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050"/>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s>
  <definedNames>
    <definedName name="_\s">#N/A</definedName>
    <definedName name="_01" localSheetId="2">#REF!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Cronograma!$A$1:$O$55</definedName>
    <definedName name="_xlnm.Print_Area" localSheetId="1">Orçamento!$A$1:$P$1051</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1">Orçamento!$4:$10</definedName>
    <definedName name="Títulos_impressão_IM" localSheetId="2">#REF!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 name="_xlnm.Print_Area" localSheetId="0">Resumo!$A$1:$F$37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<sst xmlns="http://schemas.openxmlformats.org/spreadsheetml/2006/main" count="5194" uniqueCount="2881">
  <si>
    <t>(razão social da empresa licitante)</t>
  </si>
  <si>
    <t xml:space="preserve">(n.º do CNPJ) </t>
  </si>
  <si>
    <t>ANEXO II-A DO EDITAL DE LICITAÇÃO POR CONCORRÊNCIA ELETRÔNICA N.º 90.002/2024</t>
  </si>
  <si>
    <t>RESUMO DE ORÇAMENTO PARA EXECUÇÃO DE OBRA POR EMPREITADA POR PREÇO UNITÁRIO</t>
  </si>
  <si>
    <t>ESTIMADO PELA UFF</t>
  </si>
  <si>
    <t>PROPOSTO PELA EMPRESA</t>
  </si>
  <si>
    <t>ITEM</t>
  </si>
  <si>
    <t>DESCRIÇÃO DO ITEM</t>
  </si>
  <si>
    <t>%</t>
  </si>
  <si>
    <t>TOTAL DO ITEM (R$)</t>
  </si>
  <si>
    <t>SERVIÇO</t>
  </si>
  <si>
    <t>1.</t>
  </si>
  <si>
    <t>PROJETOS</t>
  </si>
  <si>
    <t>2.</t>
  </si>
  <si>
    <t>GERENCIAMENTO DE OBRAS / FISCALIZAÇÃO</t>
  </si>
  <si>
    <t>3.</t>
  </si>
  <si>
    <t>SERVIÇOS PRELIMINARES</t>
  </si>
  <si>
    <t>4.</t>
  </si>
  <si>
    <t>MOVIMENTO DE TERRA</t>
  </si>
  <si>
    <t>5.</t>
  </si>
  <si>
    <t>FUNDAÇÃO E INFRAESTRUTURA</t>
  </si>
  <si>
    <t>6.</t>
  </si>
  <si>
    <t>SUPERESTRUTURA</t>
  </si>
  <si>
    <t>7.</t>
  </si>
  <si>
    <t>ELEMENTOS DE FECHAMENTO</t>
  </si>
  <si>
    <t>8.</t>
  </si>
  <si>
    <t>COBERTURAS</t>
  </si>
  <si>
    <t>9.</t>
  </si>
  <si>
    <t>IMPERMEABILIZAÇÃO, ISOLAMENTO TÉRMICO E ACÚSTICO</t>
  </si>
  <si>
    <t>10.</t>
  </si>
  <si>
    <t>ESQUADRIAS E VIDROS</t>
  </si>
  <si>
    <t>11.</t>
  </si>
  <si>
    <t>INSTALAÇÕES HIDRÁULICAS E SANITÁRIAS</t>
  </si>
  <si>
    <t>12.</t>
  </si>
  <si>
    <t>INSTALAÇÕES ELÉTRICAS</t>
  </si>
  <si>
    <t>13.</t>
  </si>
  <si>
    <t>INSTALAÇÕES LÓGICA / TELEFONIA /CFTV</t>
  </si>
  <si>
    <t>14.</t>
  </si>
  <si>
    <t>INSTALAÇÃO DE INCÊNDIO</t>
  </si>
  <si>
    <t>15.</t>
  </si>
  <si>
    <t>AR CONDICIONADO</t>
  </si>
  <si>
    <t>16.</t>
  </si>
  <si>
    <t>REVESTIMENTO PAREDE</t>
  </si>
  <si>
    <t>17.</t>
  </si>
  <si>
    <t>REVESTIMENTO PISO</t>
  </si>
  <si>
    <t>18.</t>
  </si>
  <si>
    <t>PINTURA</t>
  </si>
  <si>
    <t>19.</t>
  </si>
  <si>
    <t>EQUIPAMENTOS</t>
  </si>
  <si>
    <t>20.</t>
  </si>
  <si>
    <t>FORRO</t>
  </si>
  <si>
    <t>21.</t>
  </si>
  <si>
    <t>SERVIÇOS COMPLEMENTARES</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</si>
  <si>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</si>
  <si>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</si>
  <si>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</si>
  <si>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</si>
  <si>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</si>
  <si>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</si>
  <si>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</si>
  <si>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II-B DO EDITAL DE LICITAÇÃO POR CONCORRÊNCIA ELETRÔNICA N.º 90.002/2024</t>
  </si>
  <si>
    <t>MODELO DE PLANILHA DE ORÇAMENTO PARA EXECUÇÃO DE OBRA POR EMPREITADA POR PREÇO UNITÁRIO</t>
  </si>
  <si>
    <t>OBRA: Contratação de Obra de Engenharia para execução de remanescente do Prédio do Instituto de Química</t>
  </si>
  <si>
    <t>LOCAL: Rua Passos da Pátria nº 156, Bairro São Domingos, Niterói - RJ</t>
  </si>
  <si>
    <t>BDI</t>
  </si>
  <si>
    <t>BDI EQUIP.</t>
  </si>
  <si>
    <t>VALOR ESTIMADO UFF</t>
  </si>
  <si>
    <t>VALOR PROPOSTO</t>
  </si>
  <si>
    <t>CÓDIGO</t>
  </si>
  <si>
    <t>BANCO</t>
  </si>
  <si>
    <t>DESCRIÇÃO</t>
  </si>
  <si>
    <t>UNID.</t>
  </si>
  <si>
    <t>QUANT. (A)</t>
  </si>
  <si>
    <t xml:space="preserve"> CUSTO UNITÁRIO (B)</t>
  </si>
  <si>
    <t>BDI (%) (C)</t>
  </si>
  <si>
    <t xml:space="preserve"> PREÇO (R$)</t>
  </si>
  <si>
    <r>
      <rPr>
        <b/>
        <sz val="8"/>
        <rFont val="Verdana"/>
        <charset val="134"/>
      </rPr>
      <t xml:space="preserve">% DESCONTO (G)     </t>
    </r>
    <r>
      <rPr>
        <b/>
        <sz val="8"/>
        <color rgb="FFFF0000"/>
        <rFont val="Verdana"/>
        <charset val="134"/>
      </rPr>
      <t>preencher com o desconto apenas a célula L866</t>
    </r>
  </si>
  <si>
    <t>PREÇO (R$)</t>
  </si>
  <si>
    <t>TOTAL DO GRUPO</t>
  </si>
  <si>
    <t>UNITÁRIO (D = BxC)</t>
  </si>
  <si>
    <t>TOTAL</t>
  </si>
  <si>
    <t>SUBITEM  (E = A X D)</t>
  </si>
  <si>
    <t>SERVIÇO  (F = Σ E)</t>
  </si>
  <si>
    <t>UNITÁRIO + BDI (H)</t>
  </si>
  <si>
    <t>SUBITEM   (I = G x H)</t>
  </si>
  <si>
    <t>TOTAL DO ITEM</t>
  </si>
  <si>
    <t xml:space="preserve"> 1 </t>
  </si>
  <si>
    <t xml:space="preserve">  </t>
  </si>
  <si>
    <t xml:space="preserve"> 1.1 </t>
  </si>
  <si>
    <t xml:space="preserve"> 01.050.0810-A </t>
  </si>
  <si>
    <t>EMOP</t>
  </si>
  <si>
    <t>PROJETO DE AS BUILT DE ARQUITETURA PARA PREDIOS ESCOLARES E/ OU ADMINISTRATIVOS ATE 500M2,APRESENTADO NOS PADROES DA CONT RATANTE,INCLUSIVE COORDENACAO E COMPATIBILIZACAO COM OS PROJ ETOS COMPLEMENTARES</t>
  </si>
  <si>
    <t>M2</t>
  </si>
  <si>
    <t xml:space="preserve"> 1.2 </t>
  </si>
  <si>
    <t xml:space="preserve"> 01.050.0811-A </t>
  </si>
  <si>
    <t>PROJETO DE AS BUILT DE ARQUITETURA PARA PREDIOS ESCOLARES E/ OU ADMINISTRATIVOS DE 501 ATE 3000M2,APRESENTADO NOS PADROES DA CONTRATANTE,INCLUSIVE COORDENACAO E COMPATIBILIZACAO COM OS PROJETOS COMPLEMENTARES</t>
  </si>
  <si>
    <t xml:space="preserve"> 1.3 </t>
  </si>
  <si>
    <t xml:space="preserve"> 01.050.0812-A </t>
  </si>
  <si>
    <t>PROJETO DE AS BUILT DE ARQUITETURA PARA PREDIOS ESCOLARES E/ OU ADMINISTRATIVOS ACIMA DE 3000M2,APRESENTADO NOS PADROES D A CONTRATANTE,INCLUSIVE COORDENACAO E COMPATIBILIZACAO COM O S PROJETOS COMPLEMENTARES</t>
  </si>
  <si>
    <t>m²</t>
  </si>
  <si>
    <t xml:space="preserve"> 1.4 </t>
  </si>
  <si>
    <t xml:space="preserve"> 01.050.0955-A </t>
  </si>
  <si>
    <t>PROJETO DE AS BUILT DE INSTALACAO ELETRICA PARA PREDIOS ESCO LARES E/OU ADMINISTRATIVOS ATE 500M2,APRESENTADO NOS PADROES DA CONTRATANTE</t>
  </si>
  <si>
    <t xml:space="preserve"> 1.5 </t>
  </si>
  <si>
    <t xml:space="preserve"> 01.050.0956-A </t>
  </si>
  <si>
    <t>PROJETO DE AS BUILT DE INSTALACAO ELETRICA PARA PREDIOS ESCO LARES E/OU ADMINISTRATIVOS DE 501 ATE 3000M2,APRESENTADO NOS PADROES DA CONTRATANTE</t>
  </si>
  <si>
    <t xml:space="preserve"> 1.6 </t>
  </si>
  <si>
    <t xml:space="preserve"> 01.050.0957-A </t>
  </si>
  <si>
    <t>PROJETO DE AS BUILT DE INSTALACAO ELETRICA PARA PREDIOS ESCO LARES E/OU ADMINISTRATIVOS ACIMA DE 3000M2,APRESENTADO NOS PADROES DA CONTRATANTE</t>
  </si>
  <si>
    <t xml:space="preserve"> 1.7 </t>
  </si>
  <si>
    <t xml:space="preserve"> 01.050.0980-A </t>
  </si>
  <si>
    <t>PROJETO DE AS BUILT DE INSTALACAO DE SEGURANCA (CFTV E SONOR IZACAO) ATE 500M2,APRESENTADO NOS PADROES DA CONTRATANTE</t>
  </si>
  <si>
    <t xml:space="preserve"> 1.8 </t>
  </si>
  <si>
    <t xml:space="preserve"> 01.050.0981-A </t>
  </si>
  <si>
    <t>PROJETO DE AS BUILT DE INSTALACAO DE SEGURANCA (CFTV E SONOR IZACAO) DE 501 ATE 3000M2,APRESENTADO NOS PADROES DA CONTRAT ANTE</t>
  </si>
  <si>
    <t xml:space="preserve"> 1.9 </t>
  </si>
  <si>
    <t xml:space="preserve"> 01.050.0982-A </t>
  </si>
  <si>
    <t>PROJETO DE AS BUILT DE INSTALACAO DE SEGURANCA (CFTV E SONOR IZACAO) ACIMA DE 3000M2,APRESENTADO NOS PADROES DA CONTRATAN TE</t>
  </si>
  <si>
    <t xml:space="preserve"> 1.10 </t>
  </si>
  <si>
    <t xml:space="preserve"> 01.050.0840-A </t>
  </si>
  <si>
    <t>PROJETO DE AS BUILT DE INSTALACAO DE INCENDIO E SPDA PARA PR EDIOS ESCOLARES E/OU ADMINISTRATIVOS ATE 500M2,APRESENTADO NOS PADROES DA CONTRATANTE</t>
  </si>
  <si>
    <t xml:space="preserve"> 1.11 </t>
  </si>
  <si>
    <t xml:space="preserve"> 01.050.0841-A </t>
  </si>
  <si>
    <t>PROJETO DE AS BUILT DE INSTALACAO DE INCENDIO E SPDA PARA PR EDIOS ESCOLARES E/OU ADMINISTRATIVOS DE 501 ATE 3000M2,APRES ENTADO NOS PADROES DA CONTRATANTE</t>
  </si>
  <si>
    <t xml:space="preserve"> 1.12 </t>
  </si>
  <si>
    <t xml:space="preserve"> 01.050.0842-A </t>
  </si>
  <si>
    <t>PROJETO DE AS BUILT DE INSTALACAO DE INCENDIO E SPDA PARA PR EDIOS ESCOLARES E/OU ADMINISTRATIVOS ACIMA DE 3000M2,APRESEN TADO NOS PADROES DA CONTRATANTE</t>
  </si>
  <si>
    <t xml:space="preserve"> 1.13 </t>
  </si>
  <si>
    <t xml:space="preserve"> 01.050.0930-A </t>
  </si>
  <si>
    <t>PROJETO DE AS BUILT DE INSTALACAO HIDRAULICA PARA PREDIOS ES COLARES E/OU ADMINISTRATIVOS ATE 500M2,APRESENTADO NOS PADRO ES DA CONTRATANTE</t>
  </si>
  <si>
    <t xml:space="preserve"> 1.14 </t>
  </si>
  <si>
    <t xml:space="preserve"> 01.050.0931-A </t>
  </si>
  <si>
    <t>PROJETO DE AS BUILT DE INSTALACAO HIDRAULICA PARA PREDIOS ES COLARES E/OU ADMINISTRATIVOS DE 501 A 3000M2,APRESENTADO NOS PADROES DA CONTRATANTE</t>
  </si>
  <si>
    <t xml:space="preserve"> 1.15 </t>
  </si>
  <si>
    <t xml:space="preserve"> 01.050.0932-A </t>
  </si>
  <si>
    <t>PROJETO DE AS BUILT DE INSTALACAO HIDRAULICA PARA PREDIOS ES COLARES E/OU ADMINISTRATIVOS ACIMA DE 3000M2,APRESENTADO NOS PADROES DA CONTRATANTE</t>
  </si>
  <si>
    <t xml:space="preserve"> 1.16 </t>
  </si>
  <si>
    <t xml:space="preserve"> 01.050.0975-A </t>
  </si>
  <si>
    <t>PROJETO DE AS BUILT DE SISTEMA DE AR CONDICIONADO,EM PREDIOS COM AREA ATE 500M2,APRESENTADO NOS PADROES DA CONTRATANTE</t>
  </si>
  <si>
    <t xml:space="preserve"> 1.17 </t>
  </si>
  <si>
    <t xml:space="preserve"> 01.050.0976-A </t>
  </si>
  <si>
    <t>PROJETO DE AS BUILT DE SISTEMA DE AR CONDICIONADO,EM PREDIOS COM AREA DE 501 ATE 3000M2,APRESENTADO NOS PADROES DA CONTR ATANTE</t>
  </si>
  <si>
    <t xml:space="preserve"> 1.18 </t>
  </si>
  <si>
    <t xml:space="preserve"> 01.050.0977-A </t>
  </si>
  <si>
    <t>PROJETO DE AS BUILT DE SISTEMA DE AR CONDICIONADO,EM PREDIOS ACIMA DE 3000M2,APRESENTADO NOS PADROES DA CONTRATANTE</t>
  </si>
  <si>
    <t xml:space="preserve"> 2 </t>
  </si>
  <si>
    <t/>
  </si>
  <si>
    <t xml:space="preserve"> 2.1 </t>
  </si>
  <si>
    <t xml:space="preserve"> UFF00066 </t>
  </si>
  <si>
    <t>Próprio</t>
  </si>
  <si>
    <t>ADMINISTRAÇÃO LOCAL</t>
  </si>
  <si>
    <t>UN</t>
  </si>
  <si>
    <t xml:space="preserve"> 3 </t>
  </si>
  <si>
    <t xml:space="preserve"> 3.1 </t>
  </si>
  <si>
    <t>LICENÇAS / TAXAS</t>
  </si>
  <si>
    <t xml:space="preserve"> 3.1.1 </t>
  </si>
  <si>
    <t xml:space="preserve"> 103689 </t>
  </si>
  <si>
    <t>SINAPI</t>
  </si>
  <si>
    <t>FORNECIMENTO E INSTALAÇÃO DE PLACA DE OBRA COM CHAPA GALVANIZADA E ESTRUTURA DE MADEIRA. AF_03/2022_PS</t>
  </si>
  <si>
    <t xml:space="preserve"> 3.1.2 </t>
  </si>
  <si>
    <t xml:space="preserve"> UFF00093 (ADAPT_SETOP: CO-33205) </t>
  </si>
  <si>
    <t>EMISSÃO DE ANOTAÇÃO DE RESPONSABILIDADE TÉCNICA (ART) PARA OBRA</t>
  </si>
  <si>
    <t xml:space="preserve"> 3.2 </t>
  </si>
  <si>
    <t>MOBILIZAÇÃO E DESMOBILIZAÇÃO</t>
  </si>
  <si>
    <t xml:space="preserve"> 3.2.1 </t>
  </si>
  <si>
    <t xml:space="preserve"> 012689 </t>
  </si>
  <si>
    <t>SBC</t>
  </si>
  <si>
    <t>MOBILIZACAO E DESMOBILIZACAO DE CANTEIRO</t>
  </si>
  <si>
    <t xml:space="preserve"> 3.2.2 </t>
  </si>
  <si>
    <t xml:space="preserve"> 98459 </t>
  </si>
  <si>
    <t>TAPUME COM TELHA METÁLICA. AF_03/2024</t>
  </si>
  <si>
    <t xml:space="preserve"> 3.3 </t>
  </si>
  <si>
    <t>CANTEIRO DE OBRAS (REFORMA DO EXISTENTE)</t>
  </si>
  <si>
    <t xml:space="preserve"> 3.3.1 </t>
  </si>
  <si>
    <t xml:space="preserve"> 98679 </t>
  </si>
  <si>
    <t>PISO CIMENTADO, TRAÇO 1:3 (CIMENTO E AREIA), ACABAMENTO LISO, ESPESSURA 2,0 CM, PREPARO MECÂNICO DA ARGAMASSA. AF_09/2020</t>
  </si>
  <si>
    <t xml:space="preserve"> 3.3.2 </t>
  </si>
  <si>
    <t xml:space="preserve"> 98445 </t>
  </si>
  <si>
    <t>PAREDE DE MADEIRA COMPENSADA PARA CONSTRUÇÃO TEMPORÁRIA EM CHAPA SIMPLES, EXTERNA, COM ÁREA LÍQUIDA MAIOR OU IGUAL A 6 M², COM VÃO. AF_03/2024</t>
  </si>
  <si>
    <t xml:space="preserve"> 3.3.3 </t>
  </si>
  <si>
    <t xml:space="preserve"> 90820 </t>
  </si>
  <si>
    <t>PORTA DE MADEIRA PARA PINTURA, SEMI-OCA (LEVE OU MÉDIA), 60X210CM, ESPESSURA DE 3,5CM, INCLUSO DOBRADIÇAS - FORNECIMENTO E INSTALAÇÃO. AF_12/2019</t>
  </si>
  <si>
    <t xml:space="preserve"> 3.3.4 </t>
  </si>
  <si>
    <t xml:space="preserve"> 90822 </t>
  </si>
  <si>
    <t>PORTA DE MADEIRA PARA PINTURA, SEMI-OCA (LEVE OU MÉDIA), 80X210CM, ESPESSURA DE 3,5CM, INCLUSO DOBRADIÇAS - FORNECIMENTO E INSTALAÇÃO. AF_12/2019</t>
  </si>
  <si>
    <t xml:space="preserve"> 3.3.5 </t>
  </si>
  <si>
    <t xml:space="preserve"> 91304 </t>
  </si>
  <si>
    <t>FECHADURA DE EMBUTIR COM CILINDRO, EXTERNA, COMPLETA, ACABAMENTO PADRÃO POPULAR, INCLUSO EXECUÇÃO DE FURO - FORNECIMENTO E INSTALAÇÃO. AF_12/2019</t>
  </si>
  <si>
    <t xml:space="preserve"> 3.3.6 </t>
  </si>
  <si>
    <t xml:space="preserve"> 91305 </t>
  </si>
  <si>
    <t>FECHADURA DE EMBUTIR PARA PORTA DE BANHEIRO, COMPLETA, ACABAMENTO PADRÃO POPULAR, INCLUSO EXECUÇÃO DE FURO - FORNECIMENTO E INSTALAÇÃO. AF_12/2019</t>
  </si>
  <si>
    <t xml:space="preserve"> 3.3.7 </t>
  </si>
  <si>
    <t xml:space="preserve"> 100666 </t>
  </si>
  <si>
    <t>JANELA DE MADEIRA (PINUS/EUCALIPTO OU EQUIV.) DE ABRIR COM 4 FOLHAS (2 VENEZIANAS E 2 GUILHOTINAS PARA VIDRO), COM BATENTE, ALIZAR E FERRAGENS. EXCLUSIVE VIDROS, ACABAMENTO E CONTRAMARCO. FORNECIMENTO E INSTALAÇÃO. AF_12/2019</t>
  </si>
  <si>
    <t xml:space="preserve"> 3.3.8 </t>
  </si>
  <si>
    <t xml:space="preserve"> 100668 </t>
  </si>
  <si>
    <t>JANELA DE MADEIRA (CEDRINHO/ANGELIM OU EQUIV.) TIPO MAXIM-AR, PARA VIDRO, COM BATENTE, ALIZAR E FERRAGENS. EXCLUSIVE VIDRO, ACABAMENTO E CONTRAMARCO. FORNECIMENTO E INSTALAÇÃO. AF_12/2019</t>
  </si>
  <si>
    <t xml:space="preserve"> 3.3.9 </t>
  </si>
  <si>
    <t xml:space="preserve"> 102152 </t>
  </si>
  <si>
    <t>INSTALAÇÃO DE VIDRO LISO, E = 4 MM, EM ESQUADRIA DE MADEIRA, FIXADO COM BAGUETE. AF_01/2021</t>
  </si>
  <si>
    <t xml:space="preserve"> 3.3.10 </t>
  </si>
  <si>
    <t xml:space="preserve"> 103328 </t>
  </si>
  <si>
    <t>ALVENARIA DE VEDAÇÃO DE BLOCOS CERÂMICOS FURADOS NA HORIZONTAL DE 9X19X19 CM (ESPESSURA 9 CM) E ARGAMASSA DE ASSENTAMENTO COM PREPARO EM BETONEIRA. AF_12/2021</t>
  </si>
  <si>
    <t xml:space="preserve"> 3.3.11 </t>
  </si>
  <si>
    <t xml:space="preserve"> 87548 </t>
  </si>
  <si>
    <t>MASSA ÚNICA, EM ARGAMASSA TRAÇO 1:2:8, PREPARO MANUAL, APLICADA MANUALMENTE EM PAREDES INTERNAS DE AMBIENTES COM ÁREA ENTRE 5M² E 10M², E = 10MM, COM TALISCAS. AF_03/2024</t>
  </si>
  <si>
    <t xml:space="preserve"> 3.3.12 </t>
  </si>
  <si>
    <t xml:space="preserve"> 87878 </t>
  </si>
  <si>
    <t>CHAPISCO APLICADO EM ALVENARIAS E ESTRUTURAS DE CONCRETO INTERNAS, COM COLHER DE PEDREIRO.  ARGAMASSA TRAÇO 1:3 COM PREPARO MANUAL. AF_10/2022</t>
  </si>
  <si>
    <t xml:space="preserve"> 3.3.13 </t>
  </si>
  <si>
    <t xml:space="preserve"> 104642 </t>
  </si>
  <si>
    <t>PINTURA LÁTEX ACRÍLICA STANDARD, APLICAÇÃO MANUAL EM PAREDES, DUAS DEMÃOS. AF_04/2023</t>
  </si>
  <si>
    <t xml:space="preserve"> 3.3.14 </t>
  </si>
  <si>
    <t xml:space="preserve"> 92543 </t>
  </si>
  <si>
    <t>TRAMA DE MADEIRA COMPOSTA POR TERÇAS PARA TELHADOS DE ATÉ 2 ÁGUAS PARA TELHA ONDULADA DE FIBROCIMENTO, METÁLICA, PLÁSTICA OU TERMOACÚSTICA, INCLUSO TRANSPORTE VERTICAL. AF_07/2019</t>
  </si>
  <si>
    <t xml:space="preserve"> 3.3.15 </t>
  </si>
  <si>
    <t xml:space="preserve"> 94210 </t>
  </si>
  <si>
    <t>TELHAMENTO COM TELHA ONDULADA DE FIBROCIMENTO E = 6 MM, COM RECOBRIMENTO LATERAL DE 1 1/4 DE ONDA PARA TELHADO COM INCLINAÇÃO MÁXIMA DE 10°, COM ATÉ 2 ÁGUAS, INCLUSO IÇAMENTO. AF_07/2019</t>
  </si>
  <si>
    <t xml:space="preserve"> 3.3.16 </t>
  </si>
  <si>
    <t xml:space="preserve"> 16.001.0116-A </t>
  </si>
  <si>
    <t>CAIBRO DE MADEIRA SERRADA COM 3"X2".FORNECIMENTO E COLOCACAO</t>
  </si>
  <si>
    <t>M</t>
  </si>
  <si>
    <t xml:space="preserve"> 3.3.17 </t>
  </si>
  <si>
    <t xml:space="preserve"> 96116 </t>
  </si>
  <si>
    <t>FORRO EM RÉGUAS DE PVC, FRISADO, PARA AMBIENTES COMERCIAIS, INCLUSIVE ESTRUTURA BIDIRECIONAL DE FIXAÇÃO. AF_08/2023_PS</t>
  </si>
  <si>
    <t xml:space="preserve"> 3.3.18 </t>
  </si>
  <si>
    <t xml:space="preserve"> UFF00466 (ADAPT_SINAPI: 89957) </t>
  </si>
  <si>
    <t>PONTO DE CONSUMO TERMINAL DE ÁGUA FRIA (SUBRAMAL) COM TUBULAÇÃO DE PVC, DN 25 MM, INSTALADO EM RAMAL DE ÁGUA, INCLUSOS RASGO E CHUMBAMENTO EM ALVENARIA.</t>
  </si>
  <si>
    <t xml:space="preserve"> 3.3.19 </t>
  </si>
  <si>
    <t xml:space="preserve"> 91170 </t>
  </si>
  <si>
    <t>FIXAÇÃO DE TUBOS HORIZONTAIS DE PVC ÁGUA, PVC ESGOTO, PVC ÁGUA PLUVIAL, CPVC, PPR, COBRE OU AÇO, DIÂMETROS MENORES OU IGUAIS A 40 MM, COM ABRAÇADEIRA METÁLICA RÍGIDA TIPO U PERFIL 1 1/4", FIXADA EM PERFILADO EM LAJE. AF_09/2023_PS</t>
  </si>
  <si>
    <t xml:space="preserve"> 3.3.20 </t>
  </si>
  <si>
    <t xml:space="preserve"> 91863 </t>
  </si>
  <si>
    <t>ELETRODUTO RÍGIDO ROSCÁVEL, PVC, DN 25 MM (3/4"), PARA CIRCUITOS TERMINAIS, INSTALADO EM FORRO - FORNECIMENTO E INSTALAÇÃO. AF_03/2023</t>
  </si>
  <si>
    <t xml:space="preserve"> 3.3.21 </t>
  </si>
  <si>
    <t xml:space="preserve"> 91871 </t>
  </si>
  <si>
    <t>ELETRODUTO RÍGIDO ROSCÁVEL, PVC, DN 25 MM (3/4"), PARA CIRCUITOS TERMINAIS, INSTALADO EM PAREDE - FORNECIMENTO E INSTALAÇÃO. AF_03/2023</t>
  </si>
  <si>
    <t xml:space="preserve"> 3.3.22 </t>
  </si>
  <si>
    <t xml:space="preserve"> 91875 </t>
  </si>
  <si>
    <t>LUVA PARA ELETRODUTO, PVC, ROSCÁVEL, DN 25 MM (3/4"), PARA CIRCUITOS TERMINAIS, INSTALADA EM FORRO - FORNECIMENTO E INSTALAÇÃO. AF_03/2023</t>
  </si>
  <si>
    <t xml:space="preserve"> 3.3.23 </t>
  </si>
  <si>
    <t xml:space="preserve"> 91890 </t>
  </si>
  <si>
    <t>CURVA 90 GRAUS PARA ELETRODUTO, PVC, ROSCÁVEL, DN 25 MM (3/4"), PARA CIRCUITOS TERMINAIS, INSTALADA EM FORRO - FORNECIMENTO E INSTALAÇÃO. AF_03/2023</t>
  </si>
  <si>
    <t xml:space="preserve"> 3.3.24 </t>
  </si>
  <si>
    <t xml:space="preserve"> 91926 </t>
  </si>
  <si>
    <t>CABO DE COBRE FLEXÍVEL ISOLADO, 2,5 MM², ANTI-CHAMA 450/750 V, PARA CIRCUITOS TERMINAIS - FORNECIMENTO E INSTALAÇÃO. AF_03/2023</t>
  </si>
  <si>
    <t xml:space="preserve"> 3.3.25 </t>
  </si>
  <si>
    <t xml:space="preserve"> 91939 </t>
  </si>
  <si>
    <t>CAIXA RETANGULAR 4" X 2" ALTA (2,00 M DO PISO), PVC, INSTALADA EM PAREDE - FORNECIMENTO E INSTALAÇÃO. AF_03/2023</t>
  </si>
  <si>
    <t xml:space="preserve"> 3.3.26 </t>
  </si>
  <si>
    <t xml:space="preserve"> 91940 </t>
  </si>
  <si>
    <t>CAIXA RETANGULAR 4" X 2" MÉDIA (1,30 M DO PISO), PVC, INSTALADA EM PAREDE - FORNECIMENTO E INSTALAÇÃO. AF_03/2023</t>
  </si>
  <si>
    <t xml:space="preserve"> 3.3.27 </t>
  </si>
  <si>
    <t xml:space="preserve"> 91941 </t>
  </si>
  <si>
    <t>CAIXA RETANGULAR 4" X 2" BAIXA (0,30 M DO PISO), PVC, INSTALADA EM PAREDE - FORNECIMENTO E INSTALAÇÃO. AF_03/2023</t>
  </si>
  <si>
    <t xml:space="preserve"> 3.3.28 </t>
  </si>
  <si>
    <t xml:space="preserve"> 92000 </t>
  </si>
  <si>
    <t>TOMADA BAIXA DE EMBUTIR (1 MÓDULO), 2P+T 10 A, INCLUINDO SUPORTE E PLACA - FORNECIMENTO E INSTALAÇÃO. AF_03/2023</t>
  </si>
  <si>
    <t xml:space="preserve"> 3.3.29 </t>
  </si>
  <si>
    <t xml:space="preserve"> 92008 </t>
  </si>
  <si>
    <t>TOMADA BAIXA DE EMBUTIR (2 MÓDULOS), 2P+T 10 A, INCLUINDO SUPORTE E PLACA - FORNECIMENTO E INSTALAÇÃO. AF_03/2023</t>
  </si>
  <si>
    <t xml:space="preserve"> 3.3.30 </t>
  </si>
  <si>
    <t xml:space="preserve"> 92023 </t>
  </si>
  <si>
    <t>INTERRUPTOR SIMPLES (1 MÓDULO) COM 1 TOMADA DE EMBUTIR 2P+T 10 A, INCLUINDO SUPORTE E PLACA - FORNECIMENTO E INSTALAÇÃO. AF_03/2023</t>
  </si>
  <si>
    <t xml:space="preserve"> 3.3.31 </t>
  </si>
  <si>
    <t xml:space="preserve"> 97584 </t>
  </si>
  <si>
    <t>LUMINÁRIA TIPO CALHA, DE SOBREPOR, COM 1 LÂMPADA TUBULAR FLUORESCENTE DE 36 W, COM REATOR DE PARTIDA RÁPIDA - FORNECIMENTO E INSTALAÇÃO. AF_02/2020</t>
  </si>
  <si>
    <t xml:space="preserve"> 3.3.32 </t>
  </si>
  <si>
    <t xml:space="preserve"> 101875 </t>
  </si>
  <si>
    <t>QUADRO DE DISTRIBUIÇÃO DE ENERGIA EM CHAPA DE AÇO GALVANIZADO, DE EMBUTIR, COM BARRAMENTO TRIFÁSICO, PARA 12 DISJUNTORES DIN 100A - FORNECIMENTO E INSTALAÇÃO. AF_10/2020</t>
  </si>
  <si>
    <t xml:space="preserve"> 3.3.33 </t>
  </si>
  <si>
    <t xml:space="preserve"> 93664 </t>
  </si>
  <si>
    <t>DISJUNTOR BIPOLAR TIPO DIN, CORRENTE NOMINAL DE 32A - FORNECIMENTO E INSTALAÇÃO. AF_10/2020</t>
  </si>
  <si>
    <t xml:space="preserve"> 3.3.34 </t>
  </si>
  <si>
    <t xml:space="preserve"> 93655 </t>
  </si>
  <si>
    <t>DISJUNTOR MONOPOLAR TIPO DIN, CORRENTE NOMINAL DE 20A - FORNECIMENTO E INSTALAÇÃO. AF_10/2020</t>
  </si>
  <si>
    <t xml:space="preserve"> 3.3.35 </t>
  </si>
  <si>
    <t xml:space="preserve"> UFF00117 (ADAPT_SINAPI: 93214) </t>
  </si>
  <si>
    <t>EXECUÇÃO DE RESERVATÓRIO DE ÁGUA (1000 LITROS) EM CANTEIRO DE OBRA.</t>
  </si>
  <si>
    <t xml:space="preserve"> 3.3.36 </t>
  </si>
  <si>
    <t xml:space="preserve"> UFF00467 (ADAPT_SINAPI: 93582) </t>
  </si>
  <si>
    <t>EXECUÇÃO DE CENTRAL DE ARMADURA EM CANTEIRO DE OBRA, NÃO INCLUSO MOBILIÁRIO E EQUIPAMENTOS.</t>
  </si>
  <si>
    <t xml:space="preserve"> 3.3.37 </t>
  </si>
  <si>
    <t xml:space="preserve"> UFF00468 (ADAPT_SINAPI: 93583) </t>
  </si>
  <si>
    <t>EXECUÇÃO DE CENTRAL DE FÔRMAS, PRODUÇÃO DE ARGAMASSA OU CONCRETO EM CANTEIRO DE OBRA, NÃO INCLUSO MOBILIÁRIO E EQUIPAMENTOS.</t>
  </si>
  <si>
    <t xml:space="preserve"> 3.4 </t>
  </si>
  <si>
    <t>DEMOLIÇÕES / REMOÇÕES</t>
  </si>
  <si>
    <t xml:space="preserve"> 3.4.1 </t>
  </si>
  <si>
    <t xml:space="preserve"> 97637 </t>
  </si>
  <si>
    <t>REMOÇÃO DE TAPUME/ CHAPAS METÁLICAS E DE MADEIRA, DE FORMA MANUAL, SEM REAPROVEITAMENTO. AF_09/2023</t>
  </si>
  <si>
    <t xml:space="preserve"> 3.4.2 </t>
  </si>
  <si>
    <t xml:space="preserve"> 104797 </t>
  </si>
  <si>
    <t>REMOÇAO DE GUIAS PRÉ-FABRICADAS DE CONCRETO, DE FORMA MECANIZADA, COM REAPROVEITAMENTO. AF_09/2023</t>
  </si>
  <si>
    <t xml:space="preserve"> 3.4.3 </t>
  </si>
  <si>
    <t xml:space="preserve"> 97622 </t>
  </si>
  <si>
    <t>DEMOLIÇÃO DE ALVENARIA DE BLOCO FURADO, DE FORMA MANUAL, SEM REAPROVEITAMENTO. AF_09/2023</t>
  </si>
  <si>
    <t>m³</t>
  </si>
  <si>
    <t xml:space="preserve"> 3.4.4 </t>
  </si>
  <si>
    <t xml:space="preserve"> UFF00118 (ADAPT_SINAPI: 97633) </t>
  </si>
  <si>
    <t>RETIRADA DE PLACAS CERÂMICAS DA FACHADA, DE FORMA MANUAL.</t>
  </si>
  <si>
    <t xml:space="preserve"> 3.4.5 </t>
  </si>
  <si>
    <t xml:space="preserve"> UFF00104 (ADAPT_ORSE:36) </t>
  </si>
  <si>
    <t>REMOÇÃO DE BRISES</t>
  </si>
  <si>
    <t xml:space="preserve"> 3.4.6 </t>
  </si>
  <si>
    <t xml:space="preserve"> 97640 </t>
  </si>
  <si>
    <t>REMOÇÃO DE FORROS DE DRYWALL, PVC E FIBROMINERAL, DE FORMA MANUAL, SEM REAPROVEITAMENTO. AF_09/2023</t>
  </si>
  <si>
    <t xml:space="preserve"> 3.4.7 </t>
  </si>
  <si>
    <t xml:space="preserve"> 97642 </t>
  </si>
  <si>
    <t>REMOÇÃO DE TRAMA METÁLICA OU DE MADEIRA PARA FORRO, DE FORMA MANUAL, SEM REAPROVEITAMENTO. AF_09/2023</t>
  </si>
  <si>
    <t xml:space="preserve"> 3.4.8 </t>
  </si>
  <si>
    <t xml:space="preserve"> 97644 </t>
  </si>
  <si>
    <t>REMOÇÃO DE PORTAS, DE FORMA MANUAL, SEM REAPROVEITAMENTO. AF_09/2023</t>
  </si>
  <si>
    <t xml:space="preserve"> 3.4.9 </t>
  </si>
  <si>
    <t xml:space="preserve"> 97645 </t>
  </si>
  <si>
    <t>REMOÇÃO DE JANELAS, DE FORMA MANUAL, SEM REAPROVEITAMENTO. AF_09/2023</t>
  </si>
  <si>
    <t xml:space="preserve"> 3.4.10 </t>
  </si>
  <si>
    <t xml:space="preserve"> 102191 </t>
  </si>
  <si>
    <t>REMOÇÃO DE VIDRO LISO COMUM DE ESQUADRIA COM BAGUETE DE ALUMÍNIO OU PVC. AF_01/2021</t>
  </si>
  <si>
    <t xml:space="preserve"> 3.4.11 </t>
  </si>
  <si>
    <t xml:space="preserve"> 102192 </t>
  </si>
  <si>
    <t>REMOÇÃO DE VIDRO TEMPERADO FIXADO EM PERFIL U. AF_01/2021</t>
  </si>
  <si>
    <t xml:space="preserve"> 3.4.12 </t>
  </si>
  <si>
    <t xml:space="preserve"> 97647 </t>
  </si>
  <si>
    <t>REMOÇÃO DE TELHAS DE FIBROCIMENTO METÁLICA E CERÂMICA, DE FORMA MANUAL, SEM REAPROVEITAMENTO. AF_09/2023</t>
  </si>
  <si>
    <t xml:space="preserve"> 3.4.13 </t>
  </si>
  <si>
    <t xml:space="preserve"> 97650 </t>
  </si>
  <si>
    <t>REMOÇÃO DE TRAMA DE MADEIRA PARA COBERTURA, DE FORMA MANUAL, SEM REAPROVEITAMENTO. AF_09/2023</t>
  </si>
  <si>
    <t xml:space="preserve"> 3.4.14 </t>
  </si>
  <si>
    <t xml:space="preserve"> 97660 </t>
  </si>
  <si>
    <t>REMOÇÃO DE INTERRUPTORES/TOMADAS ELÉTRICAS, DE FORMA MANUAL, SEM REAPROVEITAMENTO. AF_09/2023</t>
  </si>
  <si>
    <t xml:space="preserve"> 3.4.15 </t>
  </si>
  <si>
    <t xml:space="preserve"> 97661 </t>
  </si>
  <si>
    <t>REMOÇÃO DE CABOS ELÉTRICOS, COM SEÇÃO DE 10 MM², FORMA MANUAL, SEM REAPROVEITAMENTO. AF_09/2023</t>
  </si>
  <si>
    <t xml:space="preserve"> 3.4.16 </t>
  </si>
  <si>
    <t xml:space="preserve"> 97663 </t>
  </si>
  <si>
    <t>REMOÇÃO DE LOUÇAS, DE FORMA MANUAL, SEM REAPROVEITAMENTO. AF_09/2023</t>
  </si>
  <si>
    <t xml:space="preserve"> 3.4.17 </t>
  </si>
  <si>
    <t xml:space="preserve"> 97664 </t>
  </si>
  <si>
    <t>REMOÇÃO DE ACESSÓRIOS, DE FORMA MANUAL, SEM REAPROVEITAMENTO. AF_09/2023</t>
  </si>
  <si>
    <t xml:space="preserve"> 3.4.18 </t>
  </si>
  <si>
    <t xml:space="preserve"> 97665 </t>
  </si>
  <si>
    <t>REMOÇÃO DE LUMINÁRIAS, DE FORMA MANUAL, SEM REAPROVEITAMENTO. AF_09/2023</t>
  </si>
  <si>
    <t xml:space="preserve"> 3.4.19 </t>
  </si>
  <si>
    <t xml:space="preserve"> 97666 </t>
  </si>
  <si>
    <t>REMOÇÃO DE METAIS SANITÁRIOS, DE FORMA MANUAL, SEM REAPROVEITAMENTO. AF_09/2023</t>
  </si>
  <si>
    <t xml:space="preserve"> 3.4.20 </t>
  </si>
  <si>
    <t xml:space="preserve"> UFF00494 (ADAPT_CPOS: 04.30.080) </t>
  </si>
  <si>
    <t>REMOÇÃO DE HIDRANTE DE PASSEIO</t>
  </si>
  <si>
    <t xml:space="preserve"> 3.4.21 </t>
  </si>
  <si>
    <t xml:space="preserve"> UFF00495 (ADAPT_ORSE: 11101) </t>
  </si>
  <si>
    <t>RETIRADA DE CAIXA DE HIDRANTE DE PAREDE.</t>
  </si>
  <si>
    <t>un</t>
  </si>
  <si>
    <t xml:space="preserve"> 3.5 </t>
  </si>
  <si>
    <t>ANDAIMES</t>
  </si>
  <si>
    <t xml:space="preserve"> 3.5.1 </t>
  </si>
  <si>
    <t xml:space="preserve"> 05.006.0001-1 </t>
  </si>
  <si>
    <t>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t>
  </si>
  <si>
    <t>M2XMES</t>
  </si>
  <si>
    <t xml:space="preserve"> 3.5.2 </t>
  </si>
  <si>
    <t xml:space="preserve"> 04.021.0010-A </t>
  </si>
  <si>
    <t>CARGA E DESCARGA MANUAL DE ANDAIME TUBULAR,INCLUSIVE TEMPO D E ESPERA DO CAMINHAO,CONSIDERANDO-SE A AREA DE PROJECAO VERT ICAL</t>
  </si>
  <si>
    <t xml:space="preserve"> 3.5.3 </t>
  </si>
  <si>
    <t xml:space="preserve"> 04.020.0122-A </t>
  </si>
  <si>
    <t>TRANSPORTE DE ANDAIME TUBULAR,CONSIDERANDO-SE A AREA DE PROJ ECAO VERTICAL DO ANDAIME,EXCLUSIVE CARGA,DESCARGA E TEMPO DE ESPERA DO CAMINHAO(VIDE ITEM 04.021.0010)</t>
  </si>
  <si>
    <t>M2XKM</t>
  </si>
  <si>
    <t xml:space="preserve"> 3.5.4 </t>
  </si>
  <si>
    <t xml:space="preserve"> 05.008.0001-A </t>
  </si>
  <si>
    <t>MONTAGEM E DESMONTAGEM DE ANDAIME COM ELEMENTOS TUBULARES,CO NSIDERANDO-SE A AREA VERTICAL RECOBERTA</t>
  </si>
  <si>
    <t xml:space="preserve"> 3.5.5 </t>
  </si>
  <si>
    <t xml:space="preserve"> 05.007.0007-A </t>
  </si>
  <si>
    <t>LOCACAO DE PASSARELA METALICA,PERFURADA,PARA ANDAIME METALIC O TUBULAR,INCLUSIVE TRANSPORTE,CARGA E DESCARGA,EXCLUSIVE AN DAIME TUBULAR E MOVIMENTACAO (VIDE ITEM 05.008.0008)</t>
  </si>
  <si>
    <t xml:space="preserve"> 3.5.6 </t>
  </si>
  <si>
    <t xml:space="preserve"> 05.008.0008-B </t>
  </si>
  <si>
    <t>MOVIMENTACAO VERTICAL OU HORIZONTAL DE PLATAFORMA OU PASSARE LA</t>
  </si>
  <si>
    <t xml:space="preserve"> 3.6 </t>
  </si>
  <si>
    <t>DESMOBILIZAÇÃO DE EQUIPAMENTOS</t>
  </si>
  <si>
    <t xml:space="preserve"> 3.6.1 </t>
  </si>
  <si>
    <t xml:space="preserve"> UFF00489 (ADAPT_EMOP: 18.030.0206-A) </t>
  </si>
  <si>
    <t>DESMONTAGEM, TRANSPORTE E ELEVACAO VERTICAL DE EQUIPAMENTOS ATÉ 300TR-MEIO MECANICO</t>
  </si>
  <si>
    <t xml:space="preserve"> 3.7 </t>
  </si>
  <si>
    <t>DEMOLIÇÕES / LIMPEZA TERRENO</t>
  </si>
  <si>
    <t xml:space="preserve"> 3.7.1 </t>
  </si>
  <si>
    <t>ÁREA DAS ESCADAS</t>
  </si>
  <si>
    <t xml:space="preserve"> 3.7.1.1 </t>
  </si>
  <si>
    <t xml:space="preserve"> 98524 </t>
  </si>
  <si>
    <t>LIMPEZA MANUAL DE VEGETAÇÃO EM TERRENO COM ENXADA. AF_03/2024</t>
  </si>
  <si>
    <t xml:space="preserve"> 3.7.1.2 </t>
  </si>
  <si>
    <t xml:space="preserve"> 022104 </t>
  </si>
  <si>
    <t>DEMOLICAO MECANICA DE CONCRETO SIMPLES ACIMA DE 2,0M3</t>
  </si>
  <si>
    <t xml:space="preserve"> 4 </t>
  </si>
  <si>
    <t xml:space="preserve"> 4.1 </t>
  </si>
  <si>
    <t>ESCADAS</t>
  </si>
  <si>
    <t xml:space="preserve"> 4.1.1 </t>
  </si>
  <si>
    <t xml:space="preserve"> 93358 </t>
  </si>
  <si>
    <t>ESCAVAÇÃO MANUAL DE VALA COM PROFUNDIDADE MENOR OU IGUAL A 1,30 M. AF_02/2021</t>
  </si>
  <si>
    <t xml:space="preserve"> 4.1.2 </t>
  </si>
  <si>
    <t xml:space="preserve"> 93382 </t>
  </si>
  <si>
    <t>REATERRO MANUAL DE VALAS, COM COMPACTADOR DE SOLOS DE PERCUSSÃO. AF_08/2023</t>
  </si>
  <si>
    <t xml:space="preserve"> 4.2 </t>
  </si>
  <si>
    <t>SUBESTAÇÃO</t>
  </si>
  <si>
    <t xml:space="preserve"> 4.2.1 </t>
  </si>
  <si>
    <t xml:space="preserve"> 4.2.2 </t>
  </si>
  <si>
    <t xml:space="preserve"> 4.3 </t>
  </si>
  <si>
    <t>ABRIGO DE GÁS</t>
  </si>
  <si>
    <t xml:space="preserve"> 4.3.1 </t>
  </si>
  <si>
    <t xml:space="preserve"> 4.3.2 </t>
  </si>
  <si>
    <t xml:space="preserve"> 5 </t>
  </si>
  <si>
    <t>INFRAESTRUTURA: FUNDAÇÕES SIMPLES (OU DIRETAS)</t>
  </si>
  <si>
    <t xml:space="preserve"> 5.1 </t>
  </si>
  <si>
    <t xml:space="preserve"> 5.1.1 </t>
  </si>
  <si>
    <t xml:space="preserve"> 96544 </t>
  </si>
  <si>
    <t>ARMAÇÃO DE BLOCO UTILIZANDO AÇO CA-50 DE 6,3 MM - MONTAGEM. AF_01/2024</t>
  </si>
  <si>
    <t>KG</t>
  </si>
  <si>
    <t xml:space="preserve"> 5.1.2 </t>
  </si>
  <si>
    <t xml:space="preserve"> 96545 </t>
  </si>
  <si>
    <t>ARMAÇÃO DE BLOCO UTILIZANDO AÇO CA-50 DE 8 MM - MONTAGEM. AF_01/2024</t>
  </si>
  <si>
    <t xml:space="preserve"> 5.1.3 </t>
  </si>
  <si>
    <t xml:space="preserve"> 96546 </t>
  </si>
  <si>
    <t>ARMAÇÃO DE BLOCO UTILIZANDO AÇO CA-50 DE 10 MM - MONTAGEM. AF_01/2024</t>
  </si>
  <si>
    <t xml:space="preserve"> 5.1.4 </t>
  </si>
  <si>
    <t xml:space="preserve"> 104920 </t>
  </si>
  <si>
    <t>ARMAÇÃO DE BLOCO, SAPATA ISOLADA, VIGA BALDRAME E SAPATA CORRIDA UTILIZANDO AÇO CA-50 DE 12,5 MM - MONTAGEM. AF_01/2024</t>
  </si>
  <si>
    <t xml:space="preserve"> 5.1.5 </t>
  </si>
  <si>
    <t xml:space="preserve"> 104921 </t>
  </si>
  <si>
    <t>ARMAÇÃO DE BLOCO, SAPATA ISOLADA, VIGA BALDRAME E SAPATA CORRIDA UTILIZANDO AÇO CA-50 DE 16 MM - MONTAGEM. AF_01/2024</t>
  </si>
  <si>
    <t xml:space="preserve"> 5.1.6 </t>
  </si>
  <si>
    <t xml:space="preserve"> 96540 </t>
  </si>
  <si>
    <t>FABRICAÇÃO, MONTAGEM E DESMONTAGEM DE FÔRMA PARA BLOCO DE COROAMENTO, EM CHAPA DE MADEIRA COMPENSADA RESINADA, E=17 MM, 4 UTILIZAÇÕES. AF_01/2024</t>
  </si>
  <si>
    <t xml:space="preserve"> 5.1.7 </t>
  </si>
  <si>
    <t xml:space="preserve"> 96555 </t>
  </si>
  <si>
    <t>CONCRETAGEM DE BLOCO DE COROAMENTO OU VIGA BALDRAME, FCK 30 MPA, COM USO DE JERICA - LANÇAMENTO, ADENSAMENTO E ACABAMENTO. AF_01/2024</t>
  </si>
  <si>
    <t xml:space="preserve"> 5.1.8 </t>
  </si>
  <si>
    <t xml:space="preserve"> 96616 </t>
  </si>
  <si>
    <t>LASTRO DE CONCRETO MAGRO, APLICADO EM BLOCOS DE COROAMENTO OU SAPATAS. AF_01/2024</t>
  </si>
  <si>
    <t xml:space="preserve"> 5.1.9 </t>
  </si>
  <si>
    <t xml:space="preserve"> 031009 </t>
  </si>
  <si>
    <t>MOBILIZACAO/RETIRADA DE EQUIPAMENTO/MOLDAGEM ESTACAS""IN LOCO""</t>
  </si>
  <si>
    <t xml:space="preserve"> 5.1.10 </t>
  </si>
  <si>
    <t xml:space="preserve"> 01.002.0044-A </t>
  </si>
  <si>
    <t>PERFURACAO ROTATIVA COM COROA DE WIDIA,EM SOLO,DIAMETRO 12", VERTICAL,INCLUSIVE DESLOCAMENTO DENTRO DO CANTEIRO E INSTALA CAO DA SONDA EM CADA FURO</t>
  </si>
  <si>
    <t xml:space="preserve"> 5.1.11 </t>
  </si>
  <si>
    <t xml:space="preserve"> 10.003.0050-A </t>
  </si>
  <si>
    <t>ESTACA RAIZ COM DIAMETRO DE 12" PARA CARGA DE 110T,INJECAO D E ARGAMASSA DE CIMENTO E AREIA,COM RESISTENCIA DE 20MPA,CONF ORME ABNT NBR 6122,INCLUSIVE FORNECIMENTO DOS MATERIAIS (CIM ENTO,AREIA E ACO),EXCLUSIVE PERFURACAO</t>
  </si>
  <si>
    <t xml:space="preserve"> 5.2 </t>
  </si>
  <si>
    <t xml:space="preserve"> 5.2.1 </t>
  </si>
  <si>
    <t xml:space="preserve"> 96558 </t>
  </si>
  <si>
    <t>CONCRETAGEM DE SAPATA, FCK 30 MPA, COM USO DE BOMBA - LANÇAMENTO, ADENSAMENTO E ACABAMENTO. AF_01/2024</t>
  </si>
  <si>
    <t xml:space="preserve"> 5.2.2 </t>
  </si>
  <si>
    <t xml:space="preserve"> 96557 </t>
  </si>
  <si>
    <t>CONCRETAGEM DE BLOCO DE COROAMENTO OU VIGA BALDRAME, FCK 30 MPA, COM USO DE BOMBA - LANÇAMENTO, ADENSAMENTO E ACABAMENTO. AF_01/2024</t>
  </si>
  <si>
    <t xml:space="preserve"> 5.2.3 </t>
  </si>
  <si>
    <t xml:space="preserve"> 5.2.4 </t>
  </si>
  <si>
    <t xml:space="preserve"> 97087 </t>
  </si>
  <si>
    <t>CAMADA SEPARADORA PARA EXECUÇÃO DE RADIER, PISO DE CONCRETO OU LAJE SOBRE SOLO, EM LONA PLÁSTICA. AF_09/2021</t>
  </si>
  <si>
    <t xml:space="preserve"> 5.2.5 </t>
  </si>
  <si>
    <t xml:space="preserve"> 104916 </t>
  </si>
  <si>
    <t>ARMAÇÃO DE SAPATA ISOLADA, VIGA BALDRAME E SAPATA CORRIDA UTILIZANDO AÇO CA-60 DE 5 MM - MONTAGEM. AF_01/2024</t>
  </si>
  <si>
    <t xml:space="preserve"> 5.2.6 </t>
  </si>
  <si>
    <t xml:space="preserve"> 104918 </t>
  </si>
  <si>
    <t>ARMAÇÃO DE SAPATA ISOLADA, VIGA BALDRAME E SAPATA CORRIDA UTILIZANDO AÇO CA-50 DE 8 MM - MONTAGEM. AF_01/2024</t>
  </si>
  <si>
    <t xml:space="preserve"> 5.2.7 </t>
  </si>
  <si>
    <t xml:space="preserve"> 104919 </t>
  </si>
  <si>
    <t>ARMAÇÃO DE SAPATA ISOLADA, VIGA BALDRAME E SAPATA CORRIDA UTILIZANDO AÇO CA-50 DE 10 MM - MONTAGEM. AF_01/2024</t>
  </si>
  <si>
    <t xml:space="preserve"> 5.2.8 </t>
  </si>
  <si>
    <t xml:space="preserve"> 5.2.9 </t>
  </si>
  <si>
    <t xml:space="preserve"> 97096 </t>
  </si>
  <si>
    <t>CONCRETAGEM DE RADIER, PISO DE CONCRETO OU LAJE SOBRE SOLO, FCK 30 MPA - LANÇAMENTO, ADENSAMENTO E ACABAMENTO. AF_09/2021</t>
  </si>
  <si>
    <t xml:space="preserve"> 5.2.10 </t>
  </si>
  <si>
    <t xml:space="preserve"> 97083 </t>
  </si>
  <si>
    <t>COMPACTAÇÃO MECÂNICA DE SOLO PARA EXECUÇÃO DE RADIER, PISO DE CONCRETO OU LAJE SOBRE SOLO, COM COMPACTADOR DE SOLOS A PERCUSSÃO. AF_09/2021</t>
  </si>
  <si>
    <t xml:space="preserve"> 5.2.11 </t>
  </si>
  <si>
    <t xml:space="preserve"> 96620 </t>
  </si>
  <si>
    <t>LASTRO DE CONCRETO MAGRO, APLICADO EM PISOS, LAJES SOBRE SOLO OU RADIERS. AF_01/2024</t>
  </si>
  <si>
    <t xml:space="preserve"> 5.2.12 </t>
  </si>
  <si>
    <t xml:space="preserve"> 92769 </t>
  </si>
  <si>
    <t>ARMAÇÃO DE LAJE DE ESTRUTURA CONVENCIONAL DE CONCRETO ARMADO UTILIZANDO AÇO CA-50 DE 6,3 MM - MONTAGEM. AF_06/2022</t>
  </si>
  <si>
    <t xml:space="preserve"> 5.2.13 </t>
  </si>
  <si>
    <t xml:space="preserve"> 92770 </t>
  </si>
  <si>
    <t>ARMAÇÃO DE LAJE DE ESTRUTURA CONVENCIONAL DE CONCRETO ARMADO UTILIZANDO AÇO CA-50 DE 8,0 MM - MONTAGEM. AF_06/2022</t>
  </si>
  <si>
    <t xml:space="preserve"> 5.2.14 </t>
  </si>
  <si>
    <t xml:space="preserve"> 92771 </t>
  </si>
  <si>
    <t>ARMAÇÃO DE LAJE DE ESTRUTURA CONVENCIONAL DE CONCRETO ARMADO UTILIZANDO AÇO CA-50 DE 10,0 MM - MONTAGEM. AF_06/2022</t>
  </si>
  <si>
    <t xml:space="preserve"> 5.2.15 </t>
  </si>
  <si>
    <t xml:space="preserve"> 92772 </t>
  </si>
  <si>
    <t>ARMAÇÃO DE LAJE DE ESTRUTURA CONVENCIONAL DE CONCRETO ARMADO UTILIZANDO AÇO CA-50 DE 12,5 MM - MONTAGEM. AF_06/2022</t>
  </si>
  <si>
    <t xml:space="preserve"> 5.2.16 </t>
  </si>
  <si>
    <t xml:space="preserve"> 96535 </t>
  </si>
  <si>
    <t>FABRICAÇÃO, MONTAGEM E DESMONTAGEM DE FÔRMA PARA SAPATA, EM MADEIRA SERRADA, E=25 MM, 4 UTILIZAÇÕES. AF_01/2024</t>
  </si>
  <si>
    <t xml:space="preserve"> 5.2.17 </t>
  </si>
  <si>
    <t xml:space="preserve"> 96536 </t>
  </si>
  <si>
    <t>FABRICAÇÃO, MONTAGEM E DESMONTAGEM DE FÔRMA PARA VIGA BALDRAME, EM MADEIRA SERRADA, E=25 MM, 4 UTILIZAÇÕES. AF_01/2024</t>
  </si>
  <si>
    <t xml:space="preserve"> 5.2.18 </t>
  </si>
  <si>
    <t xml:space="preserve"> 97086 </t>
  </si>
  <si>
    <t>FABRICAÇÃO, MONTAGEM E DESMONTAGEM DE FORMA PARA RADIER, PISO DE CONCRETO OU LAJE SOBRE SOLO, EM MADEIRA SERRADA, 4 UTILIZAÇÕES. AF_09/2021</t>
  </si>
  <si>
    <t xml:space="preserve"> 5.3 </t>
  </si>
  <si>
    <t xml:space="preserve"> 5.3.1 </t>
  </si>
  <si>
    <t xml:space="preserve"> 5.3.2 </t>
  </si>
  <si>
    <t xml:space="preserve"> 5.3.3 </t>
  </si>
  <si>
    <t xml:space="preserve"> 5.3.4 </t>
  </si>
  <si>
    <t xml:space="preserve"> 5.3.5 </t>
  </si>
  <si>
    <t xml:space="preserve"> 5.3.6 </t>
  </si>
  <si>
    <t xml:space="preserve"> 5.3.7 </t>
  </si>
  <si>
    <t xml:space="preserve"> 5.3.8 </t>
  </si>
  <si>
    <t xml:space="preserve"> 5.3.9 </t>
  </si>
  <si>
    <t xml:space="preserve"> 5.3.10 </t>
  </si>
  <si>
    <t xml:space="preserve"> 5.3.11 </t>
  </si>
  <si>
    <t xml:space="preserve"> 5.3.12 </t>
  </si>
  <si>
    <t xml:space="preserve"> 5.3.13 </t>
  </si>
  <si>
    <t xml:space="preserve"> 5.3.14 </t>
  </si>
  <si>
    <t xml:space="preserve"> 6 </t>
  </si>
  <si>
    <t xml:space="preserve"> 6.1 </t>
  </si>
  <si>
    <t xml:space="preserve"> 6.1.1 </t>
  </si>
  <si>
    <t xml:space="preserve"> 92759 </t>
  </si>
  <si>
    <t>ARMAÇÃO DE PILAR OU VIGA DE ESTRUTURA CONVENCIONAL DE CONCRETO ARMADO UTILIZANDO AÇO CA-60 DE 5,0 MM - MONTAGEM. AF_06/2022</t>
  </si>
  <si>
    <t xml:space="preserve"> 6.1.2 </t>
  </si>
  <si>
    <t xml:space="preserve"> 92760 </t>
  </si>
  <si>
    <t>ARMAÇÃO DE PILAR OU VIGA DE ESTRUTURA CONVENCIONAL DE CONCRETO ARMADO UTILIZANDO AÇO CA-50 DE 6,3 MM - MONTAGEM. AF_06/2022</t>
  </si>
  <si>
    <t xml:space="preserve"> 6.1.3 </t>
  </si>
  <si>
    <t xml:space="preserve"> 92762 </t>
  </si>
  <si>
    <t>ARMAÇÃO DE PILAR OU VIGA DE ESTRUTURA CONVENCIONAL DE CONCRETO ARMADO UTILIZANDO AÇO CA-50 DE 10,0 MM - MONTAGEM. AF_06/2022</t>
  </si>
  <si>
    <t xml:space="preserve"> 6.1.4 </t>
  </si>
  <si>
    <t xml:space="preserve"> 92763 </t>
  </si>
  <si>
    <t>ARMAÇÃO DE PILAR OU VIGA DE ESTRUTURA CONVENCIONAL DE CONCRETO ARMADO UTILIZANDO AÇO CA-50 DE 12,5 MM - MONTAGEM. AF_06/2022</t>
  </si>
  <si>
    <t xml:space="preserve"> 6.1.5 </t>
  </si>
  <si>
    <t xml:space="preserve"> 104106 </t>
  </si>
  <si>
    <t>ARMAÇÃO DE PILAR OU VIGA DE ESTRUTURA DE CONCRETO ARMADO EMBUTIDA EM ALVENARIA DE VEDAÇÃO UTILIZANDO AÇO CA-50 DE 16,0 MM - MONTAGEM. AF_06/2022</t>
  </si>
  <si>
    <t xml:space="preserve"> 6.1.6 </t>
  </si>
  <si>
    <t xml:space="preserve"> 6.1.7 </t>
  </si>
  <si>
    <t xml:space="preserve"> 6.1.8 </t>
  </si>
  <si>
    <t xml:space="preserve"> 92433 </t>
  </si>
  <si>
    <t>MONTAGEM E DESMONTAGEM DE FÔRMA DE PILARES RETANGULARES E ESTRUTURAS SIMILARES, PÉ-DIREITO DUPLO, EM CHAPA DE MADEIRA COMPENSADA PLASTIFICADA, 10 UTILIZAÇÕES. AF_09/2020</t>
  </si>
  <si>
    <t xml:space="preserve"> 6.1.9 </t>
  </si>
  <si>
    <t xml:space="preserve"> 92468 </t>
  </si>
  <si>
    <t>MONTAGEM E DESMONTAGEM DE FÔRMA DE VIGA, ESCORAMENTO METÁLICO, PÉ-DIREITO SIMPLES, EM CHAPA DE MADEIRA PLASTIFICADA, 10 UTILIZAÇÕES. AF_09/2020</t>
  </si>
  <si>
    <t xml:space="preserve"> 6.1.10 </t>
  </si>
  <si>
    <t xml:space="preserve"> 92524 </t>
  </si>
  <si>
    <t>MONTAGEM E DESMONTAGEM DE FÔRMA DE LAJE MACIÇA, PÉ-DIREITO DUPLO, EM CHAPA DE MADEIRA COMPENSADA PLASTIFICADA, 10 UTILIZAÇÕES. AF_09/2020</t>
  </si>
  <si>
    <t xml:space="preserve"> 6.1.11 </t>
  </si>
  <si>
    <t xml:space="preserve"> 040628 </t>
  </si>
  <si>
    <t>CONCRETO USINADO 35MPA PARA ESTRUTURA LANCAMENTO MECANICO</t>
  </si>
  <si>
    <t xml:space="preserve"> 6.1.12 </t>
  </si>
  <si>
    <t xml:space="preserve"> 103673 </t>
  </si>
  <si>
    <t>LANÇAMENTO COM USO DE BOMBA, ADENSAMENTO E ACABAMENTO DE CONCRETO EM ESTRUTURAS. AF_02/2022</t>
  </si>
  <si>
    <t xml:space="preserve"> 6.1.13 </t>
  </si>
  <si>
    <t xml:space="preserve"> 01.001.0152-0 </t>
  </si>
  <si>
    <t>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t>
  </si>
  <si>
    <t xml:space="preserve"> 6.1.14 </t>
  </si>
  <si>
    <t xml:space="preserve"> 95944 </t>
  </si>
  <si>
    <t>ARMAÇÃO DE ESCADA, DE UMA ESTRUTURA CONVENCIONAL DE CONCRETO ARMADO UTILIZANDO AÇO CA-50 DE 6,3 MM - MONTAGEM. AF_11/2020</t>
  </si>
  <si>
    <t xml:space="preserve"> 6.1.15 </t>
  </si>
  <si>
    <t xml:space="preserve"> 95945 </t>
  </si>
  <si>
    <t>ARMAÇÃO DE ESCADA, DE UMA ESTRUTURA CONVENCIONAL DE CONCRETO ARMADO UTILIZANDO AÇO CA-50 DE 8,0 MM - MONTAGEM. AF_11/2020</t>
  </si>
  <si>
    <t xml:space="preserve"> 6.1.16 </t>
  </si>
  <si>
    <t xml:space="preserve"> 95946 </t>
  </si>
  <si>
    <t>ARMAÇÃO DE ESCADA, DE UMA ESTRUTURA CONVENCIONAL DE CONCRETO ARMADO UTILIZANDO AÇO CA-50 DE 10,0 MM - MONTAGEM. AF_11/2020</t>
  </si>
  <si>
    <t xml:space="preserve"> 6.2 </t>
  </si>
  <si>
    <t xml:space="preserve"> 6.2.1 </t>
  </si>
  <si>
    <t xml:space="preserve"> UFF00587 (ADAPT_SINAPI: 103672) </t>
  </si>
  <si>
    <t>CONCRETAGEM DE PILARES, FCK = 30 MPA, COM USO DE BOMBA - LANÇAMENTO, ADENSAMENTO E ACABAMENTO. AF_02/2022_PS</t>
  </si>
  <si>
    <t xml:space="preserve"> 6.2.2 </t>
  </si>
  <si>
    <t xml:space="preserve"> UFF00588 (ADAPT_SINAPI: 103675) </t>
  </si>
  <si>
    <t>CONCRETAGEM DE VIGAS E LAJES, FCK=30 MPA, PARA LAJES MACIÇAS OU NERVURADAS COM USO DE BOMBA - LANÇAMENTO, ADENSAMENTO E ACABAMENTO. AF_02/2022_PS</t>
  </si>
  <si>
    <t xml:space="preserve"> 6.2.3 </t>
  </si>
  <si>
    <t xml:space="preserve"> 6.2.4 </t>
  </si>
  <si>
    <t xml:space="preserve"> 92761 </t>
  </si>
  <si>
    <t>ARMAÇÃO DE PILAR OU VIGA DE ESTRUTURA CONVENCIONAL DE CONCRETO ARMADO UTILIZANDO AÇO CA-50 DE 8,0 MM - MONTAGEM. AF_06/2022</t>
  </si>
  <si>
    <t xml:space="preserve"> 6.2.5 </t>
  </si>
  <si>
    <t xml:space="preserve"> 6.2.6 </t>
  </si>
  <si>
    <t xml:space="preserve"> 92768 </t>
  </si>
  <si>
    <t>ARMAÇÃO DE LAJE DE ESTRUTURA CONVENCIONAL DE CONCRETO ARMADO UTILIZANDO AÇO CA-60 DE 5,0 MM - MONTAGEM. AF_06/2022</t>
  </si>
  <si>
    <t xml:space="preserve"> 6.2.7 </t>
  </si>
  <si>
    <t xml:space="preserve"> 6.2.8 </t>
  </si>
  <si>
    <t xml:space="preserve"> 92431 </t>
  </si>
  <si>
    <t>MONTAGEM E DESMONTAGEM DE FÔRMA DE PILARES RETANGULARES E ESTRUTURAS SIMILARES, PÉ-DIREITO SIMPLES, EM CHAPA DE MADEIRA COMPENSADA PLASTIFICADA, 10 UTILIZAÇÕES. AF_09/2020</t>
  </si>
  <si>
    <t xml:space="preserve"> 6.2.9 </t>
  </si>
  <si>
    <t xml:space="preserve"> 92265 </t>
  </si>
  <si>
    <t>FABRICAÇÃO DE FÔRMA PARA VIGAS, EM CHAPA DE MADEIRA COMPENSADA RESINADA, E = 17 MM. AF_09/2020</t>
  </si>
  <si>
    <t xml:space="preserve"> 6.2.10 </t>
  </si>
  <si>
    <t xml:space="preserve"> 92268 </t>
  </si>
  <si>
    <t>FABRICAÇÃO DE FÔRMA PARA LAJES, EM CHAPA DE MADEIRA COMPENSADA PLASTIFICADA, E = 18 MM. AF_09/2020</t>
  </si>
  <si>
    <t xml:space="preserve"> 6.2.11 </t>
  </si>
  <si>
    <t xml:space="preserve"> 101792 </t>
  </si>
  <si>
    <t>ESCORAMENTO DE FÔRMAS DE LAJE EM MADEIRA NÃO APARELHADA, PÉ-DIREITO SIMPLES, INCLUSO TRAVAMENTO, 4 UTILIZAÇÕES. AF_09/2020</t>
  </si>
  <si>
    <t xml:space="preserve"> 6.3 </t>
  </si>
  <si>
    <t xml:space="preserve"> 6.3.1 </t>
  </si>
  <si>
    <t xml:space="preserve"> 6.3.2 </t>
  </si>
  <si>
    <t xml:space="preserve"> 6.3.3 </t>
  </si>
  <si>
    <t xml:space="preserve"> 6.3.4 </t>
  </si>
  <si>
    <t xml:space="preserve"> 6.3.5 </t>
  </si>
  <si>
    <t xml:space="preserve"> 6.3.6 </t>
  </si>
  <si>
    <t xml:space="preserve"> 6.3.7 </t>
  </si>
  <si>
    <t xml:space="preserve"> 6.3.8 </t>
  </si>
  <si>
    <t xml:space="preserve"> 6.3.9 </t>
  </si>
  <si>
    <t xml:space="preserve"> 6.3.10 </t>
  </si>
  <si>
    <t xml:space="preserve"> 7 </t>
  </si>
  <si>
    <t xml:space="preserve"> 7.1 </t>
  </si>
  <si>
    <t>ALVENARIA</t>
  </si>
  <si>
    <t xml:space="preserve"> 7.1.1 </t>
  </si>
  <si>
    <t xml:space="preserve"> 103324 </t>
  </si>
  <si>
    <t>ALVENARIA DE VEDAÇÃO DE BLOCOS CERÂMICOS FURADOS NA VERTICAL DE 14X19X39 CM (ESPESSURA 14 CM) E ARGAMASSA DE ASSENTAMENTO COM PREPARO EM BETONEIRA. AF_12/2021</t>
  </si>
  <si>
    <t xml:space="preserve"> 7.2 </t>
  </si>
  <si>
    <t>DIVISÓRIA</t>
  </si>
  <si>
    <t xml:space="preserve"> 7.2.1 </t>
  </si>
  <si>
    <t xml:space="preserve"> 96358 </t>
  </si>
  <si>
    <t>PAREDE COM SISTEMA EM CHAPAS DE GESSO PARA DRYWALL, USO INTERNO, COM DUAS FACES SIMPLES E ESTRUTURA METÁLICA COM GUIAS SIMPLES, SEM VÃOS. AF_07/2023_PS</t>
  </si>
  <si>
    <t xml:space="preserve"> 7.2.2 </t>
  </si>
  <si>
    <t xml:space="preserve"> 13.157.0010-A </t>
  </si>
  <si>
    <t>REVESTIMENTO DE PAREDES OU TETOS COM TECIDO ISOLANTE ACUSTIC O,EM MANTA DE LA DE VIDRO REVESTIDA COM FOLHA DE ALUMINIO</t>
  </si>
  <si>
    <t xml:space="preserve"> 8 </t>
  </si>
  <si>
    <t xml:space="preserve"> 8.1 </t>
  </si>
  <si>
    <t xml:space="preserve"> 94216 </t>
  </si>
  <si>
    <t>TELHAMENTO COM TELHA METÁLICA TERMOACÚSTICA E = 30 MM, COM ATÉ 2 ÁGUAS, INCLUSO IÇAMENTO. AF_07/2019</t>
  </si>
  <si>
    <t xml:space="preserve"> 8.2 </t>
  </si>
  <si>
    <t xml:space="preserve"> 92580 </t>
  </si>
  <si>
    <t>TRAMA DE AÇO COMPOSTA POR TERÇAS PARA TELHADOS DE ATÉ 2 ÁGUAS PARA TELHA ONDULADA DE FIBROCIMENTO, METÁLICA, PLÁSTICA OU TERMOACÚSTICA, INCLUSO TRANSPORTE VERTICAL. AF_07/2019</t>
  </si>
  <si>
    <t xml:space="preserve"> 8.3 </t>
  </si>
  <si>
    <t xml:space="preserve"> 100719 </t>
  </si>
  <si>
    <t>PINTURA COM TINTA ALQUÍDICA DE FUNDO (TIPO ZARCÃO) PULVERIZADA SOBRE PERFIL METÁLICO EXECUTADO EM FÁBRICA (POR DEMÃO). AF_01/2020_PE</t>
  </si>
  <si>
    <t xml:space="preserve"> 8.4 </t>
  </si>
  <si>
    <t xml:space="preserve"> 100739 </t>
  </si>
  <si>
    <t>PINTURA COM TINTA ALQUÍDICA DE ACABAMENTO (ESMALTE SINTÉTICO ACETINADO) PULVERIZADA SOBRE PERFIL METÁLICO EXECUTADO EM FÁBRICA (POR DEMÃO). AF_01/2020_PE</t>
  </si>
  <si>
    <t xml:space="preserve"> 8.5 </t>
  </si>
  <si>
    <t xml:space="preserve"> 101966 </t>
  </si>
  <si>
    <t>CHAPIM SOBRE MUROS LINEARES, EM GRANITO OU MÁRMORE, L = 25 CM, ASSENTADO COM ARGAMASSA 1:6 COM ADITIVO. AF_11/2020</t>
  </si>
  <si>
    <t xml:space="preserve"> 9 </t>
  </si>
  <si>
    <t xml:space="preserve"> 9.1 </t>
  </si>
  <si>
    <t>COBERTURA</t>
  </si>
  <si>
    <t xml:space="preserve"> 9.1.1 </t>
  </si>
  <si>
    <t xml:space="preserve"> 98547 </t>
  </si>
  <si>
    <t>IMPERMEABILIZAÇÃO DE SUPERFÍCIE COM MANTA ASFÁLTICA, DUAS CAMADAS, INCLUSIVE APLICAÇÃO DE PRIMER ASFÁLTICO, E=3MM E E=4MM. AF_09/2023</t>
  </si>
  <si>
    <t xml:space="preserve"> 9.1.2 </t>
  </si>
  <si>
    <t xml:space="preserve"> 98553 </t>
  </si>
  <si>
    <t>IMPERMEABILIZAÇÃO DE SUPERFÍCIE COM MEMBRANA À BASE DE POLIURETANO, 2 DEMÃOS. AF_09/2023</t>
  </si>
  <si>
    <t xml:space="preserve"> 9.2 </t>
  </si>
  <si>
    <t>IMPERMEABILIZAÇÃO DE FUNDAÇÕES</t>
  </si>
  <si>
    <t xml:space="preserve"> 9.2.1 </t>
  </si>
  <si>
    <t xml:space="preserve"> 9.2.1.1 </t>
  </si>
  <si>
    <t xml:space="preserve"> 98557 </t>
  </si>
  <si>
    <t>IMPERMEABILIZAÇÃO DE SUPERFÍCIE COM EMULSÃO ASFÁLTICA, 2 DEMÃOS. AF_09/2023</t>
  </si>
  <si>
    <t xml:space="preserve"> 9.2.1.2 </t>
  </si>
  <si>
    <t xml:space="preserve"> 98555 </t>
  </si>
  <si>
    <t>IMPERMEABILIZAÇÃO DE SUPERFÍCIE COM ARGAMASSA POLIMÉRICA / MEMBRANA ACRÍLICA, 3 DEMÃOS. AF_09/2023</t>
  </si>
  <si>
    <t xml:space="preserve"> 9.2.2 </t>
  </si>
  <si>
    <t xml:space="preserve"> 9.2.2.1 </t>
  </si>
  <si>
    <t xml:space="preserve"> 9.2.2.2 </t>
  </si>
  <si>
    <t xml:space="preserve"> 10 </t>
  </si>
  <si>
    <t xml:space="preserve"> 10.1 </t>
  </si>
  <si>
    <t>PORTAS</t>
  </si>
  <si>
    <t xml:space="preserve"> 10.1.1 </t>
  </si>
  <si>
    <t xml:space="preserve"> UFF00084 (ADAPT_SINAPI:90788) </t>
  </si>
  <si>
    <t>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t>
  </si>
  <si>
    <t xml:space="preserve"> 10.1.2 </t>
  </si>
  <si>
    <t xml:space="preserve"> UFF00071 (ADAPT_SINAPI:90790) </t>
  </si>
  <si>
    <t>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t>
  </si>
  <si>
    <t xml:space="preserve"> 10.1.3 </t>
  </si>
  <si>
    <t xml:space="preserve"> UFF00072 (ADAPT_SINAPI:90790) </t>
  </si>
  <si>
    <t>PORTA EM MADEIRA LISA, DE 1ª QUALIDADE, 80 X 210 CM, 1 FOLHA, REVESTIDA EM LAMINADO MELAMÍNICO DE ALTA PRESSÃO, COR GELO REFERÊNCIA L106, MARCA FÓRMICA OU EQUIVALENTE, INCLUSO BATENTE, ALIZAR, FERRAGENS E FECHADURA EM METAL CROMADO NA COR PRETA. (PM-01a - Conforme projeto de arquitetura)</t>
  </si>
  <si>
    <t xml:space="preserve"> 10.1.4 </t>
  </si>
  <si>
    <t xml:space="preserve"> UFF00073 (ADAPT_SINAPI:90790) </t>
  </si>
  <si>
    <t>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t>
  </si>
  <si>
    <t xml:space="preserve"> 10.1.5 </t>
  </si>
  <si>
    <t xml:space="preserve"> UFF00074 (ADAPT_EMOP:14.003.0226-A) </t>
  </si>
  <si>
    <t>PORTA DE ABRIR VENEZIANADA 1 FOLHA EM ALUMÍNIO ANODIZADO PRETO FOSCO, NA DIMENSÃO 0,80X2,10+0,40 M.  (PM-03 - Conforme projeto de arquitetura)</t>
  </si>
  <si>
    <t xml:space="preserve"> 10.1.6 </t>
  </si>
  <si>
    <t xml:space="preserve"> UFF00075 (ADAPT_EMOP:14.003.0226-A) </t>
  </si>
  <si>
    <t>PORTA DE ABRIR VENEZIANADA 1 FOLHA EM ALUMÍNIO ANODIZADO PRETO FOSCO, NA DIMENSÃO 0,80X2,10 M.  (PM-03a - Conforme projeto de arquitetura)</t>
  </si>
  <si>
    <t xml:space="preserve"> 10.1.7 </t>
  </si>
  <si>
    <t xml:space="preserve"> UFF00076 (ADAPT_SINAPI:90790) </t>
  </si>
  <si>
    <t>PORTA EM DIVISÓRIA, 80 X 210 CM, 2 FOLHAS, REVESTIDA EM LAMINADO MELAMÍNICO DE ALTA PRESSÃO, COR GELO REFERÊNCIA L106, MARCA FÓRMICA OU EQUIVALENTE, INCLUSO BATENTE, ALIZAR, FERRAGENS E FECHADURA EM METAL CROMADO NA COR PRETA. (PM-04 - Conforme projeto de arquitetura)</t>
  </si>
  <si>
    <t xml:space="preserve"> 10.1.8 </t>
  </si>
  <si>
    <t xml:space="preserve"> UFF00077 (ADAPT_SINAPI:90790) </t>
  </si>
  <si>
    <t>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t>
  </si>
  <si>
    <t xml:space="preserve"> 10.1.9 </t>
  </si>
  <si>
    <t xml:space="preserve"> UFF00078 (ADAPT_SINAPI:90790) </t>
  </si>
  <si>
    <t>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t>
  </si>
  <si>
    <t xml:space="preserve"> 10.1.10 </t>
  </si>
  <si>
    <t xml:space="preserve"> UFF00079 (ADAPT_SINAPI:90790) </t>
  </si>
  <si>
    <t>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t>
  </si>
  <si>
    <t xml:space="preserve"> 10.1.11 </t>
  </si>
  <si>
    <t xml:space="preserve"> UFF00011 (ADAPT_SINAPI:102183) </t>
  </si>
  <si>
    <t>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t>
  </si>
  <si>
    <t xml:space="preserve"> 10.1.12 </t>
  </si>
  <si>
    <t xml:space="preserve"> UFF00013 (ADAPT_EMOP:14.003.0206-A) </t>
  </si>
  <si>
    <t>PORTA DE VIDRO TEMPERADO 6MM, COM 2 FOLHAS DE ABRIR COM BANDEIRA LATERAL FIXA, COR TRANSPARENTE, COM PERFIS E INSERTOS EM ALUMÍNIO, ACABAMENTO PRETO FOSCO - 2,30X2,40M. (PA-02 - Conforme projeto de arquitetura).</t>
  </si>
  <si>
    <t xml:space="preserve"> 10.1.13 </t>
  </si>
  <si>
    <t xml:space="preserve"> UFF00014 (ADAPT_EMOP:14.003.0206-A) </t>
  </si>
  <si>
    <t>PORTA DE ABRIR EM ALUMÍNIO COM 2 FOLHAS, ACABAMENTO PRETO FOSCO COM VISOR EM VIDRO TEMPERADO 6MM, COR TRANSPARENTE, 1,60X2,40M.(PA-03 - Conforme projeto de arquitetura)</t>
  </si>
  <si>
    <t xml:space="preserve"> 10.1.14 </t>
  </si>
  <si>
    <t xml:space="preserve"> UFF00016 (ADAPT_EMOP:14.003.0206-A) </t>
  </si>
  <si>
    <t>PORTA DE ABRIR EM ALUMÍNIO COM 2 FOLHAS E BANDEIRA FIXA LATERAL, ACABAMENTO PRETO FOSCO COM VISOR EM VIDRO TEMPERADO 6MM, COR TRANSPARENTE - 1,20X2,40M.(PA-05 - Conforme projeto de arquitetura)</t>
  </si>
  <si>
    <t xml:space="preserve"> 10.1.15 </t>
  </si>
  <si>
    <t xml:space="preserve"> UFF00017 (ADAPT_EMOP:14.003.0206-A) </t>
  </si>
  <si>
    <t>PORTA DE ABRIR EM ALUMÍNIO COM 2 FOLHAS E BANDEIRA FIXA LATERAL, ACABAMENTO PRETO FOSCO COM VISOR EM VIDRO TEMPERADO 6MM, COR TRANSPARENTE - 2,80X2,40M. (PA-06 - Conforme projeto de arquitetura)</t>
  </si>
  <si>
    <t xml:space="preserve"> 10.1.16 </t>
  </si>
  <si>
    <t xml:space="preserve"> UFF00018 (ADAPT_EMOP:14.003.0226-A) </t>
  </si>
  <si>
    <t>PORTA DE ABRIR VENEZIANADA 2 FOLHAS EM ALUMÍNIO ANODIZADO PRETO FOSCO, NA DIMENSÃO 1,60X2,40 M.  (PA-07 - Conforme projeto de arquitetura)</t>
  </si>
  <si>
    <t xml:space="preserve"> 10.1.17 </t>
  </si>
  <si>
    <t xml:space="preserve"> UFF00057 (ADAPT_EMOP: 14.003.0206-A) </t>
  </si>
  <si>
    <t>PORTA DE ABRIR EM ALUMÍNIO COM 2 FOLHAS,  EM ALUMÍNIO ANODIZADO PRETO FOSCO COM TELA METÁLICA GALVANIZADA - (PA-08; PA-09A - Conforme projeto de arquitetura).</t>
  </si>
  <si>
    <t xml:space="preserve"> 10.1.18 </t>
  </si>
  <si>
    <t xml:space="preserve"> UFF00095 (ADAPT_EMOP: 14.003.0201-A) </t>
  </si>
  <si>
    <t>PORTA DE ABRIR EM ALUMÍNIO COM 1 FOLHA,  EM ALUMÍNIO ANODIZADO PRETO FOSCO COM TELA METÁLICA GALVANIZADA - (PA-08B - Conforme projeto de arquitetura).</t>
  </si>
  <si>
    <t xml:space="preserve"> 10.1.19 </t>
  </si>
  <si>
    <t xml:space="preserve"> UFF00081 (ADAPT_SBC:112805) </t>
  </si>
  <si>
    <t>PORTÃO DE CONTRAPESO, COM PORTA AUXILIAR, EM ALUMÍNIO ACABAMENTO ANODIZADO PRETO FOSCO FERRAGENS E FECHARURA EM METAL CROMADO NA COR PRETA.  (PA-09 - Conforme projeto de arquitetura).</t>
  </si>
  <si>
    <t xml:space="preserve"> 10.1.20 </t>
  </si>
  <si>
    <t xml:space="preserve"> UFF00085 (ADAPT_EMOP:14.003.0231-A) </t>
  </si>
  <si>
    <t>PORTA DE ABRIR EM ALUMÍNIO COM 2 FOLHAS, ACABAMENTO PRETO FOSCO - 0,80X2,10M.(PA-10 - Conforme projeto de arquitetura)</t>
  </si>
  <si>
    <t xml:space="preserve"> 10.1.21 </t>
  </si>
  <si>
    <t xml:space="preserve"> 90838 </t>
  </si>
  <si>
    <t>PORTA CORTA-FOGO 90X210X4CM - FORNECIMENTO E INSTALAÇÃO. AF_12/2019</t>
  </si>
  <si>
    <t xml:space="preserve"> 10.1.22 </t>
  </si>
  <si>
    <t xml:space="preserve"> UFF00058 (ADAPT_SINAPI: 90838) </t>
  </si>
  <si>
    <t>PORTA CORTA-FOGO 90X210X4CM - INSTALAÇÃO.</t>
  </si>
  <si>
    <t xml:space="preserve"> 10.1.23 </t>
  </si>
  <si>
    <t xml:space="preserve"> UFF00474 (ADAPT_FDE: 06.03.016) </t>
  </si>
  <si>
    <t>BP-01 BARRA ANTIPANICO SIMPLES</t>
  </si>
  <si>
    <t xml:space="preserve"> 10.1.24 </t>
  </si>
  <si>
    <t xml:space="preserve"> UFF00086 (ADAPT_SINAPI:90838) </t>
  </si>
  <si>
    <t>PORTA CORTA-FOGO 140X210X4CM - 02 FOLHAS - FORNECIMENTO E INSTALAÇÃO.</t>
  </si>
  <si>
    <t xml:space="preserve"> 10.1.25 </t>
  </si>
  <si>
    <t xml:space="preserve"> UFF00315 (ADAPT_FDE:06.03.017) </t>
  </si>
  <si>
    <t>BP-02 BARRA ANTIPANICO DUPLA</t>
  </si>
  <si>
    <t xml:space="preserve"> 10.1.26 </t>
  </si>
  <si>
    <t xml:space="preserve"> UFF00083 (ADAPT_SINAPI:74136/001) </t>
  </si>
  <si>
    <t>PORTA DE ENROLAR EM ALUMÍNIO OU PVC, VÃO LIVRE 1,60 X 2,70M. (PER-01 - Conforme projeto de arquitetura)</t>
  </si>
  <si>
    <t xml:space="preserve"> 10.1.27 </t>
  </si>
  <si>
    <t xml:space="preserve"> 91306 </t>
  </si>
  <si>
    <t>FECHADURA DE EMBUTIR PARA PORTAS INTERNAS, COMPLETA, ACABAMENTO PADRÃO MÉDIO, COM EXECUÇÃO DE FURO - FORNECIMENTO E INSTALAÇÃO. AF_12/2019</t>
  </si>
  <si>
    <t xml:space="preserve"> 10.2 </t>
  </si>
  <si>
    <t>JANELAS</t>
  </si>
  <si>
    <t xml:space="preserve"> 10.2.1 </t>
  </si>
  <si>
    <t xml:space="preserve"> 112116 </t>
  </si>
  <si>
    <t>JANELA ALUMINIO MAXIN AR</t>
  </si>
  <si>
    <t xml:space="preserve"> 10.2.2 </t>
  </si>
  <si>
    <t xml:space="preserve"> 112800 </t>
  </si>
  <si>
    <t>CAIXILHO ALUMINIO VENEZIANA FIXA</t>
  </si>
  <si>
    <t xml:space="preserve"> 10.3 </t>
  </si>
  <si>
    <t>ELEMENTOS METÁLICOS</t>
  </si>
  <si>
    <t xml:space="preserve"> 10.3.1 </t>
  </si>
  <si>
    <t xml:space="preserve"> 112561 </t>
  </si>
  <si>
    <t>GUARDA-CORPO EM TUBO DE AǏ INOX (NBR 9050)</t>
  </si>
  <si>
    <t xml:space="preserve"> 10.3.2 </t>
  </si>
  <si>
    <t xml:space="preserve"> 14.002.0216-A </t>
  </si>
  <si>
    <t>CORRIMAO DUPLO EM TUBO DE ACO GALVANIZADO COM DIAMETRO DE 1. 1/4",BARRA SUPERIOR COM ALTURA DE 92CM E BARRA INFERIOR COM ALTURA DE 70CM,FIXADO EM MONTANTES DE ACO GALVANIZADO COM DI AMETRO DE 1.1/4",CONFORME ABNT NBR 9050 PARA ACESSIBILIDADE. FORNECIMENTO E COLOCACAO</t>
  </si>
  <si>
    <t xml:space="preserve"> 10.3.3 </t>
  </si>
  <si>
    <t xml:space="preserve"> 14.002.0215-A </t>
  </si>
  <si>
    <t>CORRIMAO DUPLO EM TUBO DE ACO GALVANIZADO COM DIAMETRO DE 1. 1/4",BARRA SUPERIOR COM ALTURA DE 92CM E BARRA INFERIOR COM ALTURA DE 70CM,FIXADO NA PAREDE POR CHUMBADORES,CONFORME ABN T NBR 9050 PARA ACESSIBILIDADE.FORNECIMENTO E COLOCACAO</t>
  </si>
  <si>
    <t xml:space="preserve"> 10.3.4 </t>
  </si>
  <si>
    <t xml:space="preserve"> 022057 </t>
  </si>
  <si>
    <t>RETIRADA TUBOS GALVANIZADOS 1/2"" A 2""</t>
  </si>
  <si>
    <t xml:space="preserve"> 10.3.5 </t>
  </si>
  <si>
    <t xml:space="preserve"> 180788 </t>
  </si>
  <si>
    <t>PINTURA ESMALTE TUBULACAO APARENTE (at頳/4"")</t>
  </si>
  <si>
    <t xml:space="preserve"> 10.4 </t>
  </si>
  <si>
    <t>VIDROS</t>
  </si>
  <si>
    <t xml:space="preserve"> 10.4.1 </t>
  </si>
  <si>
    <t xml:space="preserve"> 14.004.0015-A </t>
  </si>
  <si>
    <t>VIDRO PLANO TRANSPARENTE,COMUM,DE 4MM DE ESPESSURA.FORNECIME NTO E COLOCACAO</t>
  </si>
  <si>
    <t xml:space="preserve"> 10.4.2 </t>
  </si>
  <si>
    <t xml:space="preserve"> 14.003.0164-A </t>
  </si>
  <si>
    <t>CAIXILHO FIXO DE ALUMINIO ANODIZADO PARA VIDRO EM BRONZE OU PRETO,SERIE 28.FORNECIMENTO E COLOCACAO</t>
  </si>
  <si>
    <t xml:space="preserve"> 11 </t>
  </si>
  <si>
    <t xml:space="preserve"> 11.1 </t>
  </si>
  <si>
    <t>INSTALAÇÃO DE ÁGUA FRIA</t>
  </si>
  <si>
    <t xml:space="preserve"> 11.1.1 </t>
  </si>
  <si>
    <t xml:space="preserve"> 89402 </t>
  </si>
  <si>
    <t>TUBO, PVC, SOLDÁVEL, DN 25MM, INSTALADO EM RAMAL DE DISTRIBUIÇÃO DE ÁGUA - FORNECIMENTO E INSTALAÇÃO. AF_06/2022</t>
  </si>
  <si>
    <t xml:space="preserve"> 11.1.2 </t>
  </si>
  <si>
    <t xml:space="preserve"> 103979 </t>
  </si>
  <si>
    <t>TUBO, PVC, SOLDÁVEL, DN 50MM, INSTALADO EM RAMAL DE DISTRIBUIÇÃO DE ÁGUA - FORNECIMENTO E INSTALAÇÃO. AF_06/2022</t>
  </si>
  <si>
    <t xml:space="preserve"> 11.1.3 </t>
  </si>
  <si>
    <t xml:space="preserve"> 89408 </t>
  </si>
  <si>
    <t>JOELHO 90 GRAUS, PVC, SOLDÁVEL, DN 25MM, INSTALADO EM RAMAL DE DISTRIBUIÇÃO DE ÁGUA - FORNECIMENTO E INSTALAÇÃO. AF_06/2022</t>
  </si>
  <si>
    <t xml:space="preserve"> 11.1.4 </t>
  </si>
  <si>
    <t xml:space="preserve"> 103984 </t>
  </si>
  <si>
    <t>JOELHO 90 GRAUS, PVC, SOLDÁVEL, DN 50MM, INSTALADO EM RAMAL DE DISTRIBUIÇÃO DE ÁGUA - FORNECIMENTO E INSTALAÇÃO. AF_06/2022</t>
  </si>
  <si>
    <t xml:space="preserve"> 11.1.5 </t>
  </si>
  <si>
    <t xml:space="preserve"> 104004 </t>
  </si>
  <si>
    <t>TE, PVC, SOLDÁVEL, DN 50MM, INSTALADO EM RAMAL DE DISTRIBUIÇÃO DE ÁGUA - FORNECIMENTO E INSTALAÇÃO. AF_06/2022</t>
  </si>
  <si>
    <t xml:space="preserve"> 11.1.6 </t>
  </si>
  <si>
    <t xml:space="preserve"> 15.036.0022-A </t>
  </si>
  <si>
    <t>TUBO DE PVC RIGIDO,ROSQUEAVEL,PARA AGUA FRIA,COM DIAMETRO DE 1.1/2",INCLUSIVE CONEXOES E EMENDAS,EXCLUSIVE ABERTURA E FE CHAMENTO DE RASGO.FORNECIMENTO E ASSENTAMENTO</t>
  </si>
  <si>
    <t xml:space="preserve"> 11.1.7 </t>
  </si>
  <si>
    <t xml:space="preserve"> 15.036.0023-A </t>
  </si>
  <si>
    <t>TUBO DE PVC RIGIDO,ROSQUEAVEL,PARA AGUA FRIA,COM DIAMETRO DE 2",INCLUSIVE CONEXOES E EMENDAS,EXCLUSIVE ABERTURA E FECHAM ENTO DE RASGO.FORNECIMENTO E ASSENTAMENTO</t>
  </si>
  <si>
    <t xml:space="preserve"> 11.1.8 </t>
  </si>
  <si>
    <t xml:space="preserve"> UFF00335 (ADAPT_SINAPI: 92650) </t>
  </si>
  <si>
    <t>FORNECIMENTO E INSTALAÇÃO COMPLETA - TUBULAÇÃO DE AÇO CARBONO NBR 5580/5590 PARA SOLDA - Ø4"</t>
  </si>
  <si>
    <t xml:space="preserve"> 11.1.9 </t>
  </si>
  <si>
    <t xml:space="preserve"> UFF00526 (ADAPT_SINAPI: 97457) </t>
  </si>
  <si>
    <t>CURVA 90 GRAUS, EM AÇO CARBONO, CONEXÃO SOLDADA, DN 100 (4") - FORNECIMENTO E INSTALAÇÃO. AF_10/2020</t>
  </si>
  <si>
    <t xml:space="preserve"> 11.1.10 </t>
  </si>
  <si>
    <t xml:space="preserve"> 92699 </t>
  </si>
  <si>
    <t>JOELHO 90 GRAUS, EM FERRO GALVANIZADO, CONEXÃO ROSQUEADA, DN 15 (1/2"), INSTALADO EM RAMAIS E SUB-RAMAIS DE GÁS - FORNECIMENTO E INSTALAÇÃO. AF_10/2020</t>
  </si>
  <si>
    <t xml:space="preserve"> 11.1.11 </t>
  </si>
  <si>
    <t xml:space="preserve"> 92386 </t>
  </si>
  <si>
    <t>JOELHO 90 GRAUS, EM FERRO GALVANIZADO, DN 40 (1 1/2"), CONEXÃO ROSQUEADA, INSTALADO EM REDE DE ALIMENTAÇÃO PARA HIDRANTE - FORNECIMENTO E INSTALAÇÃO. AF_10/2020</t>
  </si>
  <si>
    <t xml:space="preserve"> 11.1.12 </t>
  </si>
  <si>
    <t xml:space="preserve"> 92388 </t>
  </si>
  <si>
    <t>JOELHO 90 GRAUS, EM FERRO GALVANIZADO, DN 50 (2"), CONEXÃO ROSQUEADA, INSTALADO EM REDE DE ALIMENTAÇÃO PARA HIDRANTE - FORNECIMENTO E INSTALAÇÃO. AF_10/2020</t>
  </si>
  <si>
    <t xml:space="preserve"> 11.1.13 </t>
  </si>
  <si>
    <t xml:space="preserve"> 92639 </t>
  </si>
  <si>
    <t>TÊ, EM FERRO GALVANIZADO, CONEXÃO ROSQUEADA, DN 40 (1 1/2"), INSTALADO EM REDE DE ALIMENTAÇÃO PARA HIDRANTE - FORNECIMENTO E INSTALAÇÃO. AF_10/2020</t>
  </si>
  <si>
    <t xml:space="preserve"> 11.1.14 </t>
  </si>
  <si>
    <t xml:space="preserve"> 92640 </t>
  </si>
  <si>
    <t>TÊ, EM FERRO GALVANIZADO, CONEXÃO ROSQUEADA, DN 50 (2"), INSTALADO EM REDE DE ALIMENTAÇÃO PARA HIDRANTE - FORNECIMENTO E INSTALAÇÃO. AF_10/2020</t>
  </si>
  <si>
    <t xml:space="preserve"> 11.1.15 </t>
  </si>
  <si>
    <t xml:space="preserve"> UFF00518 (ADAPT_SINAPI: 105212) </t>
  </si>
  <si>
    <t>TE DE REDUÇÃO, EM FERRO GALVANIZADO, CONEXÃO ROSQUEADA, BSP, (3/4" X 1/2") - FORNECIMENTO E INSTALAÇÃO.</t>
  </si>
  <si>
    <t xml:space="preserve"> 11.1.16 </t>
  </si>
  <si>
    <t xml:space="preserve"> 055332 </t>
  </si>
  <si>
    <t>BUCHA DE REDUCAO GALVANIZADA 1.1/2""x3/4""</t>
  </si>
  <si>
    <t xml:space="preserve"> 11.1.17 </t>
  </si>
  <si>
    <t xml:space="preserve"> UFF00516 (ADAPT_SBC: 055338) </t>
  </si>
  <si>
    <t>UNIAO ASSENTO CONICO GALVANIZADO 1 1/2""</t>
  </si>
  <si>
    <t xml:space="preserve"> 11.1.18 </t>
  </si>
  <si>
    <t xml:space="preserve"> UFF00517 (ADAPT_SBC: 055338) </t>
  </si>
  <si>
    <t>UNIAO ASSENTO CONICO GALVANIZADO 2""</t>
  </si>
  <si>
    <t xml:space="preserve"> 11.1.19 </t>
  </si>
  <si>
    <t xml:space="preserve"> EQ 34.15.0253 </t>
  </si>
  <si>
    <t>SCO</t>
  </si>
  <si>
    <t>Bomba Hidraulica centrifuga, trifasica, motor eletrico 220/380V, com potencia de 5CV, com succao de 2" e elevacao de 1 1/2", serie CAM, modelo 618TJM, Dancor ou similar. Fornecimento.(desonerado)</t>
  </si>
  <si>
    <t xml:space="preserve"> 11.1.20 </t>
  </si>
  <si>
    <t xml:space="preserve"> 102118 </t>
  </si>
  <si>
    <t>BOMBA CENTRÍFUGA, TRIFÁSICA, 3 CV OU 2,96 HP, HM 34 A 40 M, Q 8,6 A 14,8 M3/H - FORNECIMENTO E INSTALAÇÃO. AF_12/2020</t>
  </si>
  <si>
    <t xml:space="preserve"> 11.1.21 </t>
  </si>
  <si>
    <t xml:space="preserve"> UFF00331 (ADAPT_EMOP: 18.017.0105-A) </t>
  </si>
  <si>
    <t>APROVEITAMENTO AGUA CHUVA (AAC) P/AREA DE TELHADO ATE 3000M2,COMPREENDENDO FORN.SEGUINTES EQUIPAMENTOS: FILTRO DO TIPO VORTEX DA WISY WFF 300 -  FILTRO FLUTUANTE DE Ø 1" - KIT DE INTERLIGAÇÃO. FORNECIMENTO.</t>
  </si>
  <si>
    <t xml:space="preserve"> 11.1.22 </t>
  </si>
  <si>
    <t xml:space="preserve"> 15.004.0067-A </t>
  </si>
  <si>
    <t>INSTALACAO E ASSENTAMENTO DE FILTRO INDUSTRIAL(EXCLUSIVE FOR NECIMENTO DO APARELHO),COMPREENDENDO:3,00M DE TUBO DE PVC SO LDAVEL DE 32MM E CONEXOES</t>
  </si>
  <si>
    <t xml:space="preserve"> 11.1.23 </t>
  </si>
  <si>
    <t xml:space="preserve"> IT 09.30.0053 </t>
  </si>
  <si>
    <t>Registro de gaveta, em bronze, com diametro de 3/4". Fornecimento e instalacao.(desonerado)</t>
  </si>
  <si>
    <t xml:space="preserve"> 11.1.24 </t>
  </si>
  <si>
    <t xml:space="preserve"> IT 09.30.0062 </t>
  </si>
  <si>
    <t>Registro de gaveta, em bronze, com diametro de 1 1/2". Fornecimento e instalacao.(desonerado)</t>
  </si>
  <si>
    <t xml:space="preserve"> 11.1.25 </t>
  </si>
  <si>
    <t xml:space="preserve"> IT 09.30.0065 </t>
  </si>
  <si>
    <t>Registro de gaveta, em bronze, com diametro de 2". Fornecimento e instalacao.(desonerado)</t>
  </si>
  <si>
    <t xml:space="preserve"> 11.1.26 </t>
  </si>
  <si>
    <t xml:space="preserve"> 99631 </t>
  </si>
  <si>
    <t>VÁLVULA DE RETENÇÃO VERTICAL, DE BRONZE, ROSCÁVEL, 1 1/2" - FORNECIMENTO E INSTALAÇÃO. AF_08/2021</t>
  </si>
  <si>
    <t xml:space="preserve"> 11.1.27 </t>
  </si>
  <si>
    <t xml:space="preserve"> 95248 </t>
  </si>
  <si>
    <t>VÁLVULA DE ESFERA BRUTA, BRONZE, ROSCÁVEL, 1/2" - FORNECIMENTO E INSTALAÇÃO. AF_08/2021</t>
  </si>
  <si>
    <t xml:space="preserve"> 11.1.28 </t>
  </si>
  <si>
    <t xml:space="preserve"> UFF00519 (ADAPT_SCO: DR 14.50.0050) </t>
  </si>
  <si>
    <t>VOLANTE DE LATÃO PARA REGISTRO GAVETA BRUTO 1 1/2". FORNECIMENTO  E ASSENTAMENTO.</t>
  </si>
  <si>
    <t xml:space="preserve"> 11.1.29 </t>
  </si>
  <si>
    <t xml:space="preserve"> UFF00520 (ADAPT_SCO: DR 14.50.0050) </t>
  </si>
  <si>
    <t>VOLANTE DE LATÃO PARA REGISTRO GAVETA BRUTO 2". FORNECIMENTO  E ASSENTAMENTO.</t>
  </si>
  <si>
    <t xml:space="preserve"> 11.1.30 </t>
  </si>
  <si>
    <t xml:space="preserve"> UFF00521 (ADAPT_SCO: DR 14.50.0050) </t>
  </si>
  <si>
    <t>VOLANTE DE LATÃO PARA REGISTRO GAVETA BRUTO 2. 1/2". FORNECIMENTO  E ASSENTAMENTO.</t>
  </si>
  <si>
    <t xml:space="preserve"> 11.1.31 </t>
  </si>
  <si>
    <t xml:space="preserve"> 101917 </t>
  </si>
  <si>
    <t>MANÔMETRO 0 A 200 PSI (0 A 14 KGF/CM2), D = 50MM - FORNECIMENTO E INSTALAÇÃO. AF_10/2020</t>
  </si>
  <si>
    <t xml:space="preserve"> 11.1.32 </t>
  </si>
  <si>
    <t xml:space="preserve"> 18.009.0078-A </t>
  </si>
  <si>
    <t>TORNEIRA PARA JARDIM,DE 3/4"X10CM APROXIMADAMENTE,EM METAL C ROMADO.FORNECIMENTO</t>
  </si>
  <si>
    <t xml:space="preserve"> 11.1.33 </t>
  </si>
  <si>
    <t xml:space="preserve"> 15.004.0090-A </t>
  </si>
  <si>
    <t>INSTALACAO E COLOCACAO DE TORNEIRA PARA JARDIM OU DE LAVAGEM (EXCLUSIVE FORNECIMENTO DA TORNEIRA),COMPREENDENDO: 2,00M DE TUBO DE PVC DE 20MM E CONEXOES</t>
  </si>
  <si>
    <t xml:space="preserve"> 11.1.34 </t>
  </si>
  <si>
    <t xml:space="preserve"> 94800 </t>
  </si>
  <si>
    <t>TORNEIRA DE BOIA PARA CAIXA D'ÁGUA, ROSCÁVEL, 2" - FORNECIMENTO E INSTALAÇÃO. AF_08/2021</t>
  </si>
  <si>
    <t xml:space="preserve"> 11.1.35 </t>
  </si>
  <si>
    <t xml:space="preserve"> 052734 </t>
  </si>
  <si>
    <t>AUTOMATICO DE BOIA</t>
  </si>
  <si>
    <t xml:space="preserve"> 11.1.36 </t>
  </si>
  <si>
    <t xml:space="preserve"> 91179 </t>
  </si>
  <si>
    <t>FIXAÇÃO DE TUBOS HORIZONTAIS DE PVC ÁGUA/PVC ESGOTO/PVC PLUVIAL/CPVC/PPR/COBRE OU AÇO, DIÂMETROS MENORES OU IGUAIS A 40 MM, COM ABRAÇADEIRA METÁLICA RÍGIDA TIPO  D  COM PARAFUSO DE FIXAÇÃO 1 1/4", FIXADA DIRETAMENTE NA LAJE OU PAREDE. AF_09/2023</t>
  </si>
  <si>
    <t xml:space="preserve"> 11.1.37 </t>
  </si>
  <si>
    <t xml:space="preserve"> 91180 </t>
  </si>
  <si>
    <t>FIXAÇÃO DE TUBOS HORIZONTAIS DE PVC ÁGUA/PVC ESGOTO/PVC PLUVIAL/CPVC/PPR/COBRE OU AÇO, DIÂMETROS MAIORES QUE 40 MM E MENORES OU IGUAIS A 75 MM, COM ABRAÇADEIRA TIPO  D  COM PARAFUSO DE FIXAÇÃO 2 1/2", FIXADA DIRETAMENTE NA LAJE OU PAREDE. AF_09/2023</t>
  </si>
  <si>
    <t xml:space="preserve"> 11.1.38 </t>
  </si>
  <si>
    <t xml:space="preserve"> 91171 </t>
  </si>
  <si>
    <t>FIXAÇÃO DE TUBOS HORIZONTAIS DE PVC ÁGUA, PVC ESGOTO, PVC ÁGUA PLUVIAL, CPVC, PPR, COBRE OU AÇO, DIÂMETROS MAIORES QUE 40 MM E MENORES OU IGUAIS A 75 MM, COM ABRAÇADEIRA METÁLICA RÍGIDA TIPO U PERFIL 2 1/2", FIXADA EM PERFILADO EM LAJE. AF_09/2023_PS</t>
  </si>
  <si>
    <t xml:space="preserve"> 11.1.39 </t>
  </si>
  <si>
    <t xml:space="preserve"> 91172 </t>
  </si>
  <si>
    <t>FIXAÇÃO DE TUBOS HORIZONTAIS DE PVC ÁGUA, PVC ESGOTO, PVC ÁGUA PLUVIAL, CPVC, PPR, COBRE OU AÇO, DIÂMETROS MAIORES QUE 75 MM E MENORES OU IGUAIS A 100 MM, COM ABRAÇADEIRA METÁLICA RÍGIDA TIPO U PERFIL 4", FIXADA EM PERFILADO EM LAJE. AF_09/2023_PS</t>
  </si>
  <si>
    <t xml:space="preserve"> 11.1.40 </t>
  </si>
  <si>
    <t xml:space="preserve"> UFF00021 (ADAPT_ORSE:12545) </t>
  </si>
  <si>
    <t>FIXAÇÃO - BARRA DE TIRANTE ROSQUEADA GALVANIZADA, DE Ø1/4"</t>
  </si>
  <si>
    <t xml:space="preserve"> 11.1.41 </t>
  </si>
  <si>
    <t xml:space="preserve"> MAT007550 </t>
  </si>
  <si>
    <t>Arruela lisa de aco galvanizado, de 1/4"</t>
  </si>
  <si>
    <t xml:space="preserve"> 11.1.42 </t>
  </si>
  <si>
    <t xml:space="preserve"> UFF00103 (ADAPT_SCO: IP 54.10.0950) </t>
  </si>
  <si>
    <t>PORCA SEXTAVADA DE AÇO GALVANIZADO, DE Ø1/4". Fornecimento.(desonerado)</t>
  </si>
  <si>
    <t xml:space="preserve"> 11.2 </t>
  </si>
  <si>
    <t>INSTALAÇÃO SANITÁRIA</t>
  </si>
  <si>
    <t xml:space="preserve"> 11.2.1 </t>
  </si>
  <si>
    <t xml:space="preserve"> 15.036.0092-A </t>
  </si>
  <si>
    <t>TUBO DE PVC,CONFORME ABNT NBR-7362,PARA ESGOTO SANITARIO,COM DIAMETRO NOMINAL DE 200MM,INCLUSIVE ANEL DE BORRACHA.FORNEC IMENTO E COLOCACAO</t>
  </si>
  <si>
    <t xml:space="preserve"> 11.2.2 </t>
  </si>
  <si>
    <t xml:space="preserve"> 103379 </t>
  </si>
  <si>
    <t>TUBO PEAD LISO PARA REDE DE ÁGUA OU ESGOTO, DIÂMETRO DE 200 MM, JUNTA SOLDADA (NÃO INCLUI A EXECUÇÃO DE SOLDA) - FORNECIMENTO E ASSENTAMENTO. AF_12/2021</t>
  </si>
  <si>
    <t xml:space="preserve"> 11.2.3 </t>
  </si>
  <si>
    <t xml:space="preserve"> 103376 </t>
  </si>
  <si>
    <t>TUBO PEAD LISO PARA REDE DE ÁGUA OU ESGOTO, DIÂMETRO DE 110 MM, JUNTA SOLDADA (NÃO INCLUI A EXECUÇÃO DE SOLDA) - FORNECIMENTO E ASSENTAMENTO. AF_12/2021</t>
  </si>
  <si>
    <t xml:space="preserve"> 11.2.4 </t>
  </si>
  <si>
    <t xml:space="preserve"> UFF00527 (ADAPT_CPOS: 46.33.170) </t>
  </si>
  <si>
    <t>Curva 90º em polipropileno de alta resistência - PP, preto, soldável, DN= 110mm</t>
  </si>
  <si>
    <t xml:space="preserve"> 11.2.5 </t>
  </si>
  <si>
    <t xml:space="preserve"> UFF00528 (ADAPT_ORSE: 10817) </t>
  </si>
  <si>
    <t>VÁLVULA ESFERA POLIPROPILENO FLANGE VITON 4" - FORNECIMENTO E INSTALAÇÃO.</t>
  </si>
  <si>
    <t xml:space="preserve"> 11.3 </t>
  </si>
  <si>
    <t>LOUÇAS / METAIS / ACESSÓRIOS</t>
  </si>
  <si>
    <t xml:space="preserve"> 11.3.1 </t>
  </si>
  <si>
    <t xml:space="preserve"> 190396 </t>
  </si>
  <si>
    <t>VASO SANITARIO CONVENCIONAL VOGUE PLUS COMPLETO COM ASSENTO</t>
  </si>
  <si>
    <t xml:space="preserve"> 11.3.2 </t>
  </si>
  <si>
    <t xml:space="preserve"> UFF00001 (ADAPT_SBC  202313) </t>
  </si>
  <si>
    <t>ASSENTO PARA VASO LINHA VOGUE CONFORTO</t>
  </si>
  <si>
    <t xml:space="preserve"> 11.3.3 </t>
  </si>
  <si>
    <t xml:space="preserve"> 95472 </t>
  </si>
  <si>
    <t>VASO SANITARIO SIFONADO CONVENCIONAL PARA PCD SEM FURO FRONTAL COM LOUÇA BRANCA SEM ASSENTO, INCLUSO CONJUNTO DE LIGAÇÃO PARA BACIA SANITÁRIA AJUSTÁVEL - FORNECIMENTO E INSTALAÇÃO. AF_01/2020</t>
  </si>
  <si>
    <t xml:space="preserve"> 11.3.4 </t>
  </si>
  <si>
    <t xml:space="preserve"> 100849 </t>
  </si>
  <si>
    <t>ASSENTO SANITÁRIO CONVENCIONAL - FORNECIMENTO E INSTALACAO. AF_01/2020</t>
  </si>
  <si>
    <t xml:space="preserve"> 11.3.5 </t>
  </si>
  <si>
    <t xml:space="preserve"> 202164 </t>
  </si>
  <si>
    <t>ACABAMENTO PARA VALVULA DE DESCARGA BENEFIT 00184906 DOCOL</t>
  </si>
  <si>
    <t xml:space="preserve"> 11.3.6 </t>
  </si>
  <si>
    <t xml:space="preserve"> UFF00002 (ADAPT_SBC: 202164) </t>
  </si>
  <si>
    <t>ACABAMENTO PARA VALVULA DE DESCARGA ANTIVANDALISMO EM METAL CROMADO DOCOL</t>
  </si>
  <si>
    <t xml:space="preserve"> 11.3.7 </t>
  </si>
  <si>
    <t xml:space="preserve"> 86901 </t>
  </si>
  <si>
    <t>CUBA DE EMBUTIR OVAL EM LOUÇA BRANCA, 35 X 50CM OU EQUIVALENTE - FORNECIMENTO E INSTALAÇÃO. AF_01/2020</t>
  </si>
  <si>
    <t xml:space="preserve"> 11.3.8 </t>
  </si>
  <si>
    <t xml:space="preserve"> 190235 </t>
  </si>
  <si>
    <t>LAVATORIO SUSPENSO MASTER DE CANTO COM MESA L76.17 DECA</t>
  </si>
  <si>
    <t xml:space="preserve"> 11.3.9 </t>
  </si>
  <si>
    <t xml:space="preserve"> 86877 </t>
  </si>
  <si>
    <t>VÁLVULA EM METAL CROMADO 1.1/2" X 1.1/2" PARA TANQUE OU LAVATÓRIO, COM OU SEM LADRÃO - FORNECIMENTO E INSTALAÇÃO. AF_01/2020</t>
  </si>
  <si>
    <t xml:space="preserve"> 11.3.10 </t>
  </si>
  <si>
    <t xml:space="preserve"> UFF00010 (ADAPT_SINAPI:86881) </t>
  </si>
  <si>
    <t>SIFAO EM METAL CROMADO,DE 1.1/2"X1.1/2".FORNECIMENTO E INSTALAÇÃO</t>
  </si>
  <si>
    <t xml:space="preserve"> 11.3.11 </t>
  </si>
  <si>
    <t xml:space="preserve"> UFF00004 (ADAPT_SBC:190066) </t>
  </si>
  <si>
    <t>TORNEIRA P/LAVATORIO, DE PAREDE, ACIONAMENTO HIDROMECANICO MANUAL E FECHAMENTO AUTOMATICO, ANTIVANDALISMO, DE 135MM, CROMADA. FORNECIMENTO E INSTALAÇÃO.</t>
  </si>
  <si>
    <t xml:space="preserve"> 11.3.12 </t>
  </si>
  <si>
    <t xml:space="preserve"> 190060 </t>
  </si>
  <si>
    <t>PAPALEIRA DE EMBUTIR COM ROLETE EM LOUCA A480 - DECA</t>
  </si>
  <si>
    <t xml:space="preserve"> 11.3.13 </t>
  </si>
  <si>
    <t xml:space="preserve"> 18.005.0012-A </t>
  </si>
  <si>
    <t>PORTA-TOALHA DE PAPEL EM PLASTICO ABS.FORNECIMENTO E COLOCAC AO</t>
  </si>
  <si>
    <t xml:space="preserve"> 11.3.14 </t>
  </si>
  <si>
    <t xml:space="preserve"> 95547 </t>
  </si>
  <si>
    <t>SABONETEIRA PLASTICA TIPO DISPENSER PARA SABONETE LIQUIDO COM RESERVATORIO 800 A 1500 ML, INCLUSO FIXAÇÃO. AF_01/2020</t>
  </si>
  <si>
    <t xml:space="preserve"> 11.3.15 </t>
  </si>
  <si>
    <t xml:space="preserve"> 190045 </t>
  </si>
  <si>
    <t>SABONETEIRA 10X17,5cm LOUCA DECA A380</t>
  </si>
  <si>
    <t xml:space="preserve"> 11.3.16 </t>
  </si>
  <si>
    <t xml:space="preserve"> 190464 </t>
  </si>
  <si>
    <t>ESPELHO CRISTAL 4mm COM MOLDURA DE ALUMINIO</t>
  </si>
  <si>
    <t xml:space="preserve"> 11.3.17 </t>
  </si>
  <si>
    <t xml:space="preserve"> 100860 </t>
  </si>
  <si>
    <t>CHUVEIRO ELÉTRICO COMUM CORPO PLÁSTICO, TIPO DUCHA - FORNECIMENTO E INSTALAÇÃO. AF_01/2020</t>
  </si>
  <si>
    <t xml:space="preserve"> 11.3.18 </t>
  </si>
  <si>
    <t xml:space="preserve"> 100858 </t>
  </si>
  <si>
    <t>MICTÓRIO SIFONADO LOUÇA BRANCA - PADRÃO MÉDIO - FORNECIMENTO E INSTALAÇÃO. AF_01/2020</t>
  </si>
  <si>
    <t xml:space="preserve"> 11.3.19 </t>
  </si>
  <si>
    <t xml:space="preserve"> 100869 </t>
  </si>
  <si>
    <t>BARRA DE APOIO RETA, EM ACO INOX POLIDO, COMPRIMENTO 90 CM,  FIXADA NA PAREDE - FORNECIMENTO E INSTALAÇÃO. AF_01/2020</t>
  </si>
  <si>
    <t xml:space="preserve"> 11.3.20 </t>
  </si>
  <si>
    <t xml:space="preserve"> 100863 </t>
  </si>
  <si>
    <t>BARRA DE APOIO EM "L", EM ACO INOX POLIDO 70 X 70 CM, FIXADA NA PAREDE - FORNECIMENTO E INSTALACAO. AF_01/2020</t>
  </si>
  <si>
    <t xml:space="preserve"> 11.3.21 </t>
  </si>
  <si>
    <t xml:space="preserve"> 100874 </t>
  </si>
  <si>
    <t>PUXADOR PARA PCD, FIXADO NA PORTA - FORNECIMENTO E INSTALAÇÃO. AF_01/2020</t>
  </si>
  <si>
    <t xml:space="preserve"> 11.3.22 </t>
  </si>
  <si>
    <t xml:space="preserve"> 190085 </t>
  </si>
  <si>
    <t>CABIDE FLEX CROMADO 2060.C.FLX DECA</t>
  </si>
  <si>
    <t xml:space="preserve"> 11.3.23 </t>
  </si>
  <si>
    <t xml:space="preserve"> 86895 </t>
  </si>
  <si>
    <t>BANCADA DE GRANITO CINZA POLIDO, DE 0,50 X 0,60 M, PARA LAVATÓRIO - FORNECIMENTO E INSTALAÇÃO. AF_01/2020</t>
  </si>
  <si>
    <t xml:space="preserve"> 11.3.24 </t>
  </si>
  <si>
    <t xml:space="preserve"> 150161 </t>
  </si>
  <si>
    <t>VIDRO TEMPERADO INCOLOR 8mm PARA BOX COM FERRAGEM DE FIXACAO</t>
  </si>
  <si>
    <t xml:space="preserve"> 11.4 </t>
  </si>
  <si>
    <t>ÁGUAS PLUVIAIS</t>
  </si>
  <si>
    <t xml:space="preserve"> 11.4.1 </t>
  </si>
  <si>
    <t xml:space="preserve"> 15.036.0090-A </t>
  </si>
  <si>
    <t>TUBO DE PVC RIGIDO,CONFORME ABNT NBR-5688 DE 150MM,LINHA REF ORCADA,SOLDAVEL,INCLUSIVE CONEXOES E EMENDAS,EXCLUSIVE ABERT URA E FECHAMENTO DE RASGO.FORNECIMENTO E ASSENTAMENTO</t>
  </si>
  <si>
    <t xml:space="preserve"> 11.4.2 </t>
  </si>
  <si>
    <t xml:space="preserve"> 11.4.3 </t>
  </si>
  <si>
    <t xml:space="preserve"> UFF00522 (ADAPT_EMOP: 15.036.0092-A) </t>
  </si>
  <si>
    <t>TUBO DE PVC,CONFORME ABNT NBR-7362,PARA ESGOTO SANITARIO,COM DIAMETRO NOMINAL DE 250MM,INCLUSIVE ANEL DE BORRACHA.FORNEC IMENTO E COLOCACAO</t>
  </si>
  <si>
    <t xml:space="preserve"> 11.4.4 </t>
  </si>
  <si>
    <t xml:space="preserve"> UFF00523 (ADAPT_EMOP: 15.036.0092-A) </t>
  </si>
  <si>
    <t>TUBO DE PVC,CONFORME ABNT NBR-7362,PARA ESGOTO SANITARIO,COM DIAMETRO NOMINAL DE 300MM,INCLUSIVE ANEL DE BORRACHA.FORNEC IMENTO E COLOCACAO</t>
  </si>
  <si>
    <t xml:space="preserve"> 11.4.5 </t>
  </si>
  <si>
    <t xml:space="preserve"> 06.017.0007-A </t>
  </si>
  <si>
    <t>POCO DE VISITA,DE ANEIS DE CONCRETO PRE-MOLDADOS,PARA ESGOTO S SANITARIOS,SEGUNDO ESPECIFICACOES DA CEDAE,INCLUSIVE DEGRA US,EXCLUSIVE TAMPAO DE FERRO FUNDIDO,COM PROFUNDIDADE DE 1,5 0M</t>
  </si>
  <si>
    <t xml:space="preserve"> 11.4.6 </t>
  </si>
  <si>
    <t xml:space="preserve"> 98114 </t>
  </si>
  <si>
    <t>TAMPA CIRCULAR PARA ESGOTO E DRENAGEM, EM FERRO FUNDIDO, DIÂMETRO INTERNO = 0,6 M. AF_12/2020</t>
  </si>
  <si>
    <t xml:space="preserve"> 11.4.7 </t>
  </si>
  <si>
    <t xml:space="preserve"> 103001 </t>
  </si>
  <si>
    <t>GRELHA DE FERRO FUNDIDO SIMPLES COM REQUADRO, 150 X 1000 MM, ASSENTADA COM ARGAMASSA 1 : 3 CIMENTO: AREIA - FORNECIMENTO E INSTALAÇÃO. AF_08/2021</t>
  </si>
  <si>
    <t xml:space="preserve"> 11.4.8 </t>
  </si>
  <si>
    <t xml:space="preserve"> 97961 </t>
  </si>
  <si>
    <t>CAIXA PARA BOCA DE LOBO COMBINADA COM GRELHA RETANGULAR, EM ALVENARIA COM BLOCOS DE CONCRETO, DIMENSÕES INTERNAS: 1,3X1X1,2 M. AF_12/2020</t>
  </si>
  <si>
    <t xml:space="preserve"> 12 </t>
  </si>
  <si>
    <t xml:space="preserve"> 12.1 </t>
  </si>
  <si>
    <t>INFRAESTRUTURA</t>
  </si>
  <si>
    <t xml:space="preserve"> 12.1.1 </t>
  </si>
  <si>
    <t>INFRAESTRUTURA INTERNA</t>
  </si>
  <si>
    <t xml:space="preserve"> 12.1.1.1 </t>
  </si>
  <si>
    <t xml:space="preserve"> UFF00096 (ADAPT_FDE: 09.62.012) </t>
  </si>
  <si>
    <t>ELETROCALHA PERFURADA,SEM TAMPA,TIPO "U",100X50MM, TRATAMENTO SUPERFICIAL PRE-ZINCADO A QUENTE. DESMONTAGEM E LIMPEZA</t>
  </si>
  <si>
    <t xml:space="preserve"> 12.1.1.2 </t>
  </si>
  <si>
    <t xml:space="preserve"> UFF00098 (ADAPT_FDE: 09.62.012) </t>
  </si>
  <si>
    <t>ELETROCALHA PERFURADA,SEM TAMPA,TIPO "U",150X50MM, TRATAMENTO SUPERFICIAL PRE-ZINCADO A QUENTE. DESMONTAGEM E LIMPEZA</t>
  </si>
  <si>
    <t xml:space="preserve"> 12.1.1.3 </t>
  </si>
  <si>
    <t xml:space="preserve"> UFF00100 (ADAPT_FDE: 09.62.012) </t>
  </si>
  <si>
    <t>ELETROCALHA PERFURADA,SEM TAMPA,TIPO "U",300X50MM,TRATAMENTOSUPERFICIAL PRE-ZINCADO A QUENTE. DESMONTAGEM E LIMPEZA</t>
  </si>
  <si>
    <t xml:space="preserve"> 12.1.1.4 </t>
  </si>
  <si>
    <t xml:space="preserve"> UFF00097 (ADAPT_EMOP: 15.018.0467-A) </t>
  </si>
  <si>
    <t>ELETROCALHA PERFURADA,SEM TAMPA,TIPO "U",100X50MM,TRATAMENTOSUPERFICIAL PRE-ZINCADO A QUENTE,INCLUSIVE CONEXOES,ACESSORIOS E FIXACAO SUPERIOR. COLOCACAO</t>
  </si>
  <si>
    <t xml:space="preserve"> 12.1.1.5 </t>
  </si>
  <si>
    <t xml:space="preserve"> UFF00099 (ADAPT_EMOP: 15.018.0468-A) </t>
  </si>
  <si>
    <t>ELETROCALHA PERFURADA,SEM TAMPA,TIPO "U",150X50MM,TRATAMENTOSUPERFICIAL PRE-ZINCADO A QUENTE,INCLUSIVE CONEXOES,ACESSORIOS E FIXACAO SUPERIOR. COLOCACAO</t>
  </si>
  <si>
    <t xml:space="preserve"> 12.1.1.6 </t>
  </si>
  <si>
    <t xml:space="preserve"> UFF00496 (ADAPT_EMOP: 15.018.0470-A) </t>
  </si>
  <si>
    <t>ELETROCALHA PERFURADA,SEM TAMPA,TIPO "U",300X50MM,TRATAMENTOSUPERFICIAL PRE-ZINCADO A QUENTE,INCLUSIVE CONEXOES, ACESSORIOS E FIXACAO SUPERIOR.COLOCAÇÃO</t>
  </si>
  <si>
    <t xml:space="preserve"> 12.1.1.7 </t>
  </si>
  <si>
    <t xml:space="preserve"> 063625 </t>
  </si>
  <si>
    <t>LEITOS - LEITO PARA CABOS TIPO MEDIO 300x100mm</t>
  </si>
  <si>
    <t xml:space="preserve"> 12.1.1.8 </t>
  </si>
  <si>
    <t xml:space="preserve"> 063626 </t>
  </si>
  <si>
    <t>LEITOS - LEITO PARA CABOS TIPO MEDIO 400x100mm</t>
  </si>
  <si>
    <t xml:space="preserve"> 12.1.1.9 </t>
  </si>
  <si>
    <t xml:space="preserve"> 063627 </t>
  </si>
  <si>
    <t>LEITOS - LEITO PARA CABOS TIPO MEDIO 500x100mm</t>
  </si>
  <si>
    <t xml:space="preserve"> 12.1.1.10 </t>
  </si>
  <si>
    <t xml:space="preserve"> UFF00580 (ADAPT_SBC:  063048) </t>
  </si>
  <si>
    <t>CURVA VERTICAL EXTERNA 90º PARA LEITO 500x100mm.FORNECIMENTO E COLOCACAO</t>
  </si>
  <si>
    <t xml:space="preserve"> 12.1.1.11 </t>
  </si>
  <si>
    <t xml:space="preserve"> 063698 </t>
  </si>
  <si>
    <t>LEITO - TE 90 TIPO MEDIO HORIZONTAL 500mm</t>
  </si>
  <si>
    <t xml:space="preserve"> 12.1.1.12 </t>
  </si>
  <si>
    <t xml:space="preserve"> UFF00581 (ADAPT_SBC:  063698) </t>
  </si>
  <si>
    <t>TE REDUÇÃO PARA LEITO 500 P/300x100mm.FORNECIMENTO E COLOCACAO</t>
  </si>
  <si>
    <t xml:space="preserve"> 12.1.1.13 </t>
  </si>
  <si>
    <t xml:space="preserve"> UFF00576 (ADAPT_SBC: 063449) </t>
  </si>
  <si>
    <t>JUNÇÃO SIMPLES PARA CONEXÃO DE LEITO METÁLICO C/ABA 100 MM, GALVANIZADA A FOGO, COM 8 PARAFUSOS, PORCAS E ARRUELAS DE PRESSÃO - FORNECIMENTO E INSTALAÇÃO</t>
  </si>
  <si>
    <t xml:space="preserve"> 12.1.1.14 </t>
  </si>
  <si>
    <t xml:space="preserve"> UFF00582 (ADAPT_SBC:  063752) </t>
  </si>
  <si>
    <t>FLANGE PARA LEITO P/PAINEL 500x100mm.FORNECIMENTO E COLOCACAO</t>
  </si>
  <si>
    <t xml:space="preserve"> 12.1.1.15 </t>
  </si>
  <si>
    <t xml:space="preserve"> UFF00583 (ADAPT_SBC:  063752) </t>
  </si>
  <si>
    <t>FLANGE PARA LEITO P/PAINEL 400x100mm.FORNECIMENTO E COLOCACAO</t>
  </si>
  <si>
    <t xml:space="preserve"> 12.1.1.16 </t>
  </si>
  <si>
    <t xml:space="preserve"> UFF00584 (ADAPT_SBC:  063752) </t>
  </si>
  <si>
    <t>FLANGE PARA LEITO P/PAINEL 300x100mm.FORNECIMENTO E COLOCACAO</t>
  </si>
  <si>
    <t xml:space="preserve"> 12.1.1.17 </t>
  </si>
  <si>
    <t xml:space="preserve"> UFF00578 (ADAPT_EMOP: 15.018.0741-A) </t>
  </si>
  <si>
    <t>CURVA REVERSÃO PARA LEITO 500x100mm. FORNECIMENTO E COLOCACAO</t>
  </si>
  <si>
    <t xml:space="preserve"> 12.1.1.18 </t>
  </si>
  <si>
    <t xml:space="preserve"> UFF00585 (ADAPT_EMOP:  15.018.0747-A) </t>
  </si>
  <si>
    <t>CURVA REVERSÃO PARA LEITO 400x100mm. FORNECIMENTO E COLOCACAO</t>
  </si>
  <si>
    <t xml:space="preserve"> 12.1.1.19 </t>
  </si>
  <si>
    <t xml:space="preserve"> UFF00586 (ADAPT_EMOP:  15.018.0746-A) </t>
  </si>
  <si>
    <t>CURVA REVERSÃO PARA LEITO 300x100mm. FORNECIMENTO E COLOCACAO</t>
  </si>
  <si>
    <t xml:space="preserve"> 12.1.1.20 </t>
  </si>
  <si>
    <t xml:space="preserve"> 063648 </t>
  </si>
  <si>
    <t>LEITO - CURVA 90 TIPO MEDIO HORIZONTAL 500mm</t>
  </si>
  <si>
    <t xml:space="preserve"> 12.1.1.21 </t>
  </si>
  <si>
    <t xml:space="preserve"> 063647 </t>
  </si>
  <si>
    <t>LEITO - CURVA 90 TIPO MEDIO HORIZONTAL 400mm</t>
  </si>
  <si>
    <t xml:space="preserve"> 12.1.1.22 </t>
  </si>
  <si>
    <t xml:space="preserve"> 063646 </t>
  </si>
  <si>
    <t>LEITO - CURVA 90 TIPO MEDIO HORIZONTAL 300mm</t>
  </si>
  <si>
    <t xml:space="preserve"> 12.1.1.23 </t>
  </si>
  <si>
    <t xml:space="preserve"> 063663 </t>
  </si>
  <si>
    <t>LEITO - CURVA 45 TIPO MEDIO HORIZONTAL 300mm</t>
  </si>
  <si>
    <t xml:space="preserve"> 12.1.1.24 </t>
  </si>
  <si>
    <t xml:space="preserve"> UFF00579 (ADAPT_EMOP: 15.018.0715-A) </t>
  </si>
  <si>
    <t>CURVA VERTICAL INTERNA PARA LEITO 90º 500x100mm.FORNECIMENTO E COLOCACAO</t>
  </si>
  <si>
    <t xml:space="preserve"> 12.1.1.25 </t>
  </si>
  <si>
    <t xml:space="preserve"> UFF00552 (ADAPT_SETOP: ED-19508) </t>
  </si>
  <si>
    <t>FIXAÇÃO DE LEITO HORIZONTAL COM LARGURA MAIOR QUE 200 MM E MENOR OU IGUAL A 500 MM EM LAJE, COM SUPORTE EM PERFILADO, INCLUSIVE PERFILADO, VERGALHÃO E ACESSÓRIOS, EXCLUSIVE LEITO</t>
  </si>
  <si>
    <t xml:space="preserve"> 12.1.1.26 </t>
  </si>
  <si>
    <t xml:space="preserve"> 078390 </t>
  </si>
  <si>
    <t>CHUMBADOR CB 3/8""x2.1/2""+ PARAFUSO</t>
  </si>
  <si>
    <t xml:space="preserve"> 12.1.1.27 </t>
  </si>
  <si>
    <t xml:space="preserve"> UFF00101 (ADAPT_EMOP: 15.018.0175-A) </t>
  </si>
  <si>
    <t>CANALETA PERFURADA ALTA(PERFILADOS),MEDINDO(38X38X6000)MM PRE-GALVANIZADA,INCLUSIVE SUPORTE E CONEXOES.DESMONTAGEM E LIMPEZA</t>
  </si>
  <si>
    <t xml:space="preserve"> 12.1.1.28 </t>
  </si>
  <si>
    <t xml:space="preserve"> UFF00102 (ADAPT_FDE: 09.62.012) </t>
  </si>
  <si>
    <t>CANALETA PERFURADA ALTA(PERFILADOS),MEDINDO(38X38X6000)MM PRE-GALVANIZADA,INCLUSIVE SUPORTE E CONEXOES. COLOCACAO</t>
  </si>
  <si>
    <t xml:space="preserve"> 12.1.1.29 </t>
  </si>
  <si>
    <t xml:space="preserve"> 15.034.0020-A </t>
  </si>
  <si>
    <t>ELETRODUTO DE FERRO GALVANIZADO,TIPO MEDIO,DIAMETRO DE 3/4", INCLUSIVE CONEXOES E EMENDAS,EXCLUSIVE ABERTURA E FECHAMENTO DE RASGO.FORNECIMENTO E ASSENTAMENTO</t>
  </si>
  <si>
    <t xml:space="preserve"> 12.1.1.30 </t>
  </si>
  <si>
    <t xml:space="preserve"> 15.034.0021-A </t>
  </si>
  <si>
    <t>ELETRODUTO DE FERRO GALVANIZADO,TIPO MEDIO,DIAMETRO DE 1",IN CLUSIVE CONEXOES E EMENDAS,EXCLUSIVE ABERTURA E FECHAMENTO D E RASGO.FORNECIMENTO E ASSENTAMENTO</t>
  </si>
  <si>
    <t xml:space="preserve"> 12.1.1.31 </t>
  </si>
  <si>
    <t xml:space="preserve"> 15.034.0023-A </t>
  </si>
  <si>
    <t>ELETRODUTO DE FERRO GALVANIZADO,TIPO MEDIO,DIAMETRO DE 1.1/2 ",INCLUSIVE CONEXOES E EMENDAS,EXCLUSIVE ABERTURA E FECHAMEN TO DE RASGO.FORNECIMENTO E ASSENTAMENTO</t>
  </si>
  <si>
    <t xml:space="preserve"> 12.1.1.32 </t>
  </si>
  <si>
    <t xml:space="preserve"> 15.034.0024-A </t>
  </si>
  <si>
    <t>ELETRODUTO DE FERRO GALVANIZADO,TIPO MEDIO,DIAMETRO DE 2",IN CLUSIVE CONEXOES E EMENDAS,EXCLUSIVE ABERTURA E FECHAMENTO D E RASGO.FORNECIMENTO E ASSENTAMENTO</t>
  </si>
  <si>
    <t xml:space="preserve"> 12.1.1.33 </t>
  </si>
  <si>
    <t xml:space="preserve"> 15.034.0027-A </t>
  </si>
  <si>
    <t>ELETRODUTO DE FERRO GALVANIZADO,TIPO MEDIO,DIAMETRO DE 4",IN CLUSIVE CONEXOES E EMENDAS,EXCLUSIVE ABERTURA E FECHAMENTO D E RASGO.FORNECIMENTO E ASSENTAMENTO</t>
  </si>
  <si>
    <t xml:space="preserve"> 12.1.1.34 </t>
  </si>
  <si>
    <t xml:space="preserve"> 061553 </t>
  </si>
  <si>
    <t>ELETRODUTO FLEXIVEL SEALTUBE 2""</t>
  </si>
  <si>
    <t xml:space="preserve"> 12.1.1.35 </t>
  </si>
  <si>
    <t xml:space="preserve"> UFF00531 (ADAPT_SBC: 061553) </t>
  </si>
  <si>
    <t>ELETRODUTO FLEXIVEL SEALTUBE 4""</t>
  </si>
  <si>
    <t xml:space="preserve"> 12.1.1.36 </t>
  </si>
  <si>
    <t xml:space="preserve"> UFF00532 (ADAPT_ORSE: 11303) </t>
  </si>
  <si>
    <t>Conector reto de aluminio para eletroduto de 2", para adaptar entrada de eletroduto metalico flexivel em quadros - fornecimento e instalação</t>
  </si>
  <si>
    <t xml:space="preserve"> 12.1.1.37 </t>
  </si>
  <si>
    <t xml:space="preserve"> UFF00533 (ADAPT_ORSE: 11303) </t>
  </si>
  <si>
    <t>Conector reto de aluminio para eletroduto de 4", para adaptar entrada de eletroduto metalico flexivel em quadros - fornecimento e instalação</t>
  </si>
  <si>
    <t xml:space="preserve"> 12.1.1.38 </t>
  </si>
  <si>
    <t xml:space="preserve"> 95778 </t>
  </si>
  <si>
    <t>CONDULETE DE ALUMÍNIO, TIPO C, PARA ELETRODUTO DE AÇO GALVANIZADO DN 20 MM (3/4''), APARENTE - FORNECIMENTO E INSTALAÇÃO. AF_10/2022</t>
  </si>
  <si>
    <t xml:space="preserve"> 12.1.1.39 </t>
  </si>
  <si>
    <t xml:space="preserve"> 95795 </t>
  </si>
  <si>
    <t>CONDULETE DE ALUMÍNIO, TIPO T, PARA ELETRODUTO DE AÇO GALVANIZADO DN 20 MM (3/4''), APARENTE - FORNECIMENTO E INSTALAÇÃO. AF_10/2022</t>
  </si>
  <si>
    <t xml:space="preserve"> 12.1.1.40 </t>
  </si>
  <si>
    <t xml:space="preserve"> 95787 </t>
  </si>
  <si>
    <t>CONDULETE DE ALUMÍNIO, TIPO LR, PARA ELETRODUTO DE AÇO GALVANIZADO DN 20 MM (3/4''), APARENTE - FORNECIMENTO E INSTALAÇÃO. AF_10/2022</t>
  </si>
  <si>
    <t xml:space="preserve"> 12.1.1.41 </t>
  </si>
  <si>
    <t xml:space="preserve"> 95789 </t>
  </si>
  <si>
    <t>CONDULETE DE ALUMÍNIO, TIPO LR, PARA ELETRODUTO DE AÇO GALVANIZADO DN 25 MM (1''), APARENTE - FORNECIMENTO E INSTALAÇÃO. AF_10/2022</t>
  </si>
  <si>
    <t xml:space="preserve"> 12.1.1.42 </t>
  </si>
  <si>
    <t xml:space="preserve"> 061880 </t>
  </si>
  <si>
    <t>CONDULETE ALUMINIO ""LR"" 2"" COM TAMPA</t>
  </si>
  <si>
    <t xml:space="preserve"> 12.1.1.43 </t>
  </si>
  <si>
    <t xml:space="preserve"> 061217 </t>
  </si>
  <si>
    <t>CONDULETE ALUMINIO ""LL"" 4"" COM TAMPA</t>
  </si>
  <si>
    <t xml:space="preserve"> 12.1.1.44 </t>
  </si>
  <si>
    <t xml:space="preserve"> 95782 </t>
  </si>
  <si>
    <t>CONDULETE DE ALUMÍNIO, TIPO E, ELETRODUTO DE AÇO GALVANIZADO DN 25 MM (1''), APARENTE - FORNECIMENTO E INSTALAÇÃO. AF_10/2022</t>
  </si>
  <si>
    <t xml:space="preserve"> 12.1.1.45 </t>
  </si>
  <si>
    <t xml:space="preserve"> UFF00571 (ADAPT_SINAPI: 104785) </t>
  </si>
  <si>
    <t>FIXAÇÃO DE ELETRODUTOS, DIÂMETRO DE 20 MM, COM ABRAÇADEIRA METÁLICA RÍGIDA TIPO D E CUNHA DE FIXAÇÃO.</t>
  </si>
  <si>
    <t xml:space="preserve"> 12.1.1.46 </t>
  </si>
  <si>
    <t xml:space="preserve"> UFF00572 (ADAPT_SINAPI: 104785) </t>
  </si>
  <si>
    <t>FIXAÇÃO DE ELETRODUTOS, DIÂMETRO DE 25 MM, COM ABRAÇADEIRA METÁLICA RÍGIDA TIPO D E CUNHA DE FIXAÇÃO.</t>
  </si>
  <si>
    <t xml:space="preserve"> 12.1.1.47 </t>
  </si>
  <si>
    <t xml:space="preserve"> UFF00573 (ADAPT_SINAPI: 104785) </t>
  </si>
  <si>
    <t>FIXAÇÃO DE ELETRODUTOS, DIÂMETRO DE 40 MM, COM ABRAÇADEIRA METÁLICA RÍGIDA TIPO D E CUNHA DE FIXAÇÃO.</t>
  </si>
  <si>
    <t xml:space="preserve"> 12.1.1.48 </t>
  </si>
  <si>
    <t xml:space="preserve"> UFF00574 (ADAPT_SINAPI: 104785) </t>
  </si>
  <si>
    <t>FIXAÇÃO DE ELETRODUTOS, DIÂMETRO DE 50 MM, COM ABRAÇADEIRA METÁLICA RÍGIDA TIPO D E CUNHA DE FIXAÇÃO.</t>
  </si>
  <si>
    <t xml:space="preserve"> 12.1.1.49 </t>
  </si>
  <si>
    <t xml:space="preserve"> UFF00575 (ADAPT_SINAPI: 104785) </t>
  </si>
  <si>
    <t>FIXAÇÃO DE ELETRODUTOS, DIÂMETRO DE 100 MM, COM ABRAÇADEIRA METÁLICA RÍGIDA TIPO D E CUNHA DE FIXAÇÃO.</t>
  </si>
  <si>
    <t xml:space="preserve"> 12.1.1.50 </t>
  </si>
  <si>
    <t xml:space="preserve"> 12.1.1.51 </t>
  </si>
  <si>
    <t xml:space="preserve"> 12.1.1.52 </t>
  </si>
  <si>
    <t xml:space="preserve"> 12.1.1.53 </t>
  </si>
  <si>
    <t xml:space="preserve"> UFF00115 (ADAPT_SINAPI: 104403) </t>
  </si>
  <si>
    <t>PORTA EQUIPAMENTOS PARA CANALETA DE ALUMINIO 90X35MM. FORNECIMENTO E COLOCAÇÃO.</t>
  </si>
  <si>
    <t xml:space="preserve"> 12.1.1.54 </t>
  </si>
  <si>
    <t xml:space="preserve"> 063452 </t>
  </si>
  <si>
    <t>CAIXA COM TOMADA 10A PARA PERFILADO 38x38mm</t>
  </si>
  <si>
    <t xml:space="preserve"> 12.1.2 </t>
  </si>
  <si>
    <t>INFRAESTRUTURA EXTERNA</t>
  </si>
  <si>
    <t xml:space="preserve"> 12.1.2.1 </t>
  </si>
  <si>
    <t xml:space="preserve"> 90100 </t>
  </si>
  <si>
    <t>ESCAVAÇÃO MECANIZADA DE VALA COM PROF. ATÉ 1,5 M (MÉDIA MONTANTE E JUSANTE/UMA COMPOSIÇÃO POR TRECHO), RETROESCAV. (0,26 M3), LARG. DE 0,8 M A 1,5 M, EM SOLO DE 1A CATEGORIA, EM LOCAIS COM ALTO NÍVEL DE INTERFERÊNCIA. AF_02/2021</t>
  </si>
  <si>
    <t xml:space="preserve"> 12.1.2.2 </t>
  </si>
  <si>
    <t xml:space="preserve"> 104734 </t>
  </si>
  <si>
    <t>REATERRO MECANIZADO DE VALA COM RETROESCAVADEIRA (CAPACIDADE   DA   CAÇAMBA   DA RETRO: 0,26 M³/POTÊNCIA: 88 HP), LARGURA DE 0,8 A 1,5 M, PROFUNDIDADE ATÉ 1,5 M, COM SOLO (SEM SUBSTITUIÇÃO) DE 1ª CATEGORIA, COM PLACA VIBRATÓRIA. AF_08/2023</t>
  </si>
  <si>
    <t xml:space="preserve"> 12.1.2.3 </t>
  </si>
  <si>
    <t xml:space="preserve"> 97670 </t>
  </si>
  <si>
    <t>ELETRODUTO FLEXÍVEL CORRUGADO, PEAD, DN 100 (4"), PARA REDE ENTERRADA DE DISTRIBUIÇÃO DE ENERGIA ELÉTRICA - FORNECIMENTO E INSTALAÇÃO. AF_12/2021</t>
  </si>
  <si>
    <t xml:space="preserve"> 12.1.2.4 </t>
  </si>
  <si>
    <t xml:space="preserve"> 06.069.0050-A </t>
  </si>
  <si>
    <t>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t>
  </si>
  <si>
    <t xml:space="preserve"> 12.1.2.5 </t>
  </si>
  <si>
    <t xml:space="preserve"> UFF00530 (ADAPT_SBC: 061307) </t>
  </si>
  <si>
    <t>ENVELOPE CONCRETO 1:2:4 , PARA 2 ELETRODUTOS KANALEX 4""</t>
  </si>
  <si>
    <t xml:space="preserve"> 12.1.2.6 </t>
  </si>
  <si>
    <t xml:space="preserve"> UFF00553 (ADAPT_SBC: 061309) </t>
  </si>
  <si>
    <t>ENVELOPE CONCRETO 1:2:4 , PARA 12 ELETRODUTOS KANALEX 6""</t>
  </si>
  <si>
    <t xml:space="preserve"> 12.1.2.7 </t>
  </si>
  <si>
    <t xml:space="preserve"> UFF00566 (ADAPT_IOPES: 151017) </t>
  </si>
  <si>
    <t>CAIXA DE PASSAGEM DE ALVENARIA DE BLOCOS DE CONCRETO 9x19x39 CM, DIMENSÕES 80x80x80 CM, COM REVESTIMENTO INTERNO EM CHAPISCO E REBOCO, EXCLUSIVE TAMPA DE FERRO FUNDIDO PESADO DIAM. 60 CM, COM DRENO DE BRITA NO FUNDO.</t>
  </si>
  <si>
    <t xml:space="preserve"> 12.1.2.8 </t>
  </si>
  <si>
    <t xml:space="preserve"> UFF00105 (ADAPT_SCO: IP 24.46.0153) </t>
  </si>
  <si>
    <t>Caixa de passagem em alvenaria de bloco de concreto, dimensoes de (150x150x100)cm, exclusive tampao de ferro. Construcao.(desonerado)</t>
  </si>
  <si>
    <t xml:space="preserve"> 12.1.2.9 </t>
  </si>
  <si>
    <t xml:space="preserve"> UFF00270 (ADAPT_EMOP: 06.016.0100-A) </t>
  </si>
  <si>
    <t>TAMPA DE FERRO FUNDIDO ARTICULADA, TIPO MEIO PESADO, 600X600MM, COM CAIXILHO, COM INSCRIÇÃO "INSTALAÇÃO ELÉTRICA"</t>
  </si>
  <si>
    <t xml:space="preserve"> 12.2 </t>
  </si>
  <si>
    <t>CABOS ELÉTRICOS</t>
  </si>
  <si>
    <t xml:space="preserve"> 12.2.1 </t>
  </si>
  <si>
    <t xml:space="preserve"> 12.2.2 </t>
  </si>
  <si>
    <t xml:space="preserve"> 91928 </t>
  </si>
  <si>
    <t>CABO DE COBRE FLEXÍVEL ISOLADO, 4 MM², ANTI-CHAMA 450/750 V, PARA CIRCUITOS TERMINAIS - FORNECIMENTO E INSTALAÇÃO. AF_03/2023</t>
  </si>
  <si>
    <t xml:space="preserve"> 12.2.3 </t>
  </si>
  <si>
    <t xml:space="preserve"> 91930 </t>
  </si>
  <si>
    <t>CABO DE COBRE FLEXÍVEL ISOLADO, 6 MM², ANTI-CHAMA 450/750 V, PARA CIRCUITOS TERMINAIS - FORNECIMENTO E INSTALAÇÃO. AF_03/2023</t>
  </si>
  <si>
    <t xml:space="preserve"> 12.2.4 </t>
  </si>
  <si>
    <t xml:space="preserve"> 91933 </t>
  </si>
  <si>
    <t>CABO DE COBRE FLEXÍVEL ISOLADO, 10 MM², ANTI-CHAMA 0,6/1,0 KV, PARA CIRCUITOS TERMINAIS - FORNECIMENTO E INSTALAÇÃO. AF_03/2023</t>
  </si>
  <si>
    <t xml:space="preserve"> 12.2.5 </t>
  </si>
  <si>
    <t xml:space="preserve"> 91935 </t>
  </si>
  <si>
    <t>CABO DE COBRE FLEXÍVEL ISOLADO, 16 MM², ANTI-CHAMA 0,6/1,0 KV, PARA CIRCUITOS TERMINAIS - FORNECIMENTO E INSTALAÇÃO. AF_03/2023</t>
  </si>
  <si>
    <t xml:space="preserve"> 12.2.6 </t>
  </si>
  <si>
    <t xml:space="preserve"> 92984 </t>
  </si>
  <si>
    <t>CABO DE COBRE FLEXÍVEL ISOLADO, 25 MM², ANTI-CHAMA 0,6/1,0 KV, PARA REDE ENTERRADA DE DISTRIBUIÇÃO DE ENERGIA ELÉTRICA - FORNECIMENTO E INSTALAÇÃO. AF_12/2021</t>
  </si>
  <si>
    <t xml:space="preserve"> 12.2.7 </t>
  </si>
  <si>
    <t xml:space="preserve"> 92986 </t>
  </si>
  <si>
    <t>CABO DE COBRE FLEXÍVEL ISOLADO, 35 MM², ANTI-CHAMA 0,6/1,0 KV, PARA REDE ENTERRADA DE DISTRIBUIÇÃO DE ENERGIA ELÉTRICA - FORNECIMENTO E INSTALAÇÃO. AF_12/2021</t>
  </si>
  <si>
    <t xml:space="preserve"> 12.2.8 </t>
  </si>
  <si>
    <t xml:space="preserve"> 92988 </t>
  </si>
  <si>
    <t>CABO DE COBRE FLEXÍVEL ISOLADO, 50 MM², ANTI-CHAMA 0,6/1,0 KV, PARA REDE ENTERRADA DE DISTRIBUIÇÃO DE ENERGIA ELÉTRICA - FORNECIMENTO E INSTALAÇÃO. AF_12/2021</t>
  </si>
  <si>
    <t xml:space="preserve"> 12.2.9 </t>
  </si>
  <si>
    <t xml:space="preserve"> 92990 </t>
  </si>
  <si>
    <t>CABO DE COBRE FLEXÍVEL ISOLADO, 70 MM², ANTI-CHAMA 0,6/1,0 KV, PARA REDE ENTERRADA DE DISTRIBUIÇÃO DE ENERGIA ELÉTRICA - FORNECIMENTO E INSTALAÇÃO. AF_12/2021</t>
  </si>
  <si>
    <t xml:space="preserve"> 12.2.10 </t>
  </si>
  <si>
    <t xml:space="preserve"> 92992 </t>
  </si>
  <si>
    <t>CABO DE COBRE FLEXÍVEL ISOLADO, 95 MM², ANTI-CHAMA 0,6/1,0 KV, PARA REDE ENTERRADA DE DISTRIBUIÇÃO DE ENERGIA ELÉTRICA - FORNECIMENTO E INSTALAÇÃO. AF_12/2021</t>
  </si>
  <si>
    <t xml:space="preserve"> 12.2.11 </t>
  </si>
  <si>
    <t xml:space="preserve"> 92994 </t>
  </si>
  <si>
    <t>CABO DE COBRE FLEXÍVEL ISOLADO, 120 MM², ANTI-CHAMA 0,6/1,0 KV, PARA REDE ENTERRADA DE DISTRIBUIÇÃO DE ENERGIA ELÉTRICA - FORNECIMENTO E INSTALAÇÃO. AF_12/2021</t>
  </si>
  <si>
    <t xml:space="preserve"> 12.2.12 </t>
  </si>
  <si>
    <t xml:space="preserve"> 93002 </t>
  </si>
  <si>
    <t>CABO DE COBRE FLEXÍVEL ISOLADO, 300 MM², ANTI-CHAMA 0,6/1,0 KV, PARA REDE ENTERRADA DE DISTRIBUIÇÃO DE ENERGIA ELÉTRICA - FORNECIMENTO E INSTALAÇÃO. AF_12/2021</t>
  </si>
  <si>
    <t xml:space="preserve"> 12.2.13 </t>
  </si>
  <si>
    <t xml:space="preserve"> UFF00549 </t>
  </si>
  <si>
    <t>BARRAMENTO BLINDADO DE ALUMÍNIO 400A (512 X 136 X 3000), INCLUSIVE QUADRO ELÉTRICO/CAIXA DE CABOS 400A (1,4 X 0,8 X 0,25), SEM PROTEÇÃO. FORNECIMENTO E INSTALAÇÃO.</t>
  </si>
  <si>
    <t xml:space="preserve"> 12.3 </t>
  </si>
  <si>
    <t>AUTOMAÇÃO</t>
  </si>
  <si>
    <t xml:space="preserve"> 12.3.1 </t>
  </si>
  <si>
    <t xml:space="preserve"> 15.018.0467-A </t>
  </si>
  <si>
    <t>ELETROCALHA PERFURADA,SEM TAMPA,TIPO "U",100X50MM,TRATAMENTO SUPERFICIAL PRE-ZINCADO A QUENTE,INCLUSIVE CONEXOES,ACESSOR IOS E FIXACAO SUPERIOR.FORNECIMENTO E COLOCACAO</t>
  </si>
  <si>
    <t xml:space="preserve"> 12.3.2 </t>
  </si>
  <si>
    <t xml:space="preserve"> 15.018.0750-A </t>
  </si>
  <si>
    <t>TE HORIZONTAL,90º,PARA ELETROCALHA PERFURADA OU LISA,100X50M M.FORNECIMENTO E COLOCACAO</t>
  </si>
  <si>
    <t xml:space="preserve"> 12.3.3 </t>
  </si>
  <si>
    <t xml:space="preserve"> 15.018.0610-A </t>
  </si>
  <si>
    <t>CURVA HORIZONTAL,90º,PARA ELETROCALHA PERFURADA OU LISA,100X 50MM.FORNECIMENTO E COLOCACAO</t>
  </si>
  <si>
    <t xml:space="preserve"> 12.3.4 </t>
  </si>
  <si>
    <t xml:space="preserve"> 15.018.0850-A </t>
  </si>
  <si>
    <t>CRUZETA RETA,PARA ELETROCALHA PERFURADA OU LISA,100X50MM.FOR NECIMENTO E COLOCACAO</t>
  </si>
  <si>
    <t xml:space="preserve"> 12.3.5 </t>
  </si>
  <si>
    <t xml:space="preserve"> 15.018.0730-A </t>
  </si>
  <si>
    <t>CURVA DE INVERSAO,90º,PARA ELETROCALHA PERFURADA OU LISA,100 X50MM.FORNECIMENTO E COLOCACAO</t>
  </si>
  <si>
    <t xml:space="preserve"> 12.3.6 </t>
  </si>
  <si>
    <t xml:space="preserve"> 063747 </t>
  </si>
  <si>
    <t>EMENDA INTERNA PARA ELETROCALHA 50x50</t>
  </si>
  <si>
    <t xml:space="preserve"> 12.3.7 </t>
  </si>
  <si>
    <t xml:space="preserve"> 12.3.8 </t>
  </si>
  <si>
    <t xml:space="preserve"> 12.3.9 </t>
  </si>
  <si>
    <t xml:space="preserve"> 12.3.10 </t>
  </si>
  <si>
    <t xml:space="preserve"> 12.3.11 </t>
  </si>
  <si>
    <t xml:space="preserve"> UFF00350 (ADAPT_SINAPI: 95797) </t>
  </si>
  <si>
    <t>CONDULETE DE ALUMÍNIO, TIPO T, PARA ELETRODUTO DE AÇO GALVANIZADO DN 40 MM (11/2'), APARENTE - FORNECIMENTO E INSTALAÇÃO. AF_10/2022</t>
  </si>
  <si>
    <t xml:space="preserve"> 12.3.12 </t>
  </si>
  <si>
    <t xml:space="preserve"> 12.3.13 </t>
  </si>
  <si>
    <t xml:space="preserve"> UFF00351 (ADAPT_SINAPI: 95791) </t>
  </si>
  <si>
    <t>CONDULETE DE ALUMÍNIO, TIPO LR, PARA ELETRODUTO DE AÇO GALVANIZADO DN 40 MM (11/2''), APARENTE - FORNECIMENTO E INSTALAÇÃO. AF_10/2022</t>
  </si>
  <si>
    <t xml:space="preserve"> 12.3.14 </t>
  </si>
  <si>
    <t xml:space="preserve"> 95779 </t>
  </si>
  <si>
    <t>CONDULETE DE ALUMÍNIO, TIPO E, PARA ELETRODUTO DE AÇO GALVANIZADO DN 20 MM (3/4''), APARENTE - FORNECIMENTO E INSTALAÇÃO. AF_10/2022</t>
  </si>
  <si>
    <t xml:space="preserve"> 12.3.15 </t>
  </si>
  <si>
    <t xml:space="preserve"> 12.3.16 </t>
  </si>
  <si>
    <t xml:space="preserve"> 12.3.17 </t>
  </si>
  <si>
    <t xml:space="preserve"> 12.3.18 </t>
  </si>
  <si>
    <t xml:space="preserve"> 12.3.19 </t>
  </si>
  <si>
    <t xml:space="preserve"> 12.3.20 </t>
  </si>
  <si>
    <t xml:space="preserve"> UFF00567 (ADAPT_AGETOP CIVIL: 070421) </t>
  </si>
  <si>
    <t>BUCHA E ARRUELA METALICA DIAM. 3/4"</t>
  </si>
  <si>
    <t xml:space="preserve"> 12.3.21 </t>
  </si>
  <si>
    <t xml:space="preserve"> UFF00569 (ADAPT_AGETOP CIVIL: 070424) </t>
  </si>
  <si>
    <t>BUCHA E ARRUELA METALICA DIAM. 1.1/2"</t>
  </si>
  <si>
    <t xml:space="preserve"> 12.3.22 </t>
  </si>
  <si>
    <t xml:space="preserve"> 97668 </t>
  </si>
  <si>
    <t>ELETRODUTO FLEXÍVEL CORRUGADO, PEAD, DN 63 (2"), PARA REDE ENTERRADA DE DISTRIBUIÇÃO DE ENERGIA ELÉTRICA - FORNECIMENTO E INSTALAÇÃO. AF_12/2021</t>
  </si>
  <si>
    <t xml:space="preserve"> 12.3.23 </t>
  </si>
  <si>
    <t xml:space="preserve"> 061307 </t>
  </si>
  <si>
    <t>ENVELOPE CONCRETO 1:2:4 P/2 ELETRODUTOS KANALEX 2""</t>
  </si>
  <si>
    <t xml:space="preserve"> 12.3.24 </t>
  </si>
  <si>
    <t xml:space="preserve"> UFF00565 (ADAPT_IOPES: 151017) </t>
  </si>
  <si>
    <t>CAIXA DE PASSAGEM DE ALVENARIA DE BLOCOS DE CONCRETO 9x19x39 CM, DIMENSÕES 60x60x60 CM, COM REVESTIMENTO INTERNO EM CHAPISCO E RECOBO, TAMPA DE FERRO FUNDIDO PESADO DIAM. 60 CM, COM DRENO DE BRITA NO FUNDO.</t>
  </si>
  <si>
    <t xml:space="preserve"> 12.3.25 </t>
  </si>
  <si>
    <t xml:space="preserve"> 063300 </t>
  </si>
  <si>
    <t>CABO PP 2 CONDUTORES 500V 1,0mm2</t>
  </si>
  <si>
    <t xml:space="preserve"> 12.3.26 </t>
  </si>
  <si>
    <t xml:space="preserve"> UFF00537 (ADAPT_ORSE: 11679) </t>
  </si>
  <si>
    <t>CABO PP 4 CONDUTORES 1,0 mm2, 450/750v - FORNECIMENTO E INSTALAÇÃO.</t>
  </si>
  <si>
    <t xml:space="preserve"> 12.3.27 </t>
  </si>
  <si>
    <t xml:space="preserve"> UFF00538 (ADAPT_ORSE: 11679) </t>
  </si>
  <si>
    <t>CABO PP 8 CONDUTORES 1,0 mm2, 450/750v - FORNECIMENTO E INSTALAÇÃO.</t>
  </si>
  <si>
    <t xml:space="preserve"> 12.3.28 </t>
  </si>
  <si>
    <t xml:space="preserve"> UFF00539 (ADAPT_ORSE: 11679) </t>
  </si>
  <si>
    <t>CABO PP 8 CONDUTORES 1,5 mm2, 450/750v - FORNECIMENTO E INSTALAÇÃO.</t>
  </si>
  <si>
    <t xml:space="preserve"> 12.3.29 </t>
  </si>
  <si>
    <t xml:space="preserve"> UFF00540 (ADAPT_AGETOP CIVIL: 070626) </t>
  </si>
  <si>
    <t>CABO UTP-4P, CAT. 6 , 24 AWG</t>
  </si>
  <si>
    <t xml:space="preserve"> 12.3.30 </t>
  </si>
  <si>
    <t xml:space="preserve"> UFF00497 (ADAPT_SBC: 059332) </t>
  </si>
  <si>
    <t>Switch industrial, cat. 6, 8 portas, 1 x gigabit. FORNECIMENTO E INSTALAÇÃO.</t>
  </si>
  <si>
    <t xml:space="preserve"> 12.3.31 </t>
  </si>
  <si>
    <t xml:space="preserve"> UFF00442 (ADAPT_SINAPI:91927) </t>
  </si>
  <si>
    <t>CABO DE INSTRUMENTAÇÃO 2X#1,0MM²</t>
  </si>
  <si>
    <t xml:space="preserve"> 12.3.32 </t>
  </si>
  <si>
    <t xml:space="preserve"> UFF00443 (ADAPT_SINAPI:91927) </t>
  </si>
  <si>
    <t>CABO DE COMUNICAÇÃO RS485 2x24AWG</t>
  </si>
  <si>
    <t xml:space="preserve"> 12.3.33 </t>
  </si>
  <si>
    <t xml:space="preserve"> UFF00444 (ADAPT_EMOP:15.029.0200-A) </t>
  </si>
  <si>
    <t>ATUADOR PARA VÁLVULA DE GAVETA DN=4" MOTORIZADA PROPORCIONAL</t>
  </si>
  <si>
    <t xml:space="preserve"> 12.3.34 </t>
  </si>
  <si>
    <t xml:space="preserve"> UFF00445 (ADAPT_EMOP:15.029.0200-A) </t>
  </si>
  <si>
    <t>ATUADOR ON/OFF E FLOATING DE 20NM PARA VÁLVULAS DE CONTROLE 100/240Vac</t>
  </si>
  <si>
    <t xml:space="preserve"> 12.3.35 </t>
  </si>
  <si>
    <t xml:space="preserve"> 15.029.0202-A </t>
  </si>
  <si>
    <t>VALVULA DE DUAS VIAS COM ATUADOR ON/OFF,220V,DE 3/4".FORNECI MENTO E COLOCACAO</t>
  </si>
  <si>
    <t xml:space="preserve"> 12.3.36 </t>
  </si>
  <si>
    <t xml:space="preserve"> UFF00446 (ADAPT_CPOS: 61.15.170) </t>
  </si>
  <si>
    <t>TRANSMISSOR DIFERENCIAL DE PRESSÃO PARA ÁGUA GELADA</t>
  </si>
  <si>
    <t xml:space="preserve"> 12.3.37 </t>
  </si>
  <si>
    <t xml:space="preserve"> UFF00447 (ADAPT_CPOS: 61.15.170) </t>
  </si>
  <si>
    <t>TRANSMISSOR DE PRESSÃO PARA ÁGUA GELADA</t>
  </si>
  <si>
    <t xml:space="preserve"> 12.3.38 </t>
  </si>
  <si>
    <t xml:space="preserve"> UFF00448 (ADAPT_CPOS: 61.15.170) </t>
  </si>
  <si>
    <t>MEDIDOR DE VAZÃO PARA ÁGUA GELADA DN=6"</t>
  </si>
  <si>
    <t xml:space="preserve"> 12.3.39 </t>
  </si>
  <si>
    <t xml:space="preserve"> UFF00449 (ADAPT_CPOS: 61.15.170) </t>
  </si>
  <si>
    <t>TRANSMISSOR DIFERENCIAL DE PRESSÃO PARA DUTO</t>
  </si>
  <si>
    <t xml:space="preserve"> 12.3.40 </t>
  </si>
  <si>
    <t xml:space="preserve"> UFF00450 (ADAPT_CPOS: 61.15.174) </t>
  </si>
  <si>
    <t>TRANSMISSOR DE TEMPERATURA PARA DUTO DE AR CONDICIONADO</t>
  </si>
  <si>
    <t xml:space="preserve"> 12.3.41 </t>
  </si>
  <si>
    <t xml:space="preserve"> UFF00451 (ADAPT_CPOS: 61.15.174) </t>
  </si>
  <si>
    <t>TRANSMISSOR DE TEMPERATURA PARA AMBIENTE</t>
  </si>
  <si>
    <t xml:space="preserve"> 12.3.42 </t>
  </si>
  <si>
    <t xml:space="preserve"> UFF00452 (ADAPT_CPOS: 61.15.174) </t>
  </si>
  <si>
    <t>TRANSMISSOR DE UMIDADE PARA AMBIENTE</t>
  </si>
  <si>
    <t xml:space="preserve"> 12.3.43 </t>
  </si>
  <si>
    <t xml:space="preserve"> UFF00453 (ADAPT_SBC: 70127) </t>
  </si>
  <si>
    <t>TERMOSTATO DE SEGURANÇA</t>
  </si>
  <si>
    <t xml:space="preserve"> 12.3.44 </t>
  </si>
  <si>
    <t xml:space="preserve"> UFF00454 (ADAPT_SBC: 70634) </t>
  </si>
  <si>
    <t>CHAVE DE FLUXO DE AR TUPO PALHETA PARA DUTO DE AR CONDICIONADO</t>
  </si>
  <si>
    <t xml:space="preserve"> 12.3.45 </t>
  </si>
  <si>
    <t xml:space="preserve"> UFF00455 (ADAPT_CPOS: 61.15.181) </t>
  </si>
  <si>
    <t>CONTROLADOR LOGICO PROGRAMAVEL M241 24IO OU SIMILAR TÉCNICO COM TODOS OS ACESSÓRIOS NECESSÁRIOS</t>
  </si>
  <si>
    <t xml:space="preserve"> 12.3.46 </t>
  </si>
  <si>
    <t xml:space="preserve"> UFF00456 (ADAPT_CPOS: 61.15.191) </t>
  </si>
  <si>
    <t>MÓDULO DE SAÍDAS ANALÓGICAS 4 SAÍDAS 12BITS 24 VDC TENSÃO E CORRENTE TERMINAL PARAFUSO OU SIMILAR TÉCNICO</t>
  </si>
  <si>
    <t xml:space="preserve"> 12.3.47 </t>
  </si>
  <si>
    <t xml:space="preserve"> UFF00457 (ADAPT_CPOS: 61.15.201) </t>
  </si>
  <si>
    <t>MODULO X80 - 16 SAIDAS DIGITAIS A RELE - 2A - CONECT BORNE OU SIMILAR TÉCNICO</t>
  </si>
  <si>
    <t xml:space="preserve"> 12.3.48 </t>
  </si>
  <si>
    <t xml:space="preserve"> UFF00458 (ADAPT_CPOS: 61.15.196) </t>
  </si>
  <si>
    <t>MODULO DE EXPANSAO TM3 2 ENTRADAS ANALOGICAS ALTA RESISTENCIA OU SIMILAR TÉCNICO</t>
  </si>
  <si>
    <t xml:space="preserve"> 12.3.49 </t>
  </si>
  <si>
    <t xml:space="preserve"> UFF00459 (ADAPT_CPOS: 61.15.181) </t>
  </si>
  <si>
    <t>CONTROLLER M251 ETHERNET PROC. UNIT OU SIMILAR TÉCNICO</t>
  </si>
  <si>
    <t xml:space="preserve"> 12.3.50 </t>
  </si>
  <si>
    <t xml:space="preserve"> UFF00460 (ADAPT_CPOS: 61.15.201) </t>
  </si>
  <si>
    <t>MODULO X80 - COMUNICACAO COM 2 PORTAS RS OU SIMILAR TÉCNICO</t>
  </si>
  <si>
    <t xml:space="preserve"> 12.3.51 </t>
  </si>
  <si>
    <t xml:space="preserve"> UFF00461 (ADAPT_SINAPI: 100555) </t>
  </si>
  <si>
    <t>RACK PARA CONTROLADOR M580 - 12 SLOTS OU SIMILAR TÉCNICO</t>
  </si>
  <si>
    <t xml:space="preserve"> 12.3.52 </t>
  </si>
  <si>
    <t xml:space="preserve"> UFF00462 (ADAPT_AGETOP: 070706) </t>
  </si>
  <si>
    <t>Quadro Comando Sobrepor Aço Carbono Bege Ral 7032 1200 mm 800 mm 250 mm Comando Flange Inferior CE1208025 CEMAR OU SIMILAR TÉCNICO</t>
  </si>
  <si>
    <t xml:space="preserve"> 12.4 </t>
  </si>
  <si>
    <t>QUADROS E PAINEIS</t>
  </si>
  <si>
    <t xml:space="preserve"> 12.4.1 </t>
  </si>
  <si>
    <t xml:space="preserve"> UFF00123 (ADAPT_EMOP:15.007.0435-A) </t>
  </si>
  <si>
    <t>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</si>
  <si>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 12.4.2 </t>
  </si>
  <si>
    <t xml:space="preserve"> UFF00124 (ADAPT_EMOP:15.007.0435-A) </t>
  </si>
  <si>
    <t>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t>
  </si>
  <si>
    <t xml:space="preserve"> 12.4.3 </t>
  </si>
  <si>
    <t xml:space="preserve"> UFF00125 (ADAPT_EMOP:15.007.0430-A) </t>
  </si>
  <si>
    <t>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t>
  </si>
  <si>
    <t xml:space="preserve"> 12.4.4 </t>
  </si>
  <si>
    <t xml:space="preserve"> UFF00126 (ADAPT_EMOP:15.007.0430-A) </t>
  </si>
  <si>
    <t>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</si>
  <si>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12.4.5 </t>
  </si>
  <si>
    <t xml:space="preserve"> UFF00127 (ADAPT_EMOP:15.007.0430-A) </t>
  </si>
  <si>
    <t>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</si>
  <si>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12.4.6 </t>
  </si>
  <si>
    <t xml:space="preserve"> UFF00128 (ADAPT_EMOP:15.007.0430-A) </t>
  </si>
  <si>
    <t>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</si>
  <si>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12.4.7 </t>
  </si>
  <si>
    <t xml:space="preserve"> UFF00129 (ADAPT_EMOP:15.007.0430-A) </t>
  </si>
  <si>
    <t>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</si>
  <si>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12.4.8 </t>
  </si>
  <si>
    <t xml:space="preserve"> UFF00130 (ADAPT_EMOP:15.007.0435-A) </t>
  </si>
  <si>
    <t>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</si>
  <si>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 12.4.9 </t>
  </si>
  <si>
    <t xml:space="preserve"> UFF00131 (ADAPT_EMOP:15.007.0435-A) </t>
  </si>
  <si>
    <t>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</si>
  <si>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 12.4.10 </t>
  </si>
  <si>
    <t xml:space="preserve"> UFF00132 (ADAPT_EMOP:15.007.0430-A) </t>
  </si>
  <si>
    <t>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t>
  </si>
  <si>
    <t xml:space="preserve"> 12.4.11 </t>
  </si>
  <si>
    <t xml:space="preserve"> UFF00133 (ADAPT_EMOP:15.007.0430-A) </t>
  </si>
  <si>
    <t>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</si>
  <si>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12.4.12 </t>
  </si>
  <si>
    <t xml:space="preserve"> UFF00134 (ADAPT_EMOP:15.007.0430-A) </t>
  </si>
  <si>
    <t>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</si>
  <si>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12.4.13 </t>
  </si>
  <si>
    <t xml:space="preserve"> UFF00135 (ADAPT_EMOP:15.007.0430-A) </t>
  </si>
  <si>
    <t>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</si>
  <si>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12.4.14 </t>
  </si>
  <si>
    <t xml:space="preserve"> UFF00136 (ADAPT_EMOP:15.007.0430-A) </t>
  </si>
  <si>
    <t>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</si>
  <si>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12.4.15 </t>
  </si>
  <si>
    <t xml:space="preserve"> UFF00162 (ADAPT_EMOP:15.007.0430-A) </t>
  </si>
  <si>
    <t>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t>
  </si>
  <si>
    <t xml:space="preserve"> 12.4.16 </t>
  </si>
  <si>
    <t xml:space="preserve"> UFF00535 (ADAPT_ORSE:13341) </t>
  </si>
  <si>
    <t>QF-RECP - QUADRO DE COMANDO PARA 02 BOMBAS INCÊNDIO 7,5CV/220V. FORNECIMENTO E INSTALAÇÃO.</t>
  </si>
  <si>
    <t xml:space="preserve"> 12.4.17 </t>
  </si>
  <si>
    <t xml:space="preserve"> UFF00536 (ADAPT_ORSE:13341) </t>
  </si>
  <si>
    <t>QF-RECR - QUADRO DE COMANDO PARA 02 BOMBAS INCÊNDIO 7,5CV/220V. FORNECIMENTO E INSTALAÇÃO.</t>
  </si>
  <si>
    <t xml:space="preserve"> 12.4.18 </t>
  </si>
  <si>
    <t xml:space="preserve"> UFF00558 (ADAPT_CPOS: 69.05.230) </t>
  </si>
  <si>
    <t>REGULADOR/ESTABILIZADOR DE VOLTAGEM 4 BOBINAS, SVC-50KVA MONOFASICO 220V</t>
  </si>
  <si>
    <t xml:space="preserve"> 12.4.19 </t>
  </si>
  <si>
    <t xml:space="preserve"> UFF00264 (ADAPT_ORSE: 9728)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</si>
  <si>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t>
  </si>
  <si>
    <t xml:space="preserve"> 12.4.20 </t>
  </si>
  <si>
    <t xml:space="preserve"> UFF00476 (ADAPT_SBC: 064072)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</si>
  <si>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t>
  </si>
  <si>
    <t xml:space="preserve"> 12.4.21 </t>
  </si>
  <si>
    <t xml:space="preserve"> UFF00265 (ADAPT_ORSE: 9728) </t>
  </si>
  <si>
    <t>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t>
  </si>
  <si>
    <t xml:space="preserve"> 12.4.22 </t>
  </si>
  <si>
    <t xml:space="preserve"> UFF00266 (ADAPT_ORSE: 9728)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</si>
  <si>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t>
  </si>
  <si>
    <t xml:space="preserve"> 12.4.23 </t>
  </si>
  <si>
    <t xml:space="preserve"> UFF00477 (ADAPT_SBC: 064072)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</si>
  <si>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t>
  </si>
  <si>
    <t xml:space="preserve"> 12.4.24 </t>
  </si>
  <si>
    <t xml:space="preserve"> UFF00268 (ADAPT_EMBASA: 60.14.06) </t>
  </si>
  <si>
    <t>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t>
  </si>
  <si>
    <t xml:space="preserve"> 12.4.25 </t>
  </si>
  <si>
    <t xml:space="preserve"> UFF00491 (ADAPT_SIURB: 9005017) </t>
  </si>
  <si>
    <t>QDLT - 1 - 5kA/220V - QUADRO DE DISTRIBUIÇÃO DE ENERGIA EM CHAPA DE AÇO GALVANIZADO, DE SOBREPOR, PARA ATÉ 48 DISJUNTORES, COM BARRAMENTO TRIFÁSICO, PADRÃO DIN, COMPLETO - COM COMPONENTES. FORNECIMENTO E INSTALAÇÃO.</t>
  </si>
  <si>
    <t xml:space="preserve"> 12.4.26 </t>
  </si>
  <si>
    <t xml:space="preserve"> UFF00492 (ADAPT_SINAPI: 101878) </t>
  </si>
  <si>
    <t>QDLT - 2 - 5kA/220V - QUADRO DE DISTRIBUIÇÃO DE ENERGIA EM CHAPA DE AÇO GALVANIZADO, DE SOBREPOR, PARA ATÉ 18 DISJUNTORES, COM BARRAMENTO TRIFÁSICO, PADRÃO DIN, COMPLETO - COM COMPONENTES. FORNECIMENTO E INSTALAÇÃO.</t>
  </si>
  <si>
    <t xml:space="preserve"> 12.4.27 </t>
  </si>
  <si>
    <t xml:space="preserve"> UFF00493 (ADAPT_SINAPI: 101878) </t>
  </si>
  <si>
    <t>QDLT - 3 - 5kA/220V - QUADRO DE DISTRIBUIÇÃO DE ENERGIA EM CHAPA DE AÇO GALVANIZADO, DE SOBREPOR, PARA ATÉ 18 DISJUNTORES, COM BARRAMENTO TRIFÁSICO, PADRÃO DIN, COMPLETO - COM COMPONENTES. FORNECIMENTO E INSTALAÇÃO.</t>
  </si>
  <si>
    <t xml:space="preserve"> 12.4.28 </t>
  </si>
  <si>
    <t xml:space="preserve"> UFF00503 (ADAPT_SBC: 064200) </t>
  </si>
  <si>
    <t>QDS - CB - 5kA/220V - QUADRO DE DISTRIBUIÇÃO DE ENERGIA EM CHAPA DE AÇO GALVANIZADO, DE SOBREPOR, PARA ATÉ 40 DISJUNTORES, COM BARRAMENTO TRIFÁSICO, PADRÃO DIN, COMPLETO - COM COMPONENTES. FORNECIMENTO E INSTALAÇÃO.</t>
  </si>
  <si>
    <t xml:space="preserve"> 12.4.29 </t>
  </si>
  <si>
    <t xml:space="preserve"> UFF00504 (ADAPT_SINAPI: 101878) </t>
  </si>
  <si>
    <t>QF - INC. - 5kA/220V - QUADRO DE DISTRIBUIÇÃO DE ENERGIA EM CHAPA DE AÇO GALVANIZADO, DE SOBREPOR, PARA ATÉ 18 DISJUNTORES, COM BARRAMENTO TRIFÁSICO, PADRÃO DIN, COMPLETO - COM COMPONENTES. FORNECIMENTO E INSTALAÇÃO.</t>
  </si>
  <si>
    <t xml:space="preserve"> 12.4.30 </t>
  </si>
  <si>
    <t xml:space="preserve"> UFF00505 (ADAPT_SINAPI: 101878) </t>
  </si>
  <si>
    <t>QD - GUAR / ILUM. EXT. - 5kA/220V - QUADRO DE DISTRIBUIÇÃO DE ENERGIA EM CHAPA DE AÇO GALVANIZADO, DE SOBREPOR, PARA ATÉ 18 DISJUNTORES, COM BARRAMENTO TRIFÁSICO, PADRÃO DIN, COMPLETO - COM COMPONENTES. FORNECIMENTO E INSTALAÇÃO.</t>
  </si>
  <si>
    <t xml:space="preserve"> 12.5 </t>
  </si>
  <si>
    <t>SUBESTAÇÃO E REDE DE MÉDIA TENSÃO</t>
  </si>
  <si>
    <t xml:space="preserve"> 12.5.1 </t>
  </si>
  <si>
    <t xml:space="preserve"> 12.5.1.1 </t>
  </si>
  <si>
    <t xml:space="preserve"> 15.008.0392-A </t>
  </si>
  <si>
    <t>CABO DE COBRE COM ISOLAMENTO TERMOPLASTICO PARA TENSAO DE SE RVICO DE 8,7/15KV,COMPREENDENDO:PREPARO,CORTE E ENFIACAO EM ELETRODUTO,NA BITOLA DE 35MM2.FORNECIMENTO E COLOCACAO</t>
  </si>
  <si>
    <t xml:space="preserve"> 12.5.1.2 </t>
  </si>
  <si>
    <t xml:space="preserve"> 15.008.0393-A </t>
  </si>
  <si>
    <t>CABO DE COBRE COM ISOLAMENTO TERMOPLASTICO PARA TENSAO DE SE RVICO DE 8,7/15KV,COMPREENDENDO:PREPARO,CORTE E ENFIACAO EM ELETRODUTO,NA BITOLA DE 50MM2.FORNECIMENTO E COLOCACAO</t>
  </si>
  <si>
    <t xml:space="preserve"> 12.5.1.3 </t>
  </si>
  <si>
    <t xml:space="preserve"> UFF00111 (ADAPT_EMOP: 15.007.0338-A) </t>
  </si>
  <si>
    <t>MUFLA TERMINAL PARA CABO SINGELO 35MM2, 15KV. FORNECIMENTO E COLOCAÇÃO.</t>
  </si>
  <si>
    <t xml:space="preserve"> 12.5.1.4 </t>
  </si>
  <si>
    <t xml:space="preserve"> IP 14.20.0100 </t>
  </si>
  <si>
    <t>Mufla terminal para cabo singelo 50mm2, 15Kv, inclusive bracadeira para fixacao. Fornecimento e assentamento.(desonerado)</t>
  </si>
  <si>
    <t xml:space="preserve"> 12.5.1.5 </t>
  </si>
  <si>
    <t xml:space="preserve"> UFF00484 (ADAPT_EMOP: 18.028.0190-A) </t>
  </si>
  <si>
    <t>TRANSFORMADOR DE DISTRIBUICAO DE 1.000KVA,ABRIGADA,CLASSE 15 KV,A SECO,TENSAO PRIMARIA DE 13,8KV,TENSAO SECUNDARIA DE 220 /127V-60HZ.FORNECIMENTO.</t>
  </si>
  <si>
    <t xml:space="preserve"> 12.5.1.6 </t>
  </si>
  <si>
    <t xml:space="preserve"> UFF00478 (ADAPT_CPOS: 36.09.070) </t>
  </si>
  <si>
    <t>TRANSFORMADOR DE DISTRIBUICAO DE 1.000KVA,ABRIGADA,CLASSE 15 KV,A SECO,TENSAO PRIMARIA DE 13,8KV,TENSAO SECUNDARIA DE 220 /127V-60HZ.INSTALAÇÃO.</t>
  </si>
  <si>
    <t xml:space="preserve"> 12.5.1.7 </t>
  </si>
  <si>
    <t xml:space="preserve"> UFF00359 (ADAPT_CPOS:36.01.252) </t>
  </si>
  <si>
    <t>PAINEL DE MÉDIA TENSÃO DA SUBESTAÇÃO. FORNECIMENTO.</t>
  </si>
  <si>
    <t>CJ</t>
  </si>
  <si>
    <t xml:space="preserve"> 12.5.1.8 </t>
  </si>
  <si>
    <t xml:space="preserve"> UFF00479 (ADAPT_CPOS: 36.01.242) </t>
  </si>
  <si>
    <t>PAINEL DE MÉDIA TENSÃO DA SUBESTAÇÃO. MONTAGEM NA OBRA.</t>
  </si>
  <si>
    <t xml:space="preserve"> 12.5.1.9 </t>
  </si>
  <si>
    <t xml:space="preserve"> 065125 </t>
  </si>
  <si>
    <t>TAPETE ISOLANTE 20KV 1,00X1,00M COM LAUDO</t>
  </si>
  <si>
    <t xml:space="preserve"> 12.5.1.10 </t>
  </si>
  <si>
    <t xml:space="preserve"> 14.002.0162-A </t>
  </si>
  <si>
    <t>GRADE PARA PROTECAO DE SUBESTACAO ELETRICA OU EQUIVALENTE,EM TELA DE ARAME GALVANIZADO Nº12,MALHA QUADRANGULAR DE (25X25) MM,FORMANDO QUADROS CONTORNADOS POR CANTONEIRAS DE FERRO DE 3/4"X3/4"X1/8",FIXADOS EM MONTANTES DE TUBOS GALVANIZADOS CO M DIAMETRO DE 2".FORNECIMENTO E COLOCACAO</t>
  </si>
  <si>
    <t xml:space="preserve"> 12.5.1.11 </t>
  </si>
  <si>
    <t xml:space="preserve"> UFF00471 (ADAPT_CPOS: 24.03.340) </t>
  </si>
  <si>
    <t>Tampa  em  chapa  de  segurança  tipo  xadrez,  aço  galvanizado  a  fogo  antiderrapante  de  1/4´.</t>
  </si>
  <si>
    <t xml:space="preserve"> 12.5.1.12 </t>
  </si>
  <si>
    <t xml:space="preserve"> UFF00541 (ADAPT_SCO: DR 54.05.0110) </t>
  </si>
  <si>
    <t>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t>
  </si>
  <si>
    <t>m</t>
  </si>
  <si>
    <t xml:space="preserve"> 12.5.1.13 </t>
  </si>
  <si>
    <t xml:space="preserve"> UFF00499 (ADAPT_EMOP: 18.028.0190-A) </t>
  </si>
  <si>
    <t>REMANEJAMENTO, COLOCAÇÃO DO TRAFO EXISTENTE ATÉ A SUBESTAÇÃO E INSTALAÇÃO.</t>
  </si>
  <si>
    <t xml:space="preserve"> 12.5.1.14 </t>
  </si>
  <si>
    <t xml:space="preserve"> UFF00506 (ADAPT_SINAPI: 96973) </t>
  </si>
  <si>
    <t>CORDOALHA DE COBRE NU 35 MM², NÃO ENTERRADA - FORNECIMENTO E INSTALAÇÃO. AF_08/2023</t>
  </si>
  <si>
    <t xml:space="preserve"> 12.5.1.15 </t>
  </si>
  <si>
    <t xml:space="preserve"> 96977 </t>
  </si>
  <si>
    <t>CORDOALHA DE COBRE NU 50 MM², ENTERRADA - FORNECIMENTO E INSTALAÇÃO. AF_08/2023</t>
  </si>
  <si>
    <t xml:space="preserve"> 12.5.1.16 </t>
  </si>
  <si>
    <t xml:space="preserve"> 96979 </t>
  </si>
  <si>
    <t>CORDOALHA DE COBRE NU 95 MM², ENTERRADA - FORNECIMENTO E INSTALAÇÃO. AF_08/2023</t>
  </si>
  <si>
    <t xml:space="preserve"> 12.5.1.17 </t>
  </si>
  <si>
    <t xml:space="preserve"> 078051 </t>
  </si>
  <si>
    <t>SOLDA EXOTERMICA COM MOLDE GTB 16Y</t>
  </si>
  <si>
    <t xml:space="preserve"> 12.5.1.18 </t>
  </si>
  <si>
    <t xml:space="preserve"> 15.017.0275-A </t>
  </si>
  <si>
    <t>TERMINAL MECANICO A COMPRESSAO,FABRICADO EM BRONZE,PARA CABO DE 35MM2.FORNECIMENTO E COLOCACAO</t>
  </si>
  <si>
    <t xml:space="preserve"> 12.5.1.19 </t>
  </si>
  <si>
    <t xml:space="preserve"> 078030 </t>
  </si>
  <si>
    <t>CAIXA DE EQUALIZACAO TERRA 210x210x90 TEL-901</t>
  </si>
  <si>
    <t xml:space="preserve"> 12.5.1.20 </t>
  </si>
  <si>
    <t xml:space="preserve"> 12.5.1.21 </t>
  </si>
  <si>
    <t xml:space="preserve"> 12.5.1.22 </t>
  </si>
  <si>
    <t xml:space="preserve"> 12.5.1.23 </t>
  </si>
  <si>
    <t xml:space="preserve"> 12.5.1.24 </t>
  </si>
  <si>
    <t xml:space="preserve"> 12.5.1.25 </t>
  </si>
  <si>
    <t xml:space="preserve"> 12.5.1.26 </t>
  </si>
  <si>
    <t xml:space="preserve"> 12.5.1.27 </t>
  </si>
  <si>
    <t xml:space="preserve"> 12.5.1.28 </t>
  </si>
  <si>
    <t xml:space="preserve"> 12.5.1.29 </t>
  </si>
  <si>
    <t xml:space="preserve"> 12.5.1.30 </t>
  </si>
  <si>
    <t xml:space="preserve"> 12.5.1.31 </t>
  </si>
  <si>
    <t xml:space="preserve"> UFF00556 </t>
  </si>
  <si>
    <t>Parametrização do relé, comissionamento e estudo de proteção.</t>
  </si>
  <si>
    <t xml:space="preserve"> 12.5.2 </t>
  </si>
  <si>
    <t>REDE EXTERNA DE MÉDIA TENSÃO</t>
  </si>
  <si>
    <t xml:space="preserve"> 12.5.2.1 </t>
  </si>
  <si>
    <t xml:space="preserve"> 101817 </t>
  </si>
  <si>
    <t>RECOMPOSIÇÃO DE PAVIMENTO EM PARALELEPÍPEDOS, REJUNTAMENTO COM PÓ DE PEDRA, COM REAPROVEITAMENTO DOS PARALELEPÍPEDOS, PARA O FECHAMENTO DE VALAS - INCLUSO RETIRADA E COLOCAÇÃO DO MATERIAL. AF_12/2020</t>
  </si>
  <si>
    <t xml:space="preserve"> 12.5.2.2 </t>
  </si>
  <si>
    <t xml:space="preserve"> 12.5.2.3 </t>
  </si>
  <si>
    <t xml:space="preserve"> 12.5.2.4 </t>
  </si>
  <si>
    <t xml:space="preserve"> 12.5.2.5 </t>
  </si>
  <si>
    <t xml:space="preserve"> UFF00269 (ADAPT_EMOP: 06.016.0100-A) </t>
  </si>
  <si>
    <t>TAMPA DE FERRO FUNDIDO ARTICULADA, TIPO PESADO, 600X600MM, COM CAIXILHO, COM INSCRIÇÃO "ALTA TENSÃO"</t>
  </si>
  <si>
    <t xml:space="preserve"> 12.5.2.6 </t>
  </si>
  <si>
    <t xml:space="preserve"> 12.5.2.7 </t>
  </si>
  <si>
    <t xml:space="preserve"> UFF00498 (ADAPT_SBC: 061309) </t>
  </si>
  <si>
    <t>ENVELOPE CONCRETO 1:2:4 570x310mm P/3 ELETRODUTOS KANALEX 6""</t>
  </si>
  <si>
    <t xml:space="preserve"> 12.5.2.8 </t>
  </si>
  <si>
    <t xml:space="preserve"> UFF00488 (ADAPT_CPOS: 39.06.084) </t>
  </si>
  <si>
    <t>CABO DE COBRE  ISOLAMENTO EPR 8,7/15KV #120MM²</t>
  </si>
  <si>
    <t xml:space="preserve"> 12.5.2.9 </t>
  </si>
  <si>
    <t xml:space="preserve"> UFF00487 (ADAPT_EMOP: 15.007.0338-A) </t>
  </si>
  <si>
    <t>MUFLA TERMINAL PARA CABO SINGELO 120MM2, 15KV. FORNECIMENTO E COLOCAÇÃO.</t>
  </si>
  <si>
    <t xml:space="preserve"> 12.6 </t>
  </si>
  <si>
    <t>INTERRUPTORES E TOMADAS</t>
  </si>
  <si>
    <t xml:space="preserve"> 12.6.1 </t>
  </si>
  <si>
    <t xml:space="preserve"> 91953 </t>
  </si>
  <si>
    <t>INTERRUPTOR SIMPLES (1 MÓDULO), 10A/250V, INCLUINDO SUPORTE E PLACA - FORNECIMENTO E INSTALAÇÃO. AF_03/2023</t>
  </si>
  <si>
    <t xml:space="preserve"> 12.6.2 </t>
  </si>
  <si>
    <t xml:space="preserve"> 91959 </t>
  </si>
  <si>
    <t>INTERRUPTOR SIMPLES (2 MÓDULOS), 10A/250V, INCLUINDO SUPORTE E PLACA - FORNECIMENTO E INSTALAÇÃO. AF_03/2023</t>
  </si>
  <si>
    <t xml:space="preserve"> 12.6.3 </t>
  </si>
  <si>
    <t xml:space="preserve"> 91996 </t>
  </si>
  <si>
    <t>TOMADA MÉDIA DE EMBUTIR (1 MÓDULO), 2P+T 10 A, INCLUINDO SUPORTE E PLACA - FORNECIMENTO E INSTALAÇÃO. AF_03/2023</t>
  </si>
  <si>
    <t xml:space="preserve"> 12.6.4 </t>
  </si>
  <si>
    <t xml:space="preserve"> 91994 </t>
  </si>
  <si>
    <t>TOMADA MÉDIA DE EMBUTIR (1 MÓDULO), 2P+T 10 A, SEM SUPORTE E SEM PLACA - FORNECIMENTO E INSTALAÇÃO. AF_03/2023</t>
  </si>
  <si>
    <t xml:space="preserve"> 12.6.5 </t>
  </si>
  <si>
    <t xml:space="preserve"> 91997 </t>
  </si>
  <si>
    <t>TOMADA MÉDIA DE EMBUTIR (1 MÓDULO), 2P+T 20 A, INCLUINDO SUPORTE E PLACA - FORNECIMENTO E INSTALAÇÃO. AF_03/2023</t>
  </si>
  <si>
    <t xml:space="preserve"> 12.6.6 </t>
  </si>
  <si>
    <t xml:space="preserve"> UFF00113 (ADAPT_SINAPI: 97595) </t>
  </si>
  <si>
    <t>SENSOR DE PRESENÇA DE LONGO ALCANCE – 127/220V – REGULAGEM ATÉ 15 MINUTOS</t>
  </si>
  <si>
    <t xml:space="preserve"> 12.7 </t>
  </si>
  <si>
    <t>ILUMINAÇÃO</t>
  </si>
  <si>
    <t xml:space="preserve"> 12.7.1 </t>
  </si>
  <si>
    <t>ILUMINAÇÃO INTERNA</t>
  </si>
  <si>
    <t xml:space="preserve"> 12.7.1.1 </t>
  </si>
  <si>
    <t xml:space="preserve"> 060630 </t>
  </si>
  <si>
    <t>LUMINARIA EMBUTIR DIRECIONAVEL LED DICROICA 12W BASE BRANCA</t>
  </si>
  <si>
    <t xml:space="preserve"> 12.7.1.2 </t>
  </si>
  <si>
    <t xml:space="preserve"> UFF00550 (ADAPT_EMOP: 15.020.0178-A) </t>
  </si>
  <si>
    <t>LAMPADA LED DICROICA 12W/12V.FORNECIMENTO E COLOCACAO</t>
  </si>
  <si>
    <t xml:space="preserve"> 12.7.1.3 </t>
  </si>
  <si>
    <t xml:space="preserve"> 18.027.0494-A </t>
  </si>
  <si>
    <t>LUMINARIA LED TUBULAR DE SOBREPOR, 2X18W (INCLUSIVE LAMPADAS ),CORPO EM CHAPA DE ACO TRATADA E PINTURA ELETROSTATICA BRAN CA, REFLETOR EM ALUMINIO DE ALTO BRILHO, COM ALETAS, SEM REA TOR. FORNECIMENTO E COLOCACAO</t>
  </si>
  <si>
    <t xml:space="preserve"> 12.7.1.4 </t>
  </si>
  <si>
    <t xml:space="preserve"> 060121 </t>
  </si>
  <si>
    <t>LUMINARIA DE EMBUTIR PLAFON 18W LED BRANCO FRIO 22,5x22,5</t>
  </si>
  <si>
    <t xml:space="preserve"> 12.7.1.5 </t>
  </si>
  <si>
    <t xml:space="preserve"> UFF00542 (ADAPT_SBC:  060588) </t>
  </si>
  <si>
    <t>INSTALAÇÃO DE LUMINARIA EMBUTIR ALETADA ALUMINIO BRILHANTE 4X9W LED, EXCETO O FORNECIMENTO DA LUMINÁRIA, INCLUSIVE LÂMPADAS E ACESSÓRIOS.</t>
  </si>
  <si>
    <t xml:space="preserve"> 12.7.1.6 </t>
  </si>
  <si>
    <t xml:space="preserve"> UFF00543 (ADAPT_SBC: 060588) </t>
  </si>
  <si>
    <t>LUMINARIA EMBUTIR ALETADA ALUMINIO BRILHANTE 4X9W LED. FORNECIMENTO E INSTALAÇÃO.</t>
  </si>
  <si>
    <t xml:space="preserve"> 12.7.1.7 </t>
  </si>
  <si>
    <t xml:space="preserve"> 060316 </t>
  </si>
  <si>
    <t>REFLETOR 100W LED LINEAR BLINDADO A PROVA D'AGUA</t>
  </si>
  <si>
    <t xml:space="preserve"> 12.7.1.8 </t>
  </si>
  <si>
    <t xml:space="preserve"> UFF00114 (ADAPT_SINAPI: 97607) </t>
  </si>
  <si>
    <t>LUMINÁRIA TIPO TARTARUGA LED1X30W COMPLETA, DE SOBREPOR, COM CONEXÕES E ACESSÓRIOS.</t>
  </si>
  <si>
    <t xml:space="preserve"> 12.7.1.9 </t>
  </si>
  <si>
    <t xml:space="preserve"> 063511 </t>
  </si>
  <si>
    <t>CABO PP 3 CONDUTORES 500V 1,50mm2</t>
  </si>
  <si>
    <t xml:space="preserve"> 12.7.1.10 </t>
  </si>
  <si>
    <t xml:space="preserve"> 063061 </t>
  </si>
  <si>
    <t>CABO PP 3 CONDUTORES 500V 2,50mm2</t>
  </si>
  <si>
    <t xml:space="preserve"> 12.7.1.11 </t>
  </si>
  <si>
    <t xml:space="preserve"> UFF00544 (ADAPT_SBC: 063459) </t>
  </si>
  <si>
    <t>CONECTOR MODULAR PLUG MACHO 2P + T</t>
  </si>
  <si>
    <t xml:space="preserve"> 12.7.1.12 </t>
  </si>
  <si>
    <t xml:space="preserve"> UFF00545 (ADAPT_SEDOP: 171112) </t>
  </si>
  <si>
    <t>PRENSA CABO 8 A 14MM</t>
  </si>
  <si>
    <t xml:space="preserve"> 12.7.2 </t>
  </si>
  <si>
    <t>ILUMINAÇÃO EXTERNA</t>
  </si>
  <si>
    <t xml:space="preserve"> 12.7.2.1 </t>
  </si>
  <si>
    <t xml:space="preserve"> IP 04.25.0050 </t>
  </si>
  <si>
    <t>Poste de aco reto de 3,50m, com flange de aco soldado na sua base, fixado por parafuso chumbadores engastados em fundacao de concreto, exclusive fundacao e fornecimento do poste. Assentamento.(desonerado)</t>
  </si>
  <si>
    <t xml:space="preserve"> 12.7.2.2 </t>
  </si>
  <si>
    <t xml:space="preserve"> 97667 </t>
  </si>
  <si>
    <t>ELETRODUTO FLEXÍVEL CORRUGADO, PEAD, DN 50 (1 1/2"), PARA REDE ENTERRADA DE DISTRIBUIÇÃO DE ENERGIA ELÉTRICA - FORNECIMENTO E INSTALAÇÃO. AF_12/2021</t>
  </si>
  <si>
    <t xml:space="preserve"> 12.7.2.3 </t>
  </si>
  <si>
    <t xml:space="preserve"> 061312 </t>
  </si>
  <si>
    <t>CAIXA DE PASSAGEM E INSPECAO EM CONCRETO 40x40x40cm C/ TAMPA</t>
  </si>
  <si>
    <t xml:space="preserve"> 12.7.2.4 </t>
  </si>
  <si>
    <t xml:space="preserve"> UFF00547 (ADAPT_EMOP:  18.027.0150-A) </t>
  </si>
  <si>
    <t>LUMINARIA DECORATIVA,PARA ILUMINACAO PUBLICA E ESTACIONAMENT OS,COM UMA PETALA,PARA LAMPADA LED DE 80W,EQUIPADA COM CELUL A FOTOELETRICA,INCLUSIVE LAMPADA.FORNECIMENTO E COLOCACAO</t>
  </si>
  <si>
    <t xml:space="preserve"> 12.7.2.5 </t>
  </si>
  <si>
    <t xml:space="preserve"> UFF00548 (ADAPT_EMOP:  18.027.0152-A) </t>
  </si>
  <si>
    <t>LUMINARIA DECORATIVA,PARA ILUMINACAO PUBLICA E ESTACIONAMENT OS,COM DUAS PETALAS,PARA LAMPADA LED DE 80W,EQUIPADA COM CEL ULA FOTOELETRICA,INCLUSIVE LAMPADA.FORNECIMENTO E COLOCACAO</t>
  </si>
  <si>
    <t xml:space="preserve"> 12.7.2.6 </t>
  </si>
  <si>
    <t xml:space="preserve"> UFF00546 (ADAPT_SBC: 060509) </t>
  </si>
  <si>
    <t>LAMPADA LED ALTA POTENCIA T E27 80W BIVOLT LUZ BRANCA 6500K</t>
  </si>
  <si>
    <t xml:space="preserve"> 12.7.2.7 </t>
  </si>
  <si>
    <t xml:space="preserve"> 12.8 </t>
  </si>
  <si>
    <t>SPDA</t>
  </si>
  <si>
    <t xml:space="preserve"> 12.8.1 </t>
  </si>
  <si>
    <t xml:space="preserve"> 90099 </t>
  </si>
  <si>
    <t>ESCAVAÇÃO MECANIZADA DE VALA COM PROF. ATÉ 1,5 M (MÉDIA MONTANTE E JUSANTE/UMA COMPOSIÇÃO POR TRECHO), RETROESCAV. (0,26 M3), LARG. MENOR QUE 0,8 M, EM SOLO DE 1A CATEGORIA, EM LOCAIS COM ALTO NÍVEL DE INTERFERÊNCIA. AF_02/2021</t>
  </si>
  <si>
    <t xml:space="preserve"> 12.8.2 </t>
  </si>
  <si>
    <t xml:space="preserve"> 104733 </t>
  </si>
  <si>
    <t>REATERRO MECANIZADO DE VALA COM RETROESCAVADEIRA (CAPACIDADE   DA   CAÇAMBA   DA RETRO: 0,26 M³/POTÊNCIA: 88 HP), LARGURA ATÉ 0,8 M, PROFUNDIDADE ATÉ 1,5 M, COM SOLO (SEM SUBSTITUIÇÃO) DE 1ª CATEGORIA, COM PLACA VIBRATÓRIA. AF_08/2023</t>
  </si>
  <si>
    <t xml:space="preserve"> 12.8.3 </t>
  </si>
  <si>
    <t xml:space="preserve"> 96973 </t>
  </si>
  <si>
    <t>CORDOALHA DE COBRE NU 35 MM², NÃO ENTERRADA, COM ISOLADOR - FORNECIMENTO E INSTALAÇÃO. AF_08/2023</t>
  </si>
  <si>
    <t xml:space="preserve"> 12.8.4 </t>
  </si>
  <si>
    <t xml:space="preserve"> 12.8.5 </t>
  </si>
  <si>
    <t xml:space="preserve"> 15.007.0216-A </t>
  </si>
  <si>
    <t>TERMINAL AEREO PARA PARA-RAIO(CAPTOR 1 PONTA)EM LATAO MACICO ,3/8"X600MM,FIXACAO COM ROSCA MECANICA E ABRACADEIRA,INCLUSI VE CAPTOR.FORNECIMENTO E COLOCACAO</t>
  </si>
  <si>
    <t xml:space="preserve"> 12.8.6 </t>
  </si>
  <si>
    <t xml:space="preserve"> IT 24.70.0100 </t>
  </si>
  <si>
    <t>Haste para aterramento, de cobre, de 5/8", com 3m de comprimento. Fornecimento e instalacao.(desonerado)</t>
  </si>
  <si>
    <t xml:space="preserve"> 12.8.7 </t>
  </si>
  <si>
    <t xml:space="preserve"> UFF00485 </t>
  </si>
  <si>
    <t>MEDIÇÃO DA RESISTÊNCIA E RESISTIVIDADE DO SOLO, COM EMISSÃO DE LAUDO E ART.</t>
  </si>
  <si>
    <t xml:space="preserve"> 12.8.8 </t>
  </si>
  <si>
    <t xml:space="preserve"> UFF00551 (ADAPT_SBC: 078071) </t>
  </si>
  <si>
    <t>GRAMPO DUPLO PARA HASTE DE ATERRAMENTO (GTDU)</t>
  </si>
  <si>
    <t xml:space="preserve"> 12.8.9 </t>
  </si>
  <si>
    <t xml:space="preserve"> 078031 </t>
  </si>
  <si>
    <t>CAIXA DE INSPECAO PVC SUSPENSA PARA ATERRAMENTO</t>
  </si>
  <si>
    <t xml:space="preserve"> 12.8.10 </t>
  </si>
  <si>
    <t xml:space="preserve"> 98111 </t>
  </si>
  <si>
    <t>CAIXA DE INSPEÇÃO PARA ATERRAMENTO, CIRCULAR, EM POLIETILENO, DIÂMETRO INTERNO = 0,3 M. AF_12/2020</t>
  </si>
  <si>
    <t xml:space="preserve"> 12.8.11 </t>
  </si>
  <si>
    <t xml:space="preserve"> 078032 </t>
  </si>
  <si>
    <t>TAMPA DE FERRO FUNDIDO 300MM PARA CAIXA DE ATERRAMENTO</t>
  </si>
  <si>
    <t xml:space="preserve"> 12.8.12 </t>
  </si>
  <si>
    <t xml:space="preserve"> 12.8.13 </t>
  </si>
  <si>
    <t xml:space="preserve"> 078094 </t>
  </si>
  <si>
    <t>TERMINAL SAPATA DE COBRE PARA CABO 50mm2</t>
  </si>
  <si>
    <t xml:space="preserve"> 12.8.14 </t>
  </si>
  <si>
    <t xml:space="preserve"> UFF00473 (ADAPT_CPOS: 42.05.440) </t>
  </si>
  <si>
    <t>Barra condutora chata em alumínio de 3/4´ x 1/4´ x 3 m</t>
  </si>
  <si>
    <t xml:space="preserve"> 12.8.15 </t>
  </si>
  <si>
    <t xml:space="preserve"> 104752 </t>
  </si>
  <si>
    <t>CONECTOR SPLIT-BOLT, PARA SPDA, PARA CABOS ATÉ 35 MM2 - FORNECIMENTO E INSTALAÇÃO. AF_08/2023</t>
  </si>
  <si>
    <t xml:space="preserve"> 12.9 </t>
  </si>
  <si>
    <t xml:space="preserve"> 12.9.1 </t>
  </si>
  <si>
    <t xml:space="preserve"> 065025 </t>
  </si>
  <si>
    <t>GRUPO GERADOR 49,5/55 KVA REF. YBG55TE YANMAR</t>
  </si>
  <si>
    <t xml:space="preserve"> 13 </t>
  </si>
  <si>
    <t xml:space="preserve"> 13.1 </t>
  </si>
  <si>
    <t xml:space="preserve"> 13.2 </t>
  </si>
  <si>
    <t xml:space="preserve"> 15.018.0469-A </t>
  </si>
  <si>
    <t>ELETROCALHA PERFURADA,SEM TAMPA,TIPO "U",200X50MM,TRATAMENTO SUPERFICIAL PRE-ZINCADO A QUENTE,INCLUSIVE CONEXOES,ACESSOR IOS E FIXACAO SUPERIOR.FORNECIMENTO E COLOCACAO</t>
  </si>
  <si>
    <t xml:space="preserve"> 13.3 </t>
  </si>
  <si>
    <t xml:space="preserve"> 15.018.0470-A </t>
  </si>
  <si>
    <t>ELETROCALHA PERFURADA,SEM TAMPA,TIPO "U",300X50MM,TRATAMENTO SUPERFICIAL PRE-ZINCADO A QUENTE,INCLUSIVE CONEXOES,ACESSOR IOS E FIXACAO SUPERIOR.FORNECIMENTO E COLOCACAO</t>
  </si>
  <si>
    <t xml:space="preserve"> 13.4 </t>
  </si>
  <si>
    <t xml:space="preserve"> 13.5 </t>
  </si>
  <si>
    <t xml:space="preserve"> 13.6 </t>
  </si>
  <si>
    <t xml:space="preserve"> 15.018.0752-A </t>
  </si>
  <si>
    <t>TE HORIZONTAL,90º,PARA ELETROCALHA PERFURADA OU LISA,200X50M M.FORNECIMENTO E COLOCACAO</t>
  </si>
  <si>
    <t xml:space="preserve"> 13.7 </t>
  </si>
  <si>
    <t xml:space="preserve"> 15.018.0754-A </t>
  </si>
  <si>
    <t>TE HORIZONTAL,90º,PARA ELETROCALHA PERFURADA OU LISA,300X50M M.FORNECIMENTO E COLOCACAO</t>
  </si>
  <si>
    <t xml:space="preserve"> 13.8 </t>
  </si>
  <si>
    <t xml:space="preserve"> 15.018.0774-A </t>
  </si>
  <si>
    <t>TE VERTICAL DE DERIVACAO OU LATERAL,PARA ELETROCALHA PERFURA DA OU LISA,300X50MM.FORNECIMENTO E COLOCACAO</t>
  </si>
  <si>
    <t xml:space="preserve"> 13.9 </t>
  </si>
  <si>
    <t xml:space="preserve"> 15.018.0614-A </t>
  </si>
  <si>
    <t>CURVA HORIZONTAL,90º,PARA ELETROCALHA PERFURADA OU LISA,300X 50MM.FORNECIMENTO E COLOCACAO</t>
  </si>
  <si>
    <t xml:space="preserve"> 13.10 </t>
  </si>
  <si>
    <t xml:space="preserve"> 15.018.0732-A </t>
  </si>
  <si>
    <t>CURVA DE INVERSAO,90º,PARA ELETROCALHA PERFURADA OU LISA,200 X50MM.FORNECIMENTO E COLOCACAO</t>
  </si>
  <si>
    <t xml:space="preserve"> 13.11 </t>
  </si>
  <si>
    <t xml:space="preserve"> 15.018.0734-A </t>
  </si>
  <si>
    <t>CURVA DE INVERSAO,90º,PARA ELETROCALHA PERFURADA OU LISA,300 X50MM.FORNECIMENTO E COLOCACAO</t>
  </si>
  <si>
    <t xml:space="preserve"> 13.12 </t>
  </si>
  <si>
    <t xml:space="preserve"> 15.018.0881-A </t>
  </si>
  <si>
    <t>REDUCAO CONCENTRICA,PARA ELETROCALHA PERFURADA OU LISA,300X2 00MM.FORNECIMENTO E COLOCACAO</t>
  </si>
  <si>
    <t xml:space="preserve"> 13.13 </t>
  </si>
  <si>
    <t xml:space="preserve"> 13.14 </t>
  </si>
  <si>
    <t xml:space="preserve"> 15.018.0854-A </t>
  </si>
  <si>
    <t>CRUZETA RETA,PARA ELETROCALHA PERFURADA OU LISA,300X50MM.FOR NECIMENTO E COLOCACAO</t>
  </si>
  <si>
    <t xml:space="preserve"> 13.15 </t>
  </si>
  <si>
    <t xml:space="preserve"> 15.018.0883-A </t>
  </si>
  <si>
    <t>REDUCAO CONCENTRICA,PARA ELETROCALHA PERFURADA OU LISA,300X1 00MM.FORNECIMENTO E COLOCACAO</t>
  </si>
  <si>
    <t xml:space="preserve"> 13.16 </t>
  </si>
  <si>
    <t xml:space="preserve"> 13.17 </t>
  </si>
  <si>
    <t xml:space="preserve"> 95796 </t>
  </si>
  <si>
    <t>CONDULETE DE ALUMÍNIO, TIPO T, PARA ELETRODUTO DE AÇO GALVANIZADO DN 25 MM (1''), APARENTE - FORNECIMENTO E INSTALAÇÃO. AF_10/2022</t>
  </si>
  <si>
    <t xml:space="preserve"> 13.18 </t>
  </si>
  <si>
    <t xml:space="preserve"> 13.19 </t>
  </si>
  <si>
    <t xml:space="preserve"> 13.20 </t>
  </si>
  <si>
    <t xml:space="preserve"> 13.21 </t>
  </si>
  <si>
    <t xml:space="preserve"> 13.22 </t>
  </si>
  <si>
    <t xml:space="preserve"> 13.23 </t>
  </si>
  <si>
    <t xml:space="preserve"> UFF00568 (ADAPT_AGETOP CIVIL: 070422) </t>
  </si>
  <si>
    <t>BUCHA E ARRUELA METALICA DIAM. 1"</t>
  </si>
  <si>
    <t xml:space="preserve"> 13.24 </t>
  </si>
  <si>
    <t xml:space="preserve"> 00039599 </t>
  </si>
  <si>
    <t>CABO DE REDE, PAR TRANCADO UTP, 4 PARES, CATEGORIA 6 (CAT 6), ISOLAMENTO PVC (LSZH)</t>
  </si>
  <si>
    <t xml:space="preserve"> 13.25 </t>
  </si>
  <si>
    <t xml:space="preserve"> UFF00554 (ADAPT_SBC: 059434) </t>
  </si>
  <si>
    <t>CABO OPTICO MONOMODO 6Fo</t>
  </si>
  <si>
    <t xml:space="preserve"> 13.26 </t>
  </si>
  <si>
    <t xml:space="preserve"> UFF00555 (ADAPT_SBC: 059434) </t>
  </si>
  <si>
    <t>CABO OPTICO MONOMODO 12Fo</t>
  </si>
  <si>
    <t xml:space="preserve"> 13.27 </t>
  </si>
  <si>
    <t xml:space="preserve"> 13.28 </t>
  </si>
  <si>
    <t xml:space="preserve"> 15.019.0095-A </t>
  </si>
  <si>
    <t>TOMADA TIPO RJ45,DE EMBUTIR,COMPLETA,PARA LOGICA.FORNECIMENT O E COLOCACAO</t>
  </si>
  <si>
    <t xml:space="preserve"> 13.29 </t>
  </si>
  <si>
    <t xml:space="preserve"> 98302 </t>
  </si>
  <si>
    <t>PATCH PANEL 24 PORTAS, CATEGORIA 6 - FORNECIMENTO E INSTALAÇÃO. AF_11/2019</t>
  </si>
  <si>
    <t xml:space="preserve"> 13.30 </t>
  </si>
  <si>
    <t xml:space="preserve"> 079444 </t>
  </si>
  <si>
    <t>ORGANIZADOR HORIZONTAL DE CABOS 1 U</t>
  </si>
  <si>
    <t xml:space="preserve"> 13.31 </t>
  </si>
  <si>
    <t xml:space="preserve"> 059251 </t>
  </si>
  <si>
    <t>DISTRIBUIDOR INTERNO OPTICO DIO 24 FIBRAS</t>
  </si>
  <si>
    <t xml:space="preserve"> 13.32 </t>
  </si>
  <si>
    <t xml:space="preserve"> 98305 </t>
  </si>
  <si>
    <t>RACK FECHADO PARA SERVIDOR - FORNECIMENTO E INSTALAÇÃO. AF_11/2019</t>
  </si>
  <si>
    <t xml:space="preserve"> 13.33 </t>
  </si>
  <si>
    <t xml:space="preserve"> UFF00049 (ADAPT_AGESUL: 1202007081) </t>
  </si>
  <si>
    <t>CAMERA POE, FIXA, RESOLUÇÃO 4K, 8 MEGAPIXELS, ALCANCE DE ATÉ 60 METROS, USO INTERNO/EXTERNO, COM INFRAVERMELHO, CASE METÁLICO, INDICE DE PROTEÇÃO IP67, COM PROTEÇÃO ANTI-SURTO.ILAR- FORNECIMENTO E INSTALAÇÃO</t>
  </si>
  <si>
    <t xml:space="preserve"> 13.34 </t>
  </si>
  <si>
    <t xml:space="preserve"> 13.35 </t>
  </si>
  <si>
    <t xml:space="preserve"> 13.36 </t>
  </si>
  <si>
    <t xml:space="preserve"> 13.37 </t>
  </si>
  <si>
    <t xml:space="preserve"> 13.38 </t>
  </si>
  <si>
    <t xml:space="preserve"> 13.39 </t>
  </si>
  <si>
    <t xml:space="preserve"> 13.40 </t>
  </si>
  <si>
    <t xml:space="preserve"> 14 </t>
  </si>
  <si>
    <t xml:space="preserve"> 14.1 </t>
  </si>
  <si>
    <t>SISTEMA DE DETECÇÃO E ALARME DE INCÊNDIO</t>
  </si>
  <si>
    <t xml:space="preserve"> 14.1.1 </t>
  </si>
  <si>
    <t>INSTALAÇÕES INTERNAS SDAI</t>
  </si>
  <si>
    <t xml:space="preserve"> 14.1.1.1 </t>
  </si>
  <si>
    <t xml:space="preserve"> UFF00524 (ADAPT_EMOP: 15.034.0021-A) </t>
  </si>
  <si>
    <t>REMOÇÃO/DESINSTALAÇÃO DE REDE SISTEMA DETECÇÃO E ALARME DE INCÊNDIO (SDAI).</t>
  </si>
  <si>
    <t xml:space="preserve"> 14.1.1.2 </t>
  </si>
  <si>
    <t xml:space="preserve"> 14.1.1.3 </t>
  </si>
  <si>
    <t xml:space="preserve"> UFF00514 (ADAPT_EMOP:  15.034.0020-A) </t>
  </si>
  <si>
    <t>ELETRODUTO DE ALUMÍNIO DIÂMETRO 3/4" COM ROSCA BSP. FORNECIMENTO E ASSENTAMENTO</t>
  </si>
  <si>
    <t xml:space="preserve"> 14.1.1.4 </t>
  </si>
  <si>
    <t xml:space="preserve"> 061551 </t>
  </si>
  <si>
    <t>ELETRODUTO FLEXIVEL SEALTUBE 1""</t>
  </si>
  <si>
    <t xml:space="preserve"> 14.1.1.5 </t>
  </si>
  <si>
    <t xml:space="preserve"> UFF00024 (ADAPT_SBC:055221) </t>
  </si>
  <si>
    <t>CONECTOR MACHO GIRATORIO 1" POLEGADA ZINCADO</t>
  </si>
  <si>
    <t xml:space="preserve"> 14.1.1.6 </t>
  </si>
  <si>
    <t xml:space="preserve"> 14.1.1.7 </t>
  </si>
  <si>
    <t xml:space="preserve"> 14.1.1.8 </t>
  </si>
  <si>
    <t xml:space="preserve"> 95781 </t>
  </si>
  <si>
    <t>CONDULETE DE ALUMÍNIO, TIPO C, PARA ELETRODUTO DE AÇO GALVANIZADO DN 25 MM (1''), APARENTE - FORNECIMENTO E INSTALAÇÃO. AF_10/2022</t>
  </si>
  <si>
    <t xml:space="preserve"> 14.1.1.9 </t>
  </si>
  <si>
    <t xml:space="preserve"> 14.1.1.10 </t>
  </si>
  <si>
    <t xml:space="preserve"> 95802 </t>
  </si>
  <si>
    <t>CONDULETE DE ALUMÍNIO, TIPO X, PARA ELETRODUTO DE AÇO GALVANIZADO DN 25 MM (1''), APARENTE - FORNECIMENTO E INSTALAÇÃO. AF_10/2022</t>
  </si>
  <si>
    <t xml:space="preserve"> 14.1.1.11 </t>
  </si>
  <si>
    <t xml:space="preserve"> 14.1.1.12 </t>
  </si>
  <si>
    <t xml:space="preserve"> 14.1.1.13 </t>
  </si>
  <si>
    <t xml:space="preserve"> 14.1.1.14 </t>
  </si>
  <si>
    <t xml:space="preserve"> 14.1.1.15 </t>
  </si>
  <si>
    <t xml:space="preserve"> 14.1.1.16 </t>
  </si>
  <si>
    <t xml:space="preserve"> 14.1.1.17 </t>
  </si>
  <si>
    <t xml:space="preserve"> 14.1.1.18 </t>
  </si>
  <si>
    <t xml:space="preserve"> 15.008.0157-A </t>
  </si>
  <si>
    <t>CABO DE COBRE COM ISOLACAO SOLIDA EXTRUDADA,COM BAIXA EMISSA O DE FUMACA,BIPOLAR,2X2,5MM2,ISOLAMENTO 0,6/1KV,COMPREENDEND O:PREPARO,CORTE E ENFIACAO EM ELETRODUTOS.FORNECIMENTO E COL OCACAO</t>
  </si>
  <si>
    <t xml:space="preserve"> 14.1.1.19 </t>
  </si>
  <si>
    <t xml:space="preserve"> UFF00025 (ADAPT_CPOS:39.12.510) </t>
  </si>
  <si>
    <t>FORNECIMENTO E INSTALAÇÃO - CABO 2X1,5MM2 PARA SISTEMA DE ALARME DE INCÊNDIO – TIPO MA AI CONDUTOR: ENCORDOAMENTO CLASSE 2 / ISOLAÇÃO: PVC/EB (105 °C) / 1 PAR OU 1 TERNA /BLINDAGEM ELETROSTÁTICA TOTAL (215 MA AI FR)</t>
  </si>
  <si>
    <t xml:space="preserve"> 14.1.1.20 </t>
  </si>
  <si>
    <t xml:space="preserve"> UFF00064 (ADAPT_ORSE:11820) </t>
  </si>
  <si>
    <t>FORNECIMENTO, INSTALAÇÃO E PROGRAMAÇÃO DE CENTRAL DE ALARME DE INCENDIO INDEREÇAVEL INTELIGENTE PARA ATÉ 10 LAÇOS, COM 159 DETECTORES POR LAÇO, E 318 DISPOSITIVOS POR LAÇO, MODELO NFS2-3030 DE FABRICAÇÃO NOTIFIER OU SIMILAR TÉCNICO.</t>
  </si>
  <si>
    <t xml:space="preserve"> 14.1.1.21 </t>
  </si>
  <si>
    <t xml:space="preserve"> UFF00027 (ADAPT_SBC:058610) </t>
  </si>
  <si>
    <t>FORNECIMENTO E INSTALAÇÃO - ACIONADOR MANUAL ENDEREÇÁVEL</t>
  </si>
  <si>
    <t xml:space="preserve"> 14.1.1.22 </t>
  </si>
  <si>
    <t xml:space="preserve"> UFF00022 (ADAPT_SBC:058090) </t>
  </si>
  <si>
    <t>FORNECIMENTO E INSTALAÇÃO - AVISADOR AUDIO VISUAL.</t>
  </si>
  <si>
    <t xml:space="preserve"> 14.1.1.23 </t>
  </si>
  <si>
    <t xml:space="preserve"> UFF00065 (ADAPT_CPOS:50.05.430) </t>
  </si>
  <si>
    <t>FORNECIMENTO E INSTALAÇÃO - BASE PARA SENSOR DE TEMPERATURA, FUMAÇÃO E MULTIFUNÇÃO ENDEREÇÁVEL</t>
  </si>
  <si>
    <t xml:space="preserve"> 14.1.1.24 </t>
  </si>
  <si>
    <t xml:space="preserve"> UFF00028 (ADAPT_CPOS:50.05.430) </t>
  </si>
  <si>
    <t>FORNECIMENTO E INSTALAÇÃO - DETECTOR ENDEREÇÁVEL ÓPTICO DE FUMAÇA FSP-951 DE FABRICAÇÃO NOTIFIER OU SIMILAR TÉCNICO EXCLUSIVE BASE</t>
  </si>
  <si>
    <t xml:space="preserve"> 14.1.1.25 </t>
  </si>
  <si>
    <t xml:space="preserve"> UFF00029 (ADAPT_SBC:067650) </t>
  </si>
  <si>
    <t>FORNECIMENTO E INSTALAÇÃO - DETECTOR ENDEREÇÁVEL DE TEMPERATURA FST-951 DE FABRICAÇÃO NOTIFIER OU SIMILAR TÉCNICO EXCLUSIVE BASE</t>
  </si>
  <si>
    <t xml:space="preserve"> 14.1.1.26 </t>
  </si>
  <si>
    <t xml:space="preserve"> UFF00031 (ADAPT_CPOS:50.05.214) </t>
  </si>
  <si>
    <t>FORNECIMENTO E INSTALAÇÃO - DETECTOR ENDEREÇÁVEL DE GÁS</t>
  </si>
  <si>
    <t xml:space="preserve"> 14.1.1.27 </t>
  </si>
  <si>
    <t xml:space="preserve"> UFF00032 (ADAPT_CPOS:50.05.470) </t>
  </si>
  <si>
    <t>FORNECIMENTO E INSTALAÇÃO - FONTE DE ALIMENTAÇÃO CHAVEADA 24VCC</t>
  </si>
  <si>
    <t xml:space="preserve"> 14.1.1.28 </t>
  </si>
  <si>
    <t xml:space="preserve"> UFF00033 (ADAPT_CPOS:50.05.470) </t>
  </si>
  <si>
    <t>FORNECIMENTO E INSTALAÇÃO - MÓDULO ISOLADOR</t>
  </si>
  <si>
    <t xml:space="preserve"> 14.1.2 </t>
  </si>
  <si>
    <t>REDE EXTERNA DE SDAI</t>
  </si>
  <si>
    <t xml:space="preserve"> 14.1.2.1 </t>
  </si>
  <si>
    <t xml:space="preserve"> MAT066800 </t>
  </si>
  <si>
    <t>Hidrante de coluna de 100mm, completo, com registro cunha de borracha</t>
  </si>
  <si>
    <t xml:space="preserve"> 14.1.2.2 </t>
  </si>
  <si>
    <t xml:space="preserve"> 14.1.2.3 </t>
  </si>
  <si>
    <t xml:space="preserve"> 14.1.2.4 </t>
  </si>
  <si>
    <t xml:space="preserve"> 14.1.2.5 </t>
  </si>
  <si>
    <t xml:space="preserve"> 101619 </t>
  </si>
  <si>
    <t>PREPARO DE FUNDO DE VALA COM LARGURA MENOR QUE 1,5 M, COM CAMADA DE BRITA, LANÇAMENTO MANUAL. AF_08/2020</t>
  </si>
  <si>
    <t xml:space="preserve"> 14.1.2.6 </t>
  </si>
  <si>
    <t xml:space="preserve"> IT 24.10.0112 </t>
  </si>
  <si>
    <t>Linha de duto espiral flexivel em polietileno de alta densidade, tipo Kanalex ou similar, diametro de 50mm (2" ), lancado diretamente ao solo com com arame-guia galvanizado revestido em PVC, inclusive emendas e tamponamento, exclusive excavacao e reaterro.(desonerado)</t>
  </si>
  <si>
    <t xml:space="preserve"> 14.2 </t>
  </si>
  <si>
    <t>INSTALAÇÃO DE COMBATE A INCÊNDIO</t>
  </si>
  <si>
    <t xml:space="preserve"> 14.2.1 </t>
  </si>
  <si>
    <t>INSTALAÇÃO INTERNA DE COMBATE A INCÊNDIO</t>
  </si>
  <si>
    <t xml:space="preserve"> 14.2.1.1 </t>
  </si>
  <si>
    <t xml:space="preserve"> 97535 </t>
  </si>
  <si>
    <t>TUBO DE AÇO GALVANIZADO COM COSTURA, CLASSE MÉDIA, CONEXÃO ROSQUEADA, DN 25 (1"), INSTALADO EM REDE DE ALIMENTAÇÃO PARA SPRINKLER - FORNECIMENTO E INSTALAÇÃO. AF_10/2020</t>
  </si>
  <si>
    <t xml:space="preserve"> 14.2.1.2 </t>
  </si>
  <si>
    <t xml:space="preserve"> 92670 </t>
  </si>
  <si>
    <t>JOELHO 90 GRAUS, EM FERRO GALVANIZADO, CONEXÃO ROSQUEADA, DN 25 (1"), INSTALADO EM REDE DE ALIMENTAÇÃO PARA SPRINKLER - FORNECIMENTO E INSTALAÇÃO. AF_10/2020</t>
  </si>
  <si>
    <t xml:space="preserve"> 14.2.1.3 </t>
  </si>
  <si>
    <t xml:space="preserve"> 92938 </t>
  </si>
  <si>
    <t>LUVA DE REDUÇÃO, EM FERRO GALVANIZADO, 1" X 1/2", CONEXÃO ROSQUEADA, INSTALADO EM REDE DE ALIMENTAÇÃO PARA SPRINKLER - FORNECIMENTO E INSTALAÇÃO. AF_10/2020</t>
  </si>
  <si>
    <t xml:space="preserve"> 14.2.1.4 </t>
  </si>
  <si>
    <t xml:space="preserve"> 92940 </t>
  </si>
  <si>
    <t>LUVA DE REDUÇÃO, EM FERRO GALVANIZADO, 1 1/4" X 1", CONEXÃO ROSQUEADA, INSTALADO EM REDE DE ALIMENTAÇÃO PARA SPRINKLER - FORNECIMENTO E INSTALAÇÃO. AF_10/2020</t>
  </si>
  <si>
    <t xml:space="preserve"> 14.2.1.5 </t>
  </si>
  <si>
    <t xml:space="preserve"> 92944 </t>
  </si>
  <si>
    <t>LUVA DE REDUÇÃO, EM FERRO GALVANIZADO, 1 1/2" X 1", CONEXÃO ROSQUEADA, INSTALADO EM REDE DE ALIMENTAÇÃO PARA SPRINKLER - FORNECIMENTO E INSTALAÇÃO. AF_10/2020</t>
  </si>
  <si>
    <t xml:space="preserve"> 14.2.1.6 </t>
  </si>
  <si>
    <t xml:space="preserve"> 92948 </t>
  </si>
  <si>
    <t>LUVA DE REDUÇÃO, EM FERRO GALVANIZADO, 2" X 1", CONEXÃO ROSQUEADA, INSTALADO EM REDE DE ALIMENTAÇÃO PARA SPRINKLER - FORNECIMENTO E INSTALAÇÃO. AF_10/2020</t>
  </si>
  <si>
    <t xml:space="preserve"> 14.2.1.7 </t>
  </si>
  <si>
    <t xml:space="preserve"> 95696 </t>
  </si>
  <si>
    <t>SPRINKLER TIPO PENDENTE, 68 °C, UNIÃO POR ROSCA DN 15 (1/2") - FORNECIMENTO E INSTALAÇÃO. AF_10/2020</t>
  </si>
  <si>
    <t xml:space="preserve"> 14.2.1.8 </t>
  </si>
  <si>
    <t xml:space="preserve"> UFF00034 (ADAPT_SINAPI:95696) </t>
  </si>
  <si>
    <t>SPRINKLER CROMADO 68° VERMELHO - UPRIGHT 1/2" - FORNECIMENTO E INSTALAÇÃO.</t>
  </si>
  <si>
    <t xml:space="preserve"> 14.2.1.9 </t>
  </si>
  <si>
    <t xml:space="preserve"> 055992 </t>
  </si>
  <si>
    <t>VALVULA GAVETA EXTREMIDAES FLANGEADAS HASTE ASCENDENTE 2""</t>
  </si>
  <si>
    <t xml:space="preserve"> 14.2.1.10 </t>
  </si>
  <si>
    <t xml:space="preserve"> 94501 </t>
  </si>
  <si>
    <t>REGISTRO DE GAVETA BRUTO, LATÃO, ROSCÁVEL, 4" - FORNECIMENTO E INSTALAÇÃO. AF_08/2021</t>
  </si>
  <si>
    <t xml:space="preserve"> 14.2.1.11 </t>
  </si>
  <si>
    <t xml:space="preserve"> 070634 </t>
  </si>
  <si>
    <t>CHAVE DE FLUXO TIPO PALHETA 1"" SERIE 100</t>
  </si>
  <si>
    <t xml:space="preserve"> 14.2.1.12 </t>
  </si>
  <si>
    <t xml:space="preserve"> UFF00490 (ADAPT_SINAPI: 96765) </t>
  </si>
  <si>
    <t>ABRIGO PARA HIDRANTE, 90X60X17CM, COM REGISTRO GLOBO ANGULAR 45 GRAUS 2 1/2", ADAPTADOR STORZ 2 1/2", 02 MANGUEIRAS DE INCÊNDIO 15M, REDUÇÃO 2 1/2" X 1 1/2" E ESGUICHO EM LATÃO 1 1/2" - FORNECIMENTO E INSTALAÇÃO.</t>
  </si>
  <si>
    <t xml:space="preserve"> 14.2.1.13 </t>
  </si>
  <si>
    <t xml:space="preserve"> 17.040.0050-A </t>
  </si>
  <si>
    <t>PINTURA DE SINALIZACAO DE SOLO PARA EQUIPAMENTOS DE COMBATE A INCENDIO (EXTINTORES E HIDRANTES),EM QUADRADOS VERMELHOS D E (0,70X0,70)M E BORDAS AMARELAS DE 0,15M DE LARGURA,CONFORM E ABNT NBR 16820</t>
  </si>
  <si>
    <t xml:space="preserve"> 14.2.1.14 </t>
  </si>
  <si>
    <t xml:space="preserve"> UFF00589 (ADAPT_AGESUL: 1401000125) </t>
  </si>
  <si>
    <t>REGISTRO TIPO GLOBO ANGULAR 45o, 2 1/2", INCLUSIVE TAMPAO CEGO E CORRENTE, DE LATAO, COM ADAPTADOR STORZ (ROSCA 2 1/2"X STORZ 2 1/2"). FORNECIMENTO E INSTALAÇÃO.</t>
  </si>
  <si>
    <t xml:space="preserve"> 14.2.1.15 </t>
  </si>
  <si>
    <t xml:space="preserve"> UFF00035 (ADAPT_SBC:180787) </t>
  </si>
  <si>
    <t>LIXAMENTO DAS TUBULAÇÕES, APLICAÇÃO DE PRIME ANTECORROSIVO E PINTURA DE TUBULAÇÃO NA COR VERMELHO SEGURANÇA DN=1".</t>
  </si>
  <si>
    <t xml:space="preserve"> 14.2.1.16 </t>
  </si>
  <si>
    <t xml:space="preserve"> UFF00036 (ADAPT_SBC:180787) </t>
  </si>
  <si>
    <t>LIXAMENTO DAS TUBULAÇÕES, APLICAÇÃO DE PRIME ANTECORROSIVO E PINTURA DE TUBULAÇÃO NA COR VERMELHO SEGURANÇA DN=11/4".</t>
  </si>
  <si>
    <t xml:space="preserve"> 14.2.1.17 </t>
  </si>
  <si>
    <t xml:space="preserve"> UFF00037 (ADAPT_SBC:180787) </t>
  </si>
  <si>
    <t>LIXAMENTO DAS TUBULAÇÕES, APLICAÇÃO DE PRIME ANTECORROSIVO E PINTURA DE TUBULAÇÃO NA COR VERMELHO SEGURANÇA DN=11/2".</t>
  </si>
  <si>
    <t xml:space="preserve"> 14.2.1.18 </t>
  </si>
  <si>
    <t xml:space="preserve"> UFF00038 (ADAPT_SBC:180787) </t>
  </si>
  <si>
    <t>LIXAMENTO DAS TUBULAÇÕES, APLICAÇÃO DE PRIME ANTECORROSIVO E PINTURA DE TUBULAÇÃO NA COR VERMELHO SEGURANÇA DN=2" a 2.1/2".</t>
  </si>
  <si>
    <t xml:space="preserve"> 14.2.1.19 </t>
  </si>
  <si>
    <t xml:space="preserve"> UFF00039 (ADAPT_SBC:180787) </t>
  </si>
  <si>
    <t>LIXAMENTO DAS TUBULAÇÕES, APLICAÇÃO DE PRIME ANTECORROSIVO E PINTURA DE TUBULAÇÃO NA COR VERMELHO SEGURANÇA DN=3".</t>
  </si>
  <si>
    <t xml:space="preserve"> 14.2.1.20 </t>
  </si>
  <si>
    <t xml:space="preserve"> UFF00040 (ADAPT_SBC:180787) </t>
  </si>
  <si>
    <t>LIXAMENTO DAS TUBULAÇÕES, APLICAÇÃO DE PRIME ANTECORROSIVO E PINTURA DE TUBULAÇÃO NA COR VERMELHO SEGURANÇA DN=4".</t>
  </si>
  <si>
    <t xml:space="preserve"> 14.2.1.21 </t>
  </si>
  <si>
    <t xml:space="preserve"> UFF00041 (ADAPT_SBC:180787) </t>
  </si>
  <si>
    <t>LIXAMENTO DAS TUBULAÇÕES, APLICAÇÃO DE PRIME ANTECORROSIVO E PINTURA DE TUBULAÇÃO NA COR VERMELHO SEGURANÇA DN=6".</t>
  </si>
  <si>
    <t xml:space="preserve"> 14.2.1.22 </t>
  </si>
  <si>
    <t xml:space="preserve"> 101909 </t>
  </si>
  <si>
    <t>EXTINTOR DE INCÊNDIO PORTÁTIL COM CARGA DE PQS DE 6 KG, CLASSE BC - FORNECIMENTO E INSTALAÇÃO. AF_10/2020_PE</t>
  </si>
  <si>
    <t xml:space="preserve"> 14.2.1.23 </t>
  </si>
  <si>
    <t xml:space="preserve"> 055863 </t>
  </si>
  <si>
    <t>EXTINTOR PO QUIMICO SECO 6kg ABC NBR 15808:2017</t>
  </si>
  <si>
    <t xml:space="preserve"> 14.2.1.24 </t>
  </si>
  <si>
    <t xml:space="preserve"> 055281 </t>
  </si>
  <si>
    <t>EXTINTOR CARRETA PO QUIMICO SECO 50 KG BC</t>
  </si>
  <si>
    <t xml:space="preserve"> 14.2.1.25 </t>
  </si>
  <si>
    <t xml:space="preserve"> 101907 </t>
  </si>
  <si>
    <t>EXTINTOR DE INCÊNDIO PORTÁTIL COM CARGA DE CO2 DE 6 KG, CLASSE BC - FORNECIMENTO E INSTALAÇÃO. AF_10/2020_PE</t>
  </si>
  <si>
    <t xml:space="preserve"> 14.2.1.26 </t>
  </si>
  <si>
    <t xml:space="preserve"> UFF00515 (ADAPT_SBC: 055012) </t>
  </si>
  <si>
    <t>Extintor CO2 Alumínio Para Sala de Ressonância Magnética - 6,8 kg - Mo.331 - SC</t>
  </si>
  <si>
    <t xml:space="preserve"> 14.2.1.27 </t>
  </si>
  <si>
    <t xml:space="preserve"> UFF00042 (ADAPT_SINAPI:101909) </t>
  </si>
  <si>
    <t>EXTINTOR DE ESPUMA MECÂNICA (EM) 10L, CARGA EXTINTORA 2-A 10-B.</t>
  </si>
  <si>
    <t xml:space="preserve"> 14.2.1.28 </t>
  </si>
  <si>
    <t xml:space="preserve"> UFF00557 </t>
  </si>
  <si>
    <t>SELAGEM CORTA FOGO SHAFT</t>
  </si>
  <si>
    <t xml:space="preserve"> 14.2.1.29 </t>
  </si>
  <si>
    <t xml:space="preserve"> UFF00043 (ADAPT_CPOS: 50.05.312) </t>
  </si>
  <si>
    <t>Bloco autônomo de iluminação de emergência LED, com autonomia mínima de 2 horas, fluxo luminoso de 2.200 lúmens, equipado com 2 faróis</t>
  </si>
  <si>
    <t xml:space="preserve"> 14.2.1.30 </t>
  </si>
  <si>
    <t xml:space="preserve"> UFF00044 (ADAPT_AGESUL: 1401000160) </t>
  </si>
  <si>
    <t>BLOCO AUTÔNOMO BALIZAMENTO (SINALIZAÇÃO DE SAÍDA- SEM SETA) COM INDICAÇÃO ESCRITA DE "SAÍDA" NA COR VERDE, COM LEDS SMD E AUTONOMIA MÍNIMA DE 3 HORAS</t>
  </si>
  <si>
    <t xml:space="preserve"> 14.2.1.31 </t>
  </si>
  <si>
    <t xml:space="preserve"> UFF00045 (ADAPT_AGESUL: 1401000160) </t>
  </si>
  <si>
    <t>BLOCO AUTÔNOMO BALIZAMENTO (SINALIZAÇÃO DE SAÍDA- COM SETA- DUPLA FACE) COM INDICAÇÃO ESCRITA DE "SAÍDA" NA COR VERDE E SETA INDICADORA DIRECIONAL NAS DUAS FACES, COM LEDS SMD E AUTONOMIA MÍNIMA DE 3 HORAS</t>
  </si>
  <si>
    <t xml:space="preserve"> 14.2.1.32 </t>
  </si>
  <si>
    <t xml:space="preserve"> UFF00051 (ADAPT_CPOS: 47.06.320) </t>
  </si>
  <si>
    <t>MANUTENÇÃO DE VÁLVULA DE GOVERNO Ø 100 MM (4") COMPLETA COM GONGO HIDRÁULICO</t>
  </si>
  <si>
    <t xml:space="preserve"> 14.2.1.33 </t>
  </si>
  <si>
    <t xml:space="preserve"> UFF00048 (ADAPT_SEINFRA: C0450) </t>
  </si>
  <si>
    <t>BOMBA DE PRESSURIZAÇÃO JOCKEY 3,0 CV</t>
  </si>
  <si>
    <t xml:space="preserve"> 14.2.1.34 </t>
  </si>
  <si>
    <t xml:space="preserve"> UFF00534 (ADAPT_SEINFRA: C0450) </t>
  </si>
  <si>
    <t>BOMBA DE PRESSURIZAÇÃO JOCKEY 5,0 CV</t>
  </si>
  <si>
    <t xml:space="preserve"> 14.2.1.35 </t>
  </si>
  <si>
    <t xml:space="preserve"> UFF00047 (ADAPT_SIURB: 10003010) </t>
  </si>
  <si>
    <t>CONJUNTO MOTOR BOMBA 7,5CV</t>
  </si>
  <si>
    <t xml:space="preserve"> 14.2.1.36 </t>
  </si>
  <si>
    <t xml:space="preserve"> UFF00046 (ADAPT_SIURB: 10003013) </t>
  </si>
  <si>
    <t>CONJUNTO MOTOR BOMBA 20CV</t>
  </si>
  <si>
    <t xml:space="preserve"> 14.2.1.37 </t>
  </si>
  <si>
    <t xml:space="preserve"> UFF00060 (ADAPT_ORSE:13341) </t>
  </si>
  <si>
    <t>QUADRO DE COMANDO PARA 02 BOMBAS INCÊNDIO 7,5CV/220V SISTEMA HIDRANTES. FORNECIMENTO E INSTALAÇÃO.</t>
  </si>
  <si>
    <t xml:space="preserve"> 14.2.1.38 </t>
  </si>
  <si>
    <t xml:space="preserve"> UFF00500 (ADAPT_ORSE:13341) </t>
  </si>
  <si>
    <t>QUADRO DE COMANDO PARA 02 BOMBAS INCÊNDIO 20CV/220V SISTEMA SPRINKLER. FORNECIMENTO E INSTALAÇÃO.</t>
  </si>
  <si>
    <t xml:space="preserve"> 14.2.1.39 </t>
  </si>
  <si>
    <t xml:space="preserve"> UFF00063 (ADAPT_ORSE:13340) </t>
  </si>
  <si>
    <t>QUADRO DE COMANDO PARA BOMBA INCÊNDIO JOCKEY 3CV/220V SISTEMA HIDRANTES. FORNECIMENTO E INSTALAÇÃO.</t>
  </si>
  <si>
    <t xml:space="preserve"> 14.2.1.40 </t>
  </si>
  <si>
    <t xml:space="preserve"> UFF00501 (ADAPT_ORSE:13340) </t>
  </si>
  <si>
    <t>QUADRO DE COMANDO PARA BOMBA INCÊNDIO JOCKEY 5CV/220V SISTEMA SPRINKLER. FORNECIMENTO E INSTALAÇÃO.</t>
  </si>
  <si>
    <t xml:space="preserve"> 14.2.1.41 </t>
  </si>
  <si>
    <t xml:space="preserve"> 100025 </t>
  </si>
  <si>
    <t>PLACA CIMENTICIA PARA STEEL FRAME BRASILIT 1200x2400x10mm</t>
  </si>
  <si>
    <t xml:space="preserve"> 14.2.2 </t>
  </si>
  <si>
    <t>CAVALETES DE TESTES - HIDRANTE / SPRINKLER</t>
  </si>
  <si>
    <t xml:space="preserve"> 14.2.2.1 </t>
  </si>
  <si>
    <t xml:space="preserve"> 92688 </t>
  </si>
  <si>
    <t>TUBO DE AÇO GALVANIZADO COM COSTURA, CLASSE MÉDIA, CONEXÃO ROSQUEADA, DN 20 (3/4"), INSTALADO EM RAMAIS E SUB-RAMAIS DE GÁS - FORNECIMENTO E INSTALAÇÃO. AF_10/2020</t>
  </si>
  <si>
    <t xml:space="preserve"> 14.2.2.2 </t>
  </si>
  <si>
    <t xml:space="preserve"> 055322 </t>
  </si>
  <si>
    <t>VALVULA GAVETA ROSCA BRONZE 3/4""</t>
  </si>
  <si>
    <t xml:space="preserve"> 14.2.2.3 </t>
  </si>
  <si>
    <t xml:space="preserve"> 14.2.2.4 </t>
  </si>
  <si>
    <t xml:space="preserve"> 055717 </t>
  </si>
  <si>
    <t>TE 90 FERRO GALVANIZADO DIAM. 3/4""</t>
  </si>
  <si>
    <t xml:space="preserve"> 14.2.2.5 </t>
  </si>
  <si>
    <t xml:space="preserve"> 055726 </t>
  </si>
  <si>
    <t>TE REDUCAO FERRO GALVANIZADO 3/4""x1/2""</t>
  </si>
  <si>
    <t xml:space="preserve"> 14.2.2.6 </t>
  </si>
  <si>
    <t xml:space="preserve"> UFF00507 (ADAPT_SINAPI: 055150) </t>
  </si>
  <si>
    <t>JOELHO/COTOVELO 90 FERRO GALVANIZADO 3/4""</t>
  </si>
  <si>
    <t xml:space="preserve"> 14.2.2.7 </t>
  </si>
  <si>
    <t xml:space="preserve"> 105172 </t>
  </si>
  <si>
    <t>BUCHA DE REDUÇÃO, EM FERRO GALVANIZADO, CONEXÃO ROSQUEADA, DN 80 MM X 50 MM (3" X 2"), INSTALADO EM RESERVAÇÃO PREDIAL DE ÁGUA - FORNECIMENTO E INSTALAÇÃO. AF_04/2024</t>
  </si>
  <si>
    <t xml:space="preserve"> 14.2.2.8 </t>
  </si>
  <si>
    <t xml:space="preserve"> UFF00508 (ADAPT_SINAPI: 105172) </t>
  </si>
  <si>
    <t>BUCHA DE REDUÇÃO, EM FERRO GALVANIZADO, CONEXÃO ROSQUEADA, DN 2" X 3/4" - FORNECIMENTO E INSTALAÇÃO.</t>
  </si>
  <si>
    <t xml:space="preserve"> 14.2.2.9 </t>
  </si>
  <si>
    <t xml:space="preserve"> UFF00509 (ADAPT_SINAPI: 105172) </t>
  </si>
  <si>
    <t>BUCHA DE REDUÇÃO, EM FERRO GALVANIZADO, CONEXÃO ROSQUEADA, DN 1/2" X 1/4" - FORNECIMENTO E INSTALAÇÃO.</t>
  </si>
  <si>
    <t xml:space="preserve"> 14.2.2.10 </t>
  </si>
  <si>
    <t xml:space="preserve"> UFF00510 (ADAPT_SINAPI: 105172) </t>
  </si>
  <si>
    <t>BUCHA DE REDUÇÃO, EM FERRO GALVANIZADO, CONEXÃO ROSQUEADA, DN 5" X 4" - FORNECIMENTO E INSTALAÇÃO.</t>
  </si>
  <si>
    <t xml:space="preserve"> 14.2.2.11 </t>
  </si>
  <si>
    <t xml:space="preserve"> UFF00511 (ADAPT_SINAPI: 105172) </t>
  </si>
  <si>
    <t>BUCHA DE REDUÇÃO, EM FERRO GALVANIZADO, CONEXÃO ROSQUEADA, DN 4" X 2" - FORNECIMENTO E INSTALAÇÃO.</t>
  </si>
  <si>
    <t xml:space="preserve"> 14.2.2.12 </t>
  </si>
  <si>
    <t xml:space="preserve"> 92694 </t>
  </si>
  <si>
    <t>NIPLE, EM FERRO GALVANIZADO, CONEXÃO ROSQUEADA, DN 20 (3/4"), INSTALADO EM RAMAIS E SUB-RAMAIS DE GÁS - FORNECIMENTO E INSTALAÇÃO. AF_10/2020</t>
  </si>
  <si>
    <t xml:space="preserve"> 14.2.2.13 </t>
  </si>
  <si>
    <t xml:space="preserve"> UFF00512 (ADAPT_SINAPI: 92692) </t>
  </si>
  <si>
    <t>NIPLE, EM FERRO GALVANIZADO, CONEXÃO ROSQUEADA, DN 6,3MM (1/4") - FORNECIMENTO E INSTALAÇÃO.</t>
  </si>
  <si>
    <t xml:space="preserve"> 14.2.2.14 </t>
  </si>
  <si>
    <t xml:space="preserve"> UFF00513 (ADAPT_SBC: 056215) </t>
  </si>
  <si>
    <t>LUVA FERRO GALVANIZADO DIAM. 1/4""</t>
  </si>
  <si>
    <t xml:space="preserve"> 14.2.2.15 </t>
  </si>
  <si>
    <t xml:space="preserve"> 14.2.2.16 </t>
  </si>
  <si>
    <t xml:space="preserve"> 055700 </t>
  </si>
  <si>
    <t>PRESSOSTATO ALTA/BAIXA COM REARME MANUAL REF. KP15</t>
  </si>
  <si>
    <t xml:space="preserve"> 14.2.2.17 </t>
  </si>
  <si>
    <t xml:space="preserve"> 055053 </t>
  </si>
  <si>
    <t>CONJUNTO PRESSURIZACAO PARA REDE DE INCENDIO</t>
  </si>
  <si>
    <t xml:space="preserve"> 14.2.3 </t>
  </si>
  <si>
    <t>SINALIZAÇÃO DE EMERGÊNCIA E SEGURANÇA</t>
  </si>
  <si>
    <t xml:space="preserve"> 14.2.3.1 </t>
  </si>
  <si>
    <t xml:space="preserve"> 05.054.0105-A </t>
  </si>
  <si>
    <t>PLACA FOTOLUMINESCENTE DE SINALIZACAO DE SEGURANCA CONTRA IN CENDIO,PARA EQUIPAMENTOS DE COMBATE A INCENDIO E ALARME,EM P VC ANTICHAMA,DIMENSOES APROXIMADAS DE (15X15)CM,CONFORME ABN T NBR 16820.FORNECIMENTO E COLOCACAO</t>
  </si>
  <si>
    <t xml:space="preserve"> 14.2.3.2 </t>
  </si>
  <si>
    <t xml:space="preserve"> UFF00559 (ADAPT_SBC: 055918) </t>
  </si>
  <si>
    <t>PLACA FOTOLUMINESCENTE DE SINALIZACAO DE SEGURANCA CONTRA INCENDIO, PARA EQUIPAMENTOS DE COMBATE A INCENDIO E ALARME, EM PVC ANTICHAMA, DIMENSOES APROXIMADAS DE (252X126)MM. FORNECIMENTO E COLOCACAO.</t>
  </si>
  <si>
    <t xml:space="preserve"> 14.2.3.3 </t>
  </si>
  <si>
    <t xml:space="preserve"> UFF00560 (ADAPT_EMOP: 05.054.0120-A) </t>
  </si>
  <si>
    <t>PLACA FOTOLUMINESCENTE DE SINALIZACAO DE SEGURANCA CONTRA INCENDIO, EM PVC ANTICHAMA, FORMA CIRCULAR, DIAMETRO APROXIMADO DE 101MM. FORNECIMENTO E COLOCACAO.</t>
  </si>
  <si>
    <t xml:space="preserve"> 14.2.3.4 </t>
  </si>
  <si>
    <t xml:space="preserve"> UFF00561 (ADAPT_EMOP: 05.054.0120-A) </t>
  </si>
  <si>
    <t>PLACA FOTOLUMINESCENTE DE SINALIZACAO DE SEGURANCA CONTRA INCENDIO, EM PVC ANTICHAMA, FORMA CIRCULAR, DIAMETRO APROXIMADO DE 204MM. FORNECIMENTO E COLOCACAO.</t>
  </si>
  <si>
    <t xml:space="preserve"> 14.2.3.5 </t>
  </si>
  <si>
    <t xml:space="preserve"> UFF00562 (ADAPT_EMOP: 05.054.0120-A) </t>
  </si>
  <si>
    <t>PLACA FOTOLUMINESCENTE DE SINALIZACAO DE SEGURANCA CONTRA INCENDIO, EM PVC ANTICHAMA, FORMA CIRCULAR, DIAMETRO APROXIMADO DE 134MM. FORNECIMENTO E COLOCACAO.</t>
  </si>
  <si>
    <t xml:space="preserve"> 14.2.3.6 </t>
  </si>
  <si>
    <t xml:space="preserve"> UFF00563 (ADAPT_SBC: 055036) </t>
  </si>
  <si>
    <t>PLACA FOTOLUMINESCENTE DE SINALIZACAO DE SEGURANCA CONTRA INCENDIO, PARA EQUIPAMENTOS DE COMBATE A INCENDIO E ALARME, EM PVC ANTICHAMA, DIMENSOES APROXIMADAS DE (179X179)MM. FORNECIMENTO E COLOCACAO.</t>
  </si>
  <si>
    <t xml:space="preserve"> 14.2.3.7 </t>
  </si>
  <si>
    <t xml:space="preserve"> UFF00564 (ADAPT_SBC: 055036) </t>
  </si>
  <si>
    <t>PLACA FOTOLUMINESCENTE DE SINALIZACAO DE SEGURANCA CONTRA INCENDIO, PARA EQUIPAMENTOS DE COMBATE A INCENDIO E ALARME, EM PVC ANTICHAMA, DIMENSOES APROXIMADAS DE (180X180)MM. FORNECIMENTO E COLOCACAO.</t>
  </si>
  <si>
    <t xml:space="preserve"> 15 </t>
  </si>
  <si>
    <t xml:space="preserve"> 15.1 </t>
  </si>
  <si>
    <t xml:space="preserve"> 15.1.1 </t>
  </si>
  <si>
    <t xml:space="preserve"> UFF00297 (ADAPT_IOPES:180602) </t>
  </si>
  <si>
    <t>FORNECIMENTO E INSTALAÇÃO COMPLETA - UNIDADE EVAPORADORA VRF TIPO HI-WALL (NOVO) - MODELO 42VH028H - CAPACIDADE 9600BTU/h - POTÊNCIA 20W / 0,25A - ALIMENTAÇÃO 1F/220V/60Hz - MARCA CARRIER OU EQUIVALENTE TÉCNICO</t>
  </si>
  <si>
    <t>und</t>
  </si>
  <si>
    <t xml:space="preserve"> 15.1.2 </t>
  </si>
  <si>
    <t xml:space="preserve"> UFF00299 (ADAPT_IOPES:180603) </t>
  </si>
  <si>
    <t>FORNECIMENTO E INSTALAÇÃO COMPLETA - UNIDADE EVAPORADORA VRF TIPO HI-WALL (NOVO) - MODELO 42VH045H - CAPACIDADE 15400BTU/h - POTÊNCIA 58W / 0,37A - ALIMENTAÇÃO 1F/220V/60Hz - MARCA CARRIER OU EQUIVALENTE TÉCNICO</t>
  </si>
  <si>
    <t xml:space="preserve"> 15.1.3 </t>
  </si>
  <si>
    <t xml:space="preserve"> UFF00300 (ADAPT_IOPES:180604) </t>
  </si>
  <si>
    <t>FORNECIMENTO E INSTALAÇÃO COMPLETA - UNIDADE EVAPORADORA VRF TIPO HI-WALL (NOVO) - MODELO 42VH056H - CAPACIDADE 19100BTU/h - POTÊNCIA 58W / 0,46A - ALIMENTAÇÃO 1F/220V/60Hz - MARCA CARRIER OU EQUIVALENTE TÉCNICO</t>
  </si>
  <si>
    <t xml:space="preserve"> 15.1.4 </t>
  </si>
  <si>
    <t xml:space="preserve"> UFF00306 (ADAPT_CPOS:61.10.200) </t>
  </si>
  <si>
    <t>FORNECIMENTO E INSTALAÇÃO COMPLETA - FANCOLETE TIPO BUILT-IN DE ALTA EFICIÊNCIA (NOVO) COM FILTRO G4 E KIT VÁLVULA 2 VIAS - MODELO 42BB 012 - CAPACIDADE 14911BTU/h - POTÊNCIA 145W - ALIMENTAÇÃO 1F/220V/60Hz - MARCA CARRIER OU EQUIVALENTE TÉCNICO</t>
  </si>
  <si>
    <t xml:space="preserve"> 15.1.5 </t>
  </si>
  <si>
    <t xml:space="preserve"> UFF00307 (ADAPT_CPOS:61.10.200) </t>
  </si>
  <si>
    <t>FORNECIMENTO E INSTALAÇÃO COMPLETA - FANCOLETE TIPO BUILT-IN DE ALTA EFICIÊNCIA (NOVO) COM FILTRO G4 E KIT VÁLVULA 2 VIAS - MODELO 42BB 018 - CAPACIDADE 18322BTU/h - POTÊNCIA 187W - ALIMENTAÇÃO 1F/220V/60Hz - MARCA CARRIER OU EQUIVALENTE TÉCNICO</t>
  </si>
  <si>
    <t xml:space="preserve"> 15.1.6 </t>
  </si>
  <si>
    <t xml:space="preserve"> UFF00302 (ADAPT_CPOS:61.10.250) </t>
  </si>
  <si>
    <t>INSTALAÇÃO COMPLETA - FANCOLETE TIPO BUILT-IN DE ALTA EFICIÊNCIA (EXISTENTE) COM FILTRO G4 E KIT VÁLVULA 2 VIAS - MODELO 42BB 018 - CAPACIDADE 18000BTU/h - POTÊNCIA 190W - ALIMENTAÇÃO 1F/220V/60Hz - MARCA CARRIER OU EQUIVALENTE TÉCNICO</t>
  </si>
  <si>
    <t xml:space="preserve"> 15.1.7 </t>
  </si>
  <si>
    <t xml:space="preserve"> UFF00303 (ADAPT_CPOS:61.10.260) </t>
  </si>
  <si>
    <t>INSTALAÇÃO COMPLETA - FANCOLETE TIPO BUILT-IN DE ALTA EFICIÊNCIA (EXISTENTE) COM FILTRO G4 E KIT VÁLVULA 2 VIAS - MODELO 42BB 024 - CAPACIDADE 24000BTU/h - POTÊNCIA 260W - ALIMENTAÇÃO 1F/220V/60Hz - MARCA CARRIER OU EQUIVALENTE TÉCNICO</t>
  </si>
  <si>
    <t xml:space="preserve"> 15.1.8 </t>
  </si>
  <si>
    <t xml:space="preserve"> UFF00304 (ADAPT_CPOS:61.10.270) </t>
  </si>
  <si>
    <t>INSTALAÇÃO COMPLETA - FANCOLETE TIPO BUILT-IN DE ALTA EFICIÊNCIA (EXISTENTE) COM FILTRO G4 E KIT VÁLVULA 2 VIAS - MODELO 42BB 036 - CAPACIDADE 36000BTU/h - POTÊNCIA 300W - ALIMENTAÇÃO 1F/220V/60Hz - MARCA CARRIER OU EQUIVALENTE TÉCNICO</t>
  </si>
  <si>
    <t xml:space="preserve"> 15.1.9 </t>
  </si>
  <si>
    <t xml:space="preserve"> UFF00305 (ADAPT_CPOS:61.10.230) </t>
  </si>
  <si>
    <t>INSTALAÇÃO COMPLETA - FANCOLETE TIPO BUILT-IN DE ALTA EFICIÊNCIA (EXISTENTE) COM FILTRO G4 E KIT VÁLVULA 2 VIAS - MODELO 42BB 055 - CAPACIDADE 55000BTU/h - POTÊNCIA 870W - ALIMENTAÇÃO 1F/220V/60Hz - MARCA CARRIER OU EQUIVALENTE TÉCNICO</t>
  </si>
  <si>
    <t xml:space="preserve"> 15.1.10 </t>
  </si>
  <si>
    <t xml:space="preserve"> UFF00308 (ADAPT_CPOS:61.10.220) </t>
  </si>
  <si>
    <t>FORNECIMENTO E INSTALAÇÃO COMPLETA - FANCOLETE TIPO BUILT-IN DE ALTA EFICIÊNCIA (NOVO) COM FILTRO G4 E KIT VÁLVULA 2 VIAS - MODELO 42BB 030 - CAPACIDADE 33014BTU/h - POTÊNCIA 276W - ALIMENTAÇÃO 1F/220V/60Hz - MARCA CARRIER OU EQUIVALENTE TÉCNICO</t>
  </si>
  <si>
    <t xml:space="preserve"> 15.1.11 </t>
  </si>
  <si>
    <t xml:space="preserve"> UFF00309 (ADAPT_CPOS:61.10.220) </t>
  </si>
  <si>
    <t>FORNECIMENTO E INSTALAÇÃO COMPLETA - FANCOLETE TIPO BUILT-IN DE ALTA EFICIÊNCIA (NOVO) COM FILTRO G4 E KIT VÁLVULA 2 VIAS - MODELO 42BB 036 - CAPACIDADE 39280BTU/h - POTÊNCIA 290W - ALIMENTAÇÃO 1F/220V/60Hz - MARCA CARRIER OU EQUIVALENTE TÉCNICO</t>
  </si>
  <si>
    <t xml:space="preserve"> 15.1.12 </t>
  </si>
  <si>
    <t xml:space="preserve"> UFF00310 (ADAPT_CPOS:61.10.230) </t>
  </si>
  <si>
    <t>FORNECIMENTO E INSTALAÇÃO COMPLETA - FANCOLETE TIPO BUILT-IN DE ALTA EFICIÊNCIA (NOVO) COM FILTRO G4 E KIT VÁLVULA 2 VIAS - MODELO 42BB 044 - CAPACIDADE 46319BTU/h - POTÊNCIA 684W - ALIMENTAÇÃO 1F/220V/60Hz - MARCA CARRIER OU EQUIVALENTE TÉCNICO</t>
  </si>
  <si>
    <t xml:space="preserve"> 15.1.13 </t>
  </si>
  <si>
    <t xml:space="preserve"> UFF00311 (ADAPT_CPOS:61.10.230) </t>
  </si>
  <si>
    <t>FORNECIMENTO E INSTALAÇÃO COMPLETA - FANCOLETE TIPO BUILT-IN DE ALTA EFICIÊNCIA (NOVO) COM FILTRO G4 E KIT VÁLVULA 2 VIAS - MODELO 42BB 055 - CAPACIDADE 58316BTU/h - POTÊNCIA 870W - ALIMENTAÇÃO 1F/220V/60Hz - MARCA CARRIER OU EQUIVALENTE TÉCNICO</t>
  </si>
  <si>
    <t xml:space="preserve"> 15.1.14 </t>
  </si>
  <si>
    <t xml:space="preserve"> UFF00312 (ADAPT_CPOS:61.10.250) </t>
  </si>
  <si>
    <t>FORNECIMENTO E INSTALAÇÃO COMPLETA - FANCOLETE TIPO HI-WALL (NOVO) COM KIT VÁLVULA 2 VIAS - MODELO 42HP 09 - CAPACIDADE 9000BTU/h - POTÊNCIA 47W - ALIMENTAÇÃO 1F/220V/60Hz - MARCA CARRIER OU EQUIVALENTE TÉCNICO</t>
  </si>
  <si>
    <t xml:space="preserve"> 15.1.15 </t>
  </si>
  <si>
    <t xml:space="preserve"> UFF00313 (ADAPT_CPOS:61.10.250) </t>
  </si>
  <si>
    <t>FORNECIMENTO E INSTALAÇÃO COMPLETA - FANCOLETE TIPO HI-WALL (NOVO) COM KIT VÁLVULA 2 VIAS - MODELO 42HP 14 - CAPACIDADE 14000BTU/h - POTÊNCIA 60W - ALIMENTAÇÃO 1F/220V/60Hz - MARCA CARRIER OU EQUIVALENTE TÉCNICO</t>
  </si>
  <si>
    <t xml:space="preserve"> 15.1.16 </t>
  </si>
  <si>
    <t xml:space="preserve"> UFF00317 (ADAPT_EMOP:18.034.0010-A) </t>
  </si>
  <si>
    <t>FORNECIMENTO E INSTALAÇÃO COMPLETA - VENTILADOR AXIAL - MODELO INLINE 170 - VAZÃO MÁX 183m³/h - Pd 8,6mmCA - POTÊNCIA 28W / 0,36A - PESO 0,83kg - ALIMENTAÇÃO 1F/220V/60Hz - MARCA SICFLUX OU EQUIVALENTE TÉCNICO</t>
  </si>
  <si>
    <t xml:space="preserve"> 15.1.17 </t>
  </si>
  <si>
    <t xml:space="preserve"> UFF00318 (ADAPT_SBC:077205) </t>
  </si>
  <si>
    <t>FORNECIMENTO E 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</si>
  <si>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15.1.18 </t>
  </si>
  <si>
    <t xml:space="preserve"> UFF00319 (ADAPT_SBC:077205) </t>
  </si>
  <si>
    <t>FORNECIMENTO E 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</si>
  <si>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15.1.19 </t>
  </si>
  <si>
    <t xml:space="preserve"> UFF00320 (ADAPT_SBC:077205) </t>
  </si>
  <si>
    <t>FORNECIMENTO E 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</si>
  <si>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15.1.20 </t>
  </si>
  <si>
    <t xml:space="preserve"> UFF00321 (ADAPT_SBC:077205) </t>
  </si>
  <si>
    <t>FORNECIMENTO E 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</si>
  <si>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15.1.21 </t>
  </si>
  <si>
    <t xml:space="preserve"> UFF00344 (ADAPT_CPOS:61.10.010) </t>
  </si>
  <si>
    <t>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</si>
  <si>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 15.1.22 </t>
  </si>
  <si>
    <t xml:space="preserve"> UFF00480 (ADAPT_EMOP: 18.030.0206-A) </t>
  </si>
  <si>
    <t>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</si>
  <si>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 15.1.23 </t>
  </si>
  <si>
    <t xml:space="preserve"> UFF00345 (ADAPT_CPOS:43.08.004) </t>
  </si>
  <si>
    <t>FORNECIMENTO - UNIDADE CONDENSADORA VRF TIPO - MODELO INOVA MV6-850WV2DN1 - CAPACIDADE 290kBTU/h - POTÊNCIA 25,68kW / 116,73A - ALIMENTAÇÃO 3F/220V/60Hz - PESO 507kg - MARCA CARRIER OU EQUIVALENTE TÉCNICO</t>
  </si>
  <si>
    <t xml:space="preserve"> 15.1.24 </t>
  </si>
  <si>
    <t xml:space="preserve"> UFF00481 (ADAPT_CPOS: 43.08.004) </t>
  </si>
  <si>
    <t>INSTALAÇÃO COMPLETA - UNIDADE CONDENSADORA VRF TIPO - MODELO INOVA MV6-850WV2DN1 - CAPACIDADE 290kBTU/h - POTÊNCIA 25,68kW / 116,73A - ALIMENTAÇÃO 3F/220V/60Hz - PESO 507kg - MARCA CARRIER OU EQUIVALENTE TÉCNICO</t>
  </si>
  <si>
    <t xml:space="preserve"> 15.1.25 </t>
  </si>
  <si>
    <t xml:space="preserve"> UFF00346 (ADAPT_CPOS:61.10.120) </t>
  </si>
  <si>
    <t>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</si>
  <si>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 15.1.26 </t>
  </si>
  <si>
    <t xml:space="preserve"> UFF00482 (ADAPT_EMOP: 18.030.0256-A) </t>
  </si>
  <si>
    <t>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</si>
  <si>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 15.1.27 </t>
  </si>
  <si>
    <t xml:space="preserve"> UFF00347 (ADAPT_CPOS:61.10.120) </t>
  </si>
  <si>
    <t>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</si>
  <si>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 15.1.28 </t>
  </si>
  <si>
    <t xml:space="preserve"> UFF00483 (ADAPT_EMOP: 18.030.0256-A) </t>
  </si>
  <si>
    <t>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</si>
  <si>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 15.1.29 </t>
  </si>
  <si>
    <t xml:space="preserve"> UFF00348 (ADAPT_CPOS:61.14.051) </t>
  </si>
  <si>
    <t>FORNECIMENTO E INSTALAÇÃO COMPLETA - VENTILADOR CENTRÍFUGO DE SIMPLES ASPIRAÇÃO COM PÁS CURVASDAS PARA TRÁS - MODELO GTS 800 - VAZÃO MÁX 13596m³/h - Pd 100mmCA - POTÊNCIA 7,5W / 34,09A - PESO 523kg - ALIMENTAÇÃO 3F/380V/60Hz - MARCA BERLINERLUFT OU EQUIVALENTE TÉCNICO</t>
  </si>
  <si>
    <t xml:space="preserve"> 15.1.30 </t>
  </si>
  <si>
    <t xml:space="preserve"> UFF00349 (ADAPT_CPOS:61.14.051) </t>
  </si>
  <si>
    <t>FORNECIMENTO E INSTALAÇÃO COMPLETA - VENTILADOR CENTRÍFUGO DE SIMPLES ASPIRAÇÃO COM PÁS CURVASDAS PARA TRÁS - MODELO GTS 630 - VAZÃO MÁX 9816m³/h - Pd 100mmCA - POTÊNCIA 4,5W / 20,45A - PESO 274kg - ALIMENTAÇÃO 3F/380V/60Hz - MARCA BERLINERLUFT OU EQUIVALENTE TÉCNICO</t>
  </si>
  <si>
    <t xml:space="preserve"> 15.2 </t>
  </si>
  <si>
    <t>DIFUSORES - GRELHAS - VENEZIANAS - REGISTROS</t>
  </si>
  <si>
    <t xml:space="preserve"> 15.2.1 </t>
  </si>
  <si>
    <t xml:space="preserve"> UFF00322 (ADAPT_EMOP: 18.016.0340-A) </t>
  </si>
  <si>
    <t>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t>
  </si>
  <si>
    <t xml:space="preserve"> 15.2.2 </t>
  </si>
  <si>
    <t xml:space="preserve"> UFF00323 (ADAPT_EMOP: 18.016.0342-A) </t>
  </si>
  <si>
    <t>INSTALAÇÃO COMPLETA - DIFUSOR DE INSUFLAMENTO COM REGISTRO E CAIXA PLENUM - MODELO ADLQ-AG - TAMANHO 3 - MARCA TROX OU EQUIVALENTE TÉCNICO (FC-5.13 - FC-5.12)</t>
  </si>
  <si>
    <t xml:space="preserve"> 15.2.3 </t>
  </si>
  <si>
    <t xml:space="preserve"> UFF00324 (ADAPT_EMOP: 18.016.0344-A) </t>
  </si>
  <si>
    <t>INSTALAÇÃO COMPLETA - DIFUSOR DE INSUFLAMENTO COM REGISTRO E CAIXA PLENUM - MODELO ADLQ-AG - TAMANHO 4 - MARCA TROX OU EQUIVALENTE TÉCNICO (FC-5.10 - FC-5.01 - FC-5.14 - FC-5.31 - FC-5.40 )</t>
  </si>
  <si>
    <t xml:space="preserve"> 15.2.4 </t>
  </si>
  <si>
    <t xml:space="preserve"> UFF00326 (ADAPT_SBC:070542) </t>
  </si>
  <si>
    <t>FORNECIMENTO E INSTALAÇÃO COMPLETA - DIFUSOR DE INSUFLAMENTO 2 VIAS COM REGISTRO E CAIXA PLENUM - MODELO ADQ-1-AG - DIMENSÃO 571X264mm - MARCA TROX OU EQUIVALENTE TÉCNICO (FC-5.09)</t>
  </si>
  <si>
    <t xml:space="preserve"> 15.2.5 </t>
  </si>
  <si>
    <t xml:space="preserve"> UFF00328 (ADAPT_EMOP: 18.016.0340-A) </t>
  </si>
  <si>
    <t>FORNECIMENTO E INSTALAÇÃO COMPLETA - DIFUSOR DE INSUFLAMENTO COM REGISTRO E CAIXA PLENUM (NOVO) - MODELO ADLQ-AG - TAMANHO 1 - MARCA TROX OU EQUIVALENTE TÉCNICO</t>
  </si>
  <si>
    <t xml:space="preserve"> 15.2.6 </t>
  </si>
  <si>
    <t xml:space="preserve"> 18.016.0340-A </t>
  </si>
  <si>
    <t>DIFUSOR PARA INSUFLAMENTO DE AR,EM ALUMINIO ANODIZADO,COM CA IXA PLENUM,DE 4 VIAS,MEDINDO EM TORNO DE (248X248)MM.FORNECI MENTO E COLOCACAO</t>
  </si>
  <si>
    <t xml:space="preserve"> 15.2.7 </t>
  </si>
  <si>
    <t xml:space="preserve"> 18.016.0342-A </t>
  </si>
  <si>
    <t>DIFUSOR PARA INSUFLAMENTO DE AR,EM ALUMINIO ANODIZADO,COM CA IXA PLENUM,DE 4 VIAS,MEDINDO EM TORNO DE (360X360)MM.FORNECI MENTO E COLOCACAO</t>
  </si>
  <si>
    <t xml:space="preserve"> 15.2.8 </t>
  </si>
  <si>
    <t xml:space="preserve"> 18.016.0344-A </t>
  </si>
  <si>
    <t>DIFUSOR PARA INSUFLAMENTO DE AR,EM ALUMINIO ANODIZADO,COM CA IXA PLENUM,DE 4 VIAS,MEDINDO EM TORNO DE (416X416)MM.FORNECI MENTO E COLOCACAO</t>
  </si>
  <si>
    <t xml:space="preserve"> 15.2.9 </t>
  </si>
  <si>
    <t xml:space="preserve"> UFF00329 (ADAPT_EMOP: 18.016.0344-A) </t>
  </si>
  <si>
    <t>FORNECIMENTO E INSTALAÇÃO COMPLETA - DIFUSOR DE INSUFLAMENTO COM REGISTRO E CAIXA PLENUM (NOVO) - MODELO ADLQ-AG - TAMANHO 5 - MARCA TROX OU EQUIVALENTE TÉCNICO</t>
  </si>
  <si>
    <t xml:space="preserve"> 15.2.10 </t>
  </si>
  <si>
    <t xml:space="preserve"> UFF00330 (ADAPT_EMOP: 18.016.0344-A) </t>
  </si>
  <si>
    <t>FORNECIMENTO E INSTALAÇÃO COMPLETA - DIFUSOR DE INSUFLAMENTO COM REGISTRO E CAIXA PLENUM (NOVO) - MODELO ADLQ-AG - TAMANHO 6 - MARCA TROX OU EQUIVALENTE TÉCNICO</t>
  </si>
  <si>
    <t xml:space="preserve"> 15.2.11 </t>
  </si>
  <si>
    <t xml:space="preserve"> UFF00362 (ADAPT_SBC: 112253) </t>
  </si>
  <si>
    <t>FORNECIMENTO E INSTALAÇÃO COMPLETA - VENEZIANA EXTERIOR - MODELO AWG (NOVA) - DIMENSÃO 1985X495mm - MARCA TROX OU EQUIVALENTE TÉCNICO</t>
  </si>
  <si>
    <t xml:space="preserve"> 15.2.12 </t>
  </si>
  <si>
    <t xml:space="preserve"> UFF00363 (ADAPT_SBC: 111131) </t>
  </si>
  <si>
    <t>FORNECIMENTO E INSTALAÇÃO COMPLETA - VENEZIANA EXTERIOR - MODELO GFM-F (NOVA) - TAMANHO 150mm - MARCA SICFLUX OU EQUIVALENTE TÉCNICO</t>
  </si>
  <si>
    <t xml:space="preserve"> 15.2.13 </t>
  </si>
  <si>
    <t xml:space="preserve"> UFF00364 (ADAPT_SBC: 070486) </t>
  </si>
  <si>
    <t>FORNECIMENTO E INSTALAÇÃO COMPLETA - MÓDULO DE FILTRAGEM COM FILTRO DE CARVÃO ATIVADO (NOVO) - MODELO F383 A22 - DIMENSÃO 2052X1428mm - VAZÃO 9816m³/h - MARCA TROX OU EQUIVALENTE TÉCNICO</t>
  </si>
  <si>
    <t xml:space="preserve"> 15.2.14 </t>
  </si>
  <si>
    <t xml:space="preserve"> UFF00365 (ADAPT_SBC: 070486) </t>
  </si>
  <si>
    <t>FORNECIMENTO E INSTALAÇÃO COMPLETA - MÓDULO DE FILTRAGEM COM FILTRO DE CARVÃO ATIVADO (NOVO) - MODELO F383 A23 - DIMENSÃO 2676X1428mm - VAZÃO 13589m³/h - MARCA TROX OU EQUIVALENTE TÉCNICO</t>
  </si>
  <si>
    <t xml:space="preserve"> 15.2.15 </t>
  </si>
  <si>
    <t xml:space="preserve"> UFF00366 (ADAPT_SBC: 070486) </t>
  </si>
  <si>
    <t>FORNECIMENTO E INSTALAÇÃO COMPLETA - MÓDULO DE FILTRAGEM FABRICADO EM POLIPROPILENO COM FILTRO DE CARVÃO ATIVADO (NOVO) - MODELO CFD - DIMENSÃO 2676X2676mm - VAZÃO 39700m³/h - MARCA DIFUSTHERM OU EQUIVALENTE TÉCNICO</t>
  </si>
  <si>
    <t xml:space="preserve"> 15.2.16 </t>
  </si>
  <si>
    <t xml:space="preserve"> UFF00367 (ADAPT_SBC: 070486) </t>
  </si>
  <si>
    <t>FORNECIMENTO E INSTALAÇÃO COMPLETA - MÓDULO DE FILTRAGEM FABRICADO EM POLIPROPILENO COM FILTRO DE CARVÃO ATIVADO (NOVO) - MODELO CFD - DIMENSÃO 3300X3300mm - VAZÃO 88780m³/h - MARCA DIFUSTHERM OU EQUIVALENTE TÉCNICO</t>
  </si>
  <si>
    <t xml:space="preserve"> 15.2.17 </t>
  </si>
  <si>
    <t xml:space="preserve"> UFF00368 (ADAPT_SBC: 070930) </t>
  </si>
  <si>
    <t>INSTALAÇÃO COMPLETA - GRELHA DE RETORNO / EXAUSTÃO COM REGISTRO - MODELO AR-AG - DIMENSÃO 225X75mm - MARCA TROX OU EQUIVALENTE TÉCNICO (Banheiros)</t>
  </si>
  <si>
    <t xml:space="preserve"> 15.2.18 </t>
  </si>
  <si>
    <t xml:space="preserve"> UFF00369 (ADAPT_SBC: 070837) </t>
  </si>
  <si>
    <t>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t>
  </si>
  <si>
    <t xml:space="preserve"> 15.2.19 </t>
  </si>
  <si>
    <t xml:space="preserve"> UFF00370 (ADAPT_SBC: 070837) </t>
  </si>
  <si>
    <t>INSTALAÇÃO COMPLETA - GRELHA DE RETORNO / EXAUSTÃO COM REGISTRO - MODELO AR-AG - DIMENSÃO 525X525mm - MARCA TROX OU EQUIVALENTE TÉCNICO (FC-5.13 - FC-5.12 - FC-5.10 - FC-5.01 - FC-5.14 - FC-5.31 - FC-5.40)</t>
  </si>
  <si>
    <t xml:space="preserve"> 15.2.20 </t>
  </si>
  <si>
    <t xml:space="preserve"> UFF00356 (ADAPT_SBC:070930) </t>
  </si>
  <si>
    <t>FORNECIMENTO E INSTALAÇÃO COMPLETA - GRELHA DE RETORNO / EXAUSTÃO COM REGISTRO (NOVA) - MODELO AR-AG - DIMENSÃO 225X125mm - MARCA TROX OU EQUIVALENTE TÉCNICO</t>
  </si>
  <si>
    <t xml:space="preserve"> 15.2.21 </t>
  </si>
  <si>
    <t xml:space="preserve"> UFF00357 (ADAPT_SBC:070176) </t>
  </si>
  <si>
    <t>FORNECIMENTO E INSTALAÇÃO COMPLETA - GRELHA DE RETORNO / EXAUSTÃO COM REGISTRO (NOVA) - MODELO AR-AG - DIMENSÃO 425X125mm - MARCA TROX OU EQUIVALENTE TÉCNICO</t>
  </si>
  <si>
    <t xml:space="preserve"> 15.2.22 </t>
  </si>
  <si>
    <t xml:space="preserve"> UFF00371 (ADAPT_SBC:070929) </t>
  </si>
  <si>
    <t>FORNECIMENTO E INSTALAÇÃO COMPLETA - GRELHA DE RETORNO / EXAUSTÃO COM REGISTRO (NOVA) - MODELO AR-AG - DIMENSÃO 525X325mm - MARCA TROX OU EQUIVALENTE TÉCNICO</t>
  </si>
  <si>
    <t xml:space="preserve"> 15.2.23 </t>
  </si>
  <si>
    <t xml:space="preserve"> UFF00372 (ADAPT_SBC:070929) </t>
  </si>
  <si>
    <t>FORNECIMENTO E INSTALAÇÃO COMPLETA - GRELHA DE RETORNO / EXAUSTÃO COM REGISTRO (NOVA) - MODELO AR-AG - DIMENSÃO 625X325mm - MARCA TROX OU EQUIVALENTE TÉCNICO</t>
  </si>
  <si>
    <t xml:space="preserve"> 15.2.24 </t>
  </si>
  <si>
    <t xml:space="preserve"> UFF00373 (ADAPT_SBC:070929) </t>
  </si>
  <si>
    <t>FORNECIMENTO E INSTALAÇÃO COMPLETA - GRELHA DE RETORNO / EXAUSTÃO COM REGISTRO (NOVA) - MODELO AR-AG - DIMENSÃO 625X425mm - MARCA TROX OU EQUIVALENTE TÉCNICO</t>
  </si>
  <si>
    <t xml:space="preserve"> 15.2.25 </t>
  </si>
  <si>
    <t xml:space="preserve"> UFF00374 (ADAPT_SBC:070837) </t>
  </si>
  <si>
    <t>FORNECIMENTO E INSTALAÇÃO COMPLETA - GRELHA DE RETORNO / EXAUSTÃO COM REGISTRO (NOVA) - MODELO AR-AG - DIMENSÃO 825X425mm - MARCA TROX OU EQUIVALENTE TÉCNICO</t>
  </si>
  <si>
    <t xml:space="preserve"> 15.2.26 </t>
  </si>
  <si>
    <t xml:space="preserve"> UFF00375 (ADAPT_SBC:070837) </t>
  </si>
  <si>
    <t>FORNECIMENTO E INSTALAÇÃO COMPLETA - GRELHA DE RETORNO / EXAUSTÃO COM REGISTRO (NOVA) - MODELO AR-AG - DIMENSÃO 1025X425mm - MARCA TROX OU EQUIVALENTE TÉCNICO</t>
  </si>
  <si>
    <t xml:space="preserve"> 15.2.27 </t>
  </si>
  <si>
    <t xml:space="preserve"> UFF00376 (ADAPT_SBC:070337) </t>
  </si>
  <si>
    <t>FORNECIMENTO E INSTALAÇÃO COMPLETA - GRELHA DE RETORNO / EXAUSTÃO COM REGISTRO (NOVA) - MODELO AR-AG - DIMENSÃO 1225X425mm - MARCA TROX OU EQUIVALENTE TÉCNICO</t>
  </si>
  <si>
    <t xml:space="preserve"> 15.2.28 </t>
  </si>
  <si>
    <t xml:space="preserve"> UFF00377 (ADAPT_SBC:073420) </t>
  </si>
  <si>
    <t>FORNECIMENTO E INSTALAÇÃO COMPLETA - REGULADOR DE VAZÃO (NOVO) - MODELO EN - DIMENSÃO 100X200mm - MARCA TROX OU EQUIVALENTE TÉCNICO</t>
  </si>
  <si>
    <t xml:space="preserve"> 15.2.29 </t>
  </si>
  <si>
    <t xml:space="preserve"> UFF00378 (ADAPT_SBC:073420) </t>
  </si>
  <si>
    <t>FORNECIMENTO E INSTALAÇÃO COMPLETA - REGULADOR DE VAZÃO (NOVO) - MODELO EN - DIMENSÃO 125X240mm - MARCA TROX OU EQUIVALENTE TÉCNICO</t>
  </si>
  <si>
    <t xml:space="preserve"> 15.2.30 </t>
  </si>
  <si>
    <t xml:space="preserve"> UFF00379 (ADAPT_SBC:073420) </t>
  </si>
  <si>
    <t>FORNECIMENTO E INSTALAÇÃO COMPLETA - REGULADOR DE VAZÃO (NOVO) - MODELO EN - DIMENSÃO 125X300mm - MARCA TROX OU EQUIVALENTE TÉCNICO</t>
  </si>
  <si>
    <t xml:space="preserve"> 15.2.31 </t>
  </si>
  <si>
    <t xml:space="preserve"> UFF00380 (ADAPT_SBC:073420) </t>
  </si>
  <si>
    <t>FORNECIMENTO E INSTALAÇÃO COMPLETA - REGULADOR DE VAZÃO (NOVO) - MODELO EN - DIMENSÃO 150X200mm - MARCA TROX OU EQUIVALENTE TÉCNICO</t>
  </si>
  <si>
    <t xml:space="preserve"> 15.2.32 </t>
  </si>
  <si>
    <t xml:space="preserve"> UFF00382 (ADAPT_SBC:073420) </t>
  </si>
  <si>
    <t>FORNECIMENTO E INSTALAÇÃO COMPLETA - REGULADOR DE VAZÃO (NOVO) - MODELO EN - DIMENSÃO 200X200mm - MARCA TROX OU EQUIVALENTE TÉCNICO</t>
  </si>
  <si>
    <t xml:space="preserve"> 15.2.33 </t>
  </si>
  <si>
    <t xml:space="preserve"> UFF00384 (ADAPT_SBC:073420) </t>
  </si>
  <si>
    <t>FORNECIMENTO E INSTALAÇÃO COMPLETA - REGULADOR DE VAZÃO (NOVO) - MODELO EN - DIMENSÃO 200X300mm - MARCA TROX OU EQUIVALENTE TÉCNICO</t>
  </si>
  <si>
    <t xml:space="preserve"> 15.2.34 </t>
  </si>
  <si>
    <t xml:space="preserve"> UFF00385 (ADAPT_SBC:073420) </t>
  </si>
  <si>
    <t>FORNECIMENTO E INSTALAÇÃO COMPLETA - REGULADOR DE VAZÃO (NOVO) - MODELO EN - DIMENSÃO 225X250mm - MARCA TROX OU EQUIVALENTE TÉCNICO</t>
  </si>
  <si>
    <t xml:space="preserve"> 15.2.35 </t>
  </si>
  <si>
    <t xml:space="preserve"> UFF00386 (ADAPT_SBC:073420) </t>
  </si>
  <si>
    <t>FORNECIMENTO E INSTALAÇÃO COMPLETA - REGULADOR DE VAZÃO (NOVO) - MODELO EN - DIMENSÃO 225X300mm - MARCA TROX OU EQUIVALENTE TÉCNICO</t>
  </si>
  <si>
    <t xml:space="preserve"> 15.2.36 </t>
  </si>
  <si>
    <t xml:space="preserve"> UFF00387 (ADAPT_SBC:073420) </t>
  </si>
  <si>
    <t>FORNECIMENTO E INSTALAÇÃO COMPLETA - REGULADOR DE VAZÃO (NOVO) - MODELO EN - DIMENSÃO 250X325mm - MARCA TROX OU EQUIVALENTE TÉCNICO</t>
  </si>
  <si>
    <t xml:space="preserve"> 15.2.37 </t>
  </si>
  <si>
    <t xml:space="preserve"> UFF00389 (ADAPT_SBC:073420) </t>
  </si>
  <si>
    <t>FORNECIMENTO E INSTALAÇÃO COMPLETA - REGULADOR DE VAZÃO (NOVO) - MODELO EN - DIMENSÃO 275X300mm - MARCA TROX OU EQUIVALENTE TÉCNICO</t>
  </si>
  <si>
    <t xml:space="preserve"> 15.2.38 </t>
  </si>
  <si>
    <t xml:space="preserve"> UFF00392 (ADAPT_SBC:073420) </t>
  </si>
  <si>
    <t>FORNECIMENTO E INSTALAÇÃO COMPLETA - REGULADOR DE VAZÃO (NOVO) - MODELO EN - DIMENSÃO 250X150mm - MARCA TROX OU EQUIVALENTE TÉCNICO</t>
  </si>
  <si>
    <t xml:space="preserve"> 15.2.39 </t>
  </si>
  <si>
    <t xml:space="preserve"> UFF00393 (ADAPT_SBC:073420) </t>
  </si>
  <si>
    <t>FORNECIMENTO E INSTALAÇÃO COMPLETA - REGULADOR DE VAZÃO (NOVO) - MODELO EN - DIMENSÃO 450X300mm - MARCA TROX OU EQUIVALENTE TÉCNICO</t>
  </si>
  <si>
    <t xml:space="preserve"> 15.2.40 </t>
  </si>
  <si>
    <t xml:space="preserve"> UFF00395 (ADAPT_SBC:073420) </t>
  </si>
  <si>
    <t>FORNECIMENTO E INSTALAÇÃO COMPLETA - REGULADOR DE VAZÃO (NOVO) - MODELO EN - DIMENSÃO 500X300mm - MARCA TROX OU EQUIVALENTE TÉCNICO</t>
  </si>
  <si>
    <t xml:space="preserve"> 15.2.41 </t>
  </si>
  <si>
    <t xml:space="preserve"> UFF00396 (ADAPT_SBC:073420) </t>
  </si>
  <si>
    <t>FORNECIMENTO E INSTALAÇÃO COMPLETA - REGULADOR DE VAZÃO (NOVO) - MODELO EN - DIMENSÃO 525X300mm - MARCA TROX OU EQUIVALENTE TÉCNICO</t>
  </si>
  <si>
    <t xml:space="preserve"> 15.2.42 </t>
  </si>
  <si>
    <t xml:space="preserve"> UFF00399 (ADAPT_SBC:073420) </t>
  </si>
  <si>
    <t>FORNECIMENTO E INSTALAÇÃO COMPLETA - REGULADOR DE VAZÃO (NOVO) - MODELO EN - DIMENSÃO 350X200mm - MARCA TROX OU EQUIVALENTE TÉCNICO</t>
  </si>
  <si>
    <t xml:space="preserve"> 15.2.43 </t>
  </si>
  <si>
    <t xml:space="preserve"> UFF00403 (ADAPT_EMOP:18.034.0208-A) </t>
  </si>
  <si>
    <t>FORNECIMENTO E INSTALAÇÃO COMPLETA - DAMPER CORTA-FOGO COM MOTOR DE RETORNO POR MOLA (NOVO) - MODELO FKA-TA-BR-90 - DIMENSÃO 200X300mm - MARCA TROX OU EQUIVALENTE TÉCNICO</t>
  </si>
  <si>
    <t xml:space="preserve"> 15.2.44 </t>
  </si>
  <si>
    <t xml:space="preserve"> 18.034.0210-A </t>
  </si>
  <si>
    <t>DAMPER CORTA FOGO MEDINDO (300X300)MM,ACIONAMENTO AUTOMATICO ,PELA ACAO DE ELEMENTO FUSIVEL,MODELO DCF COM FUSIVEL DE DIS PARO (COM ATESTADO UL) COM ROMPIMENTO EM 72°C OU 141°C,COM C HAVE FIM DE CURSO.FORNECIMENTO E COLOCACAO</t>
  </si>
  <si>
    <t xml:space="preserve"> 15.2.45 </t>
  </si>
  <si>
    <t xml:space="preserve"> 070395 </t>
  </si>
  <si>
    <t>DAMPER CORTA-FOGO COM FECHAMENTO AUTOMATICO 500X350MM</t>
  </si>
  <si>
    <t xml:space="preserve"> 15.2.46 </t>
  </si>
  <si>
    <t xml:space="preserve"> UFF00404 (ADAPT_EMOP:18.034.0218-A) </t>
  </si>
  <si>
    <t>FORNECIMENTO E INSTALAÇÃO COMPLETA - DAMPER CORTA-FOGO COM MOTOR DE RETORNO POR MOLA (NOVO) - MODELO FKA-TA-BR-90 - DIMENSÃO 600X300mm - MARCA TROX OU EQUIVALENTE TÉCNICO</t>
  </si>
  <si>
    <t xml:space="preserve"> 15.2.47 </t>
  </si>
  <si>
    <t xml:space="preserve"> UFF00405 (ADAPT_EMOP:18.034.0218-A) </t>
  </si>
  <si>
    <t>FORNECIMENTO E INSTALAÇÃO COMPLETA - DAMPER CORTA-FOGO COM MOTOR DE RETORNO POR MOLA (NOVO) - MODELO FKA-TA-BR-90 - DIMENSÃO 700X300mm - MARCA TROX OU EQUIVALENTE TÉCNICO</t>
  </si>
  <si>
    <t xml:space="preserve"> 15.2.48 </t>
  </si>
  <si>
    <t xml:space="preserve"> 18.034.0218-A </t>
  </si>
  <si>
    <t>DAMPER CORTA FOGO MEDINDO (800X400)MM,ACIONAMENTO AUTOMATICO ,PELA ACAO DE ELEMENTO FUSIVEL,MODELO DCF COM FUSIVEL DE DIS PARO (COM ATESTADO UL) COM ROMPIMENTO EM 72°C OU 141°C,COM C HAVE FIM DE CURSO.FORNECIMENTO E COLOCACAO</t>
  </si>
  <si>
    <t xml:space="preserve"> 15.2.49 </t>
  </si>
  <si>
    <t xml:space="preserve"> UFF00406 (ADAPT_EMOP:18.034.0220-A) </t>
  </si>
  <si>
    <t>FORNECIMENTO E INSTALAÇÃO COMPLETA - DAMPER CORTA-FOGO COM MOTOR DE RETORNO POR MOLA (NOVO) - MODELO FKA-TA-BR-90 - DIMENSÃO 1200X600mm - MARCA TROX OU EQUIVALENTE TÉCNICO</t>
  </si>
  <si>
    <t xml:space="preserve"> 15.2.50 </t>
  </si>
  <si>
    <t xml:space="preserve"> UFF00407 (ADAPT_EMOP:18.034.0220-A) </t>
  </si>
  <si>
    <t>FORNECIMENTO E INSTALAÇÃO COMPLETA - DAMPER CORTA-FOGO COM MOTOR DE RETORNO POR MOLA (NOVO) - MODELO FKA-TA-BR-90 - DIMENSÃO 1300X600mm - MARCA TROX OU EQUIVALENTE TÉCNICO</t>
  </si>
  <si>
    <t xml:space="preserve"> 15.2.51 </t>
  </si>
  <si>
    <t xml:space="preserve"> UFF00408 (ADAPT_SBC:070488) </t>
  </si>
  <si>
    <t>INSTALAÇÃO COMPLETA - COLARINHO EM CHAPA DE AÇO GALVANIZADO COM REGISTRO BORBOLETA - DIÂMETRO Ø131mm - MARCA MULTIVAC OU EQUIVALENTE TÉCNICO (banheiros)</t>
  </si>
  <si>
    <t xml:space="preserve"> 15.2.52 </t>
  </si>
  <si>
    <t xml:space="preserve"> UFF00409 (ADAPT_SBC:070490) </t>
  </si>
  <si>
    <t>INSTALAÇÃO COMPLETA - COLARINHO EM CHAPA DE AÇO GALVANIZADO COM REGISTRO BORBOLETA - DIÂMETRO Ø161mm - MARCA MULTIVAC OU EQUIVALENTE TÉCNICO ( renovacao de ar)</t>
  </si>
  <si>
    <t xml:space="preserve"> 15.2.53 </t>
  </si>
  <si>
    <t xml:space="preserve"> UFF00410 (ADAPT_SBC:070492) </t>
  </si>
  <si>
    <t>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t>
  </si>
  <si>
    <t xml:space="preserve"> 15.2.54 </t>
  </si>
  <si>
    <t xml:space="preserve"> UFF00411 (ADAPT_SBC:070494) </t>
  </si>
  <si>
    <t>INSTALAÇÃO COMPLETA - COLARINHO EM CHAPA DE AÇO GALVANIZADO COM REGISTRO BORBOLETA - DIÂMETRO Ø314mm - MARCA MULTIVAC OU EQUIVALENTE TÉCNICO (FC-5.01 - FC-5.14 - FC-5.31 - FC-5.40 - FC-5.10)</t>
  </si>
  <si>
    <t xml:space="preserve"> 15.2.55 </t>
  </si>
  <si>
    <t xml:space="preserve"> 070489 </t>
  </si>
  <si>
    <t>COLARINHO EM CHAPA ACO GALV, C/REGISTRO BORBOLETA 100MM 4""</t>
  </si>
  <si>
    <t xml:space="preserve"> 15.2.56 </t>
  </si>
  <si>
    <t xml:space="preserve"> UFF00413 (ADAPT_SBC:070488) </t>
  </si>
  <si>
    <t>FORNECIMENTO E INSTALAÇÃO COMPLETA - COLARINHO EM CHAPA DE AÇO GALVANIZADO COM REGISTRO BORBOLETA (NOVO) - DIÂMETRO Ø131mm - MARCA MULTIVAC OU EQUIVALENTE TÉCNICO</t>
  </si>
  <si>
    <t xml:space="preserve"> 15.2.57 </t>
  </si>
  <si>
    <t xml:space="preserve"> UFF00414 (ADAPT_SBC:070490) </t>
  </si>
  <si>
    <t>FORNECIMENTO E INSTALAÇÃO COMPLETA - COLARINHO EM CHAPA DE AÇO GALVANIZADO COM REGISTRO BORBOLETA (NOVO) - DIÂMETRO Ø161mm - MARCA MULTIVAC OU EQUIVALENTE TÉCNICO</t>
  </si>
  <si>
    <t xml:space="preserve"> 15.2.58 </t>
  </si>
  <si>
    <t xml:space="preserve"> UFF00415 (ADAPT_SBC:070491) </t>
  </si>
  <si>
    <t>FORNECIMENTO E INSTALAÇÃO COMPLETA - COLARINHO EM CHAPA DE AÇO GALVANIZADO COM REGISTRO BORBOLETA (NOVO) - DIÂMETRO Ø185mm - MARCA MULTIVAC OU EQUIVALENTE TÉCNICO</t>
  </si>
  <si>
    <t xml:space="preserve"> 15.2.59 </t>
  </si>
  <si>
    <t xml:space="preserve"> 070492 </t>
  </si>
  <si>
    <t>COLARINHO EM CHAPA ACO GALV, C/REGISTRO BORBOLETA 200MM 8""</t>
  </si>
  <si>
    <t xml:space="preserve"> 15.2.60 </t>
  </si>
  <si>
    <t xml:space="preserve"> UFF00416 (ADAPT_SBC:070493) </t>
  </si>
  <si>
    <t>FORNECIMENTO E INSTALAÇÃO COMPLETA - COLARINHO EM CHAPA DE AÇO GALVANIZADO COM REGISTRO BORBOLETA (NOVO) - DIÂMETRO Ø263mm - MARCA MULTIVAC OU EQUIVALENTE TÉCNICO</t>
  </si>
  <si>
    <t xml:space="preserve"> 15.2.61 </t>
  </si>
  <si>
    <t xml:space="preserve"> UFF00417 (ADAPT_SBC:070198) </t>
  </si>
  <si>
    <t>INSTALAÇÃO COMPLETA - COLARINHO SIMPLES EM CHAPA DE AÇO GALVANIZADO  - DIÂMETRO Ø131mm - MARCA MULTIVAC OU EQUIVALENTE TÉCNICO(banheiros)</t>
  </si>
  <si>
    <t xml:space="preserve"> 15.2.62 </t>
  </si>
  <si>
    <t xml:space="preserve"> UFF00418 (ADAPT_SBC:070199) </t>
  </si>
  <si>
    <t>INSTALAÇÃO COMPLETA - COLARINHO SIMPLES EM CHAPA DE AÇO GALVANIZADO  - DIÂMETRO Ø161mm - MARCA MULTIVAC OU EQUIVALENTE TÉCNICO ( renovacao de ar)</t>
  </si>
  <si>
    <t xml:space="preserve"> 15.2.63 </t>
  </si>
  <si>
    <t xml:space="preserve"> UFF00419 (ADAPT_SBC:070335) </t>
  </si>
  <si>
    <t>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t>
  </si>
  <si>
    <t xml:space="preserve"> 15.2.64 </t>
  </si>
  <si>
    <t xml:space="preserve"> UFF00420 (ADAPT_SBC:070339) </t>
  </si>
  <si>
    <t>INSTALAÇÃO COMPLETA - COLARINHO SIMPLES EM CHAPA DE AÇO GALVANIZADO  - DIÂMETRO Ø314mm - MARCA MULTIVAC OU EQUIVALENTE TÉCNICO  (FC-5.01 - FC-5.14 - FC-5.31 - FC-5.40 - FC-5.10)</t>
  </si>
  <si>
    <t xml:space="preserve"> 15.2.65 </t>
  </si>
  <si>
    <t xml:space="preserve"> 070079 </t>
  </si>
  <si>
    <t>COLARINHO EM CHAPA DE ACO GALVANIZADO SEM REGISTRO 100MM 4""</t>
  </si>
  <si>
    <t xml:space="preserve"> 15.2.66 </t>
  </si>
  <si>
    <t xml:space="preserve"> UFF00421 (ADAPT_SBC:070198) </t>
  </si>
  <si>
    <t>FORNECIMENTO E INSTALAÇÃO COMPLETA - COLARINHO SIMPLES EM CHAPA DE AÇO GALVANIZADO (NOVO) - DIÂMETRO Ø131mm - MARCA MULTIVAC OU EQUIVALENTE TÉCNICO</t>
  </si>
  <si>
    <t xml:space="preserve"> 15.2.67 </t>
  </si>
  <si>
    <t xml:space="preserve"> UFF00422 (ADAPT_SBC:070199) </t>
  </si>
  <si>
    <t>FORNECIMENTO E INSTALAÇÃO COMPLETA - COLARINHO SIMPLES EM CHAPA DE AÇO GALVANIZADO (NOVO) - DIÂMETRO Ø161mm - MARCA MULTIVAC OU EQUIVALENTE TÉCNICO</t>
  </si>
  <si>
    <t xml:space="preserve"> 15.2.68 </t>
  </si>
  <si>
    <t xml:space="preserve"> UFF00423 (ADAPT_SBC:070335) </t>
  </si>
  <si>
    <t>FORNECIMENTO E INSTALAÇÃO COMPLETA - COLARINHO SIMPLES EM CHAPA DE AÇO GALVANIZADO (NOVO) - DIÂMETRO Ø185mm - MARCA MULTIVAC OU EQUIVALENTE TÉCNICO</t>
  </si>
  <si>
    <t xml:space="preserve"> 15.2.69 </t>
  </si>
  <si>
    <t xml:space="preserve"> 070335 </t>
  </si>
  <si>
    <t>COLARINHO EM CHAPA DE ACO GALVANIZADO, SEM REGISTRO 8"" 200MM</t>
  </si>
  <si>
    <t xml:space="preserve"> 15.2.70 </t>
  </si>
  <si>
    <t xml:space="preserve"> UFF00424 (ADAPT_SBC:070336) </t>
  </si>
  <si>
    <t>FORNECIMENTO E INSTALAÇÃO COMPLETA - COLARINHO SIMPLES EM CHAPA DE AÇO GALVANIZADO (NOVO) - DIÂMETRO Ø263mm - MARCA MULTIVAC OU EQUIVALENTE TÉCNICO</t>
  </si>
  <si>
    <t xml:space="preserve"> 15.3 </t>
  </si>
  <si>
    <t>DUTOS RÍGIDOS - DUTOS FLEXÍVEIS - ISOLAMENTOS</t>
  </si>
  <si>
    <t xml:space="preserve"> 15.3.1 </t>
  </si>
  <si>
    <t xml:space="preserve"> UFF00425 (ADAPT_SBC:073350) </t>
  </si>
  <si>
    <t>FORNECIMENTO E INSTALAÇÃO COMPLETA - CHAPA DE AÇO GALVANIZADO #20</t>
  </si>
  <si>
    <t xml:space="preserve"> 15.3.2 </t>
  </si>
  <si>
    <t xml:space="preserve"> 073350 </t>
  </si>
  <si>
    <t>CHAPA DE ACO GALVANIZADO #22 (6,4kg/m2) PARA DUTOS EXAUSTAO</t>
  </si>
  <si>
    <t xml:space="preserve"> 15.3.3 </t>
  </si>
  <si>
    <t xml:space="preserve"> 073351 </t>
  </si>
  <si>
    <t>CHAPA DE ACO GALVANIZADO #24 (5,20kg/m2) PARA DUTOS EXAUSTAO</t>
  </si>
  <si>
    <t xml:space="preserve"> 15.3.4 </t>
  </si>
  <si>
    <t xml:space="preserve"> 073352 </t>
  </si>
  <si>
    <t>CHAPA DE ACO GALVANIZADO #26 (4,00kg/m2) PARA DUTOS EXAUSTAO</t>
  </si>
  <si>
    <t xml:space="preserve"> 15.3.5 </t>
  </si>
  <si>
    <t xml:space="preserve"> 070660 </t>
  </si>
  <si>
    <t>DUTO FLEXIVEL DE ALUMINIO C/ ISOLAM. TERM.LA VIDRO 100MM 4""</t>
  </si>
  <si>
    <t xml:space="preserve"> 15.3.6 </t>
  </si>
  <si>
    <t xml:space="preserve"> 070662 </t>
  </si>
  <si>
    <t>DUTO FLEXIVEL DE ALUMINIO C/ ISOLAM. TERM.LA VIDRO 125MM 5""</t>
  </si>
  <si>
    <t xml:space="preserve"> 15.3.7 </t>
  </si>
  <si>
    <t xml:space="preserve"> 070665 </t>
  </si>
  <si>
    <t>DUTO FLEXIVEL DE ALUMINIO C/ ISOLAM. TERM.LA VIDRO 150MM 6""</t>
  </si>
  <si>
    <t xml:space="preserve"> 15.3.8 </t>
  </si>
  <si>
    <t xml:space="preserve"> 070666 </t>
  </si>
  <si>
    <t>DUTO FLEXIVEL DE ALUMINIO C/ ISOLAM. TERM.LA VIDRO 185MM 7""</t>
  </si>
  <si>
    <t xml:space="preserve"> 15.3.9 </t>
  </si>
  <si>
    <t xml:space="preserve"> 070667 </t>
  </si>
  <si>
    <t>DUTO FLEXIVEL DE ALUMINIO C/ ISOLAM. TERM.LA VIDRO 200MM 8""</t>
  </si>
  <si>
    <t xml:space="preserve"> 15.3.10 </t>
  </si>
  <si>
    <t xml:space="preserve"> UFF00426 (ADAPT_SBC:070668) </t>
  </si>
  <si>
    <t>FORNECIMENTO E INSTALAÇÃO COMPLETA - DUTO FLEXÍVEL ISOLADO PARA INSUFLAMENTO E TOMADA DE AR EXTERNO (NOVO) - MODELO ISODEC RT 1.2 - RESISTÊNCIA TÉRMICA 1,2M².ºC/W - DIÂMETRO Ø263mm - MARCA MULTIVAC OU EQUIVALENTE TÉCNICO</t>
  </si>
  <si>
    <t xml:space="preserve"> 15.3.11 </t>
  </si>
  <si>
    <t xml:space="preserve"> UFF00427 (ADAPT_SBC:070665) </t>
  </si>
  <si>
    <t>INSTALAÇÃO COMPLETA - DUTO FLEXÍVEL ISOLADO PARA INSUFLAMENTO E TOMADA DE AR EXTERNO - MODELO ISODEC RT 1.2 - RESISTÊNCIA TÉRMICA 1,2M².ºC/W - DIÂMETRO Ø161mm - PACOTE DE 6 METROS - MARCA MULTIVAC OU EQUIVALENTE TÉCNICO</t>
  </si>
  <si>
    <t xml:space="preserve"> 15.3.12 </t>
  </si>
  <si>
    <t xml:space="preserve"> UFF00428 (ADAPT_SBC:070667) </t>
  </si>
  <si>
    <t>DUTO FLEXÍVEL ISOLADO PARA INSUFLAMENTO E TOMADA DE AR EXTERNO - MODELO ISODEC RT 1.2 - RESISTÊNCIA TÉRMICA 1,2M².ºC/W - DIÂMETRO Ø209mm - PACOTE DE 6 METROS  - MARCA MULTIVAC OU EQUIVALENTE TÉCNICO</t>
  </si>
  <si>
    <t xml:space="preserve"> 15.3.13 </t>
  </si>
  <si>
    <t xml:space="preserve"> UFF00429 (ADAPT_SBC:070552) </t>
  </si>
  <si>
    <t>INSTALAÇÃO COMPLETA - DUTO FLEXÍVEL PARA RETORNO / EXAUSTÃO - MODELO ALUDEC - DIÂMETRO Ø131mm  - PACOTE DE 10 METROS - MARCA MULTIVAC OU EQUIVALENTE TÉCNICO</t>
  </si>
  <si>
    <t xml:space="preserve"> 15.3.14 </t>
  </si>
  <si>
    <t xml:space="preserve"> UFF00430 (ADAPT_SBC:070655) </t>
  </si>
  <si>
    <t>INSTALAÇÃO COMPLETA - DUTO FLEXÍVEL PARA RETORNO / EXAUSTÃO - MODELO ALUDEC - DIÂMETRO Ø161mm -  PACOTE DE 6 METROS -MARCA MULTIVAC OU EQUIVALENTE TÉCNICO</t>
  </si>
  <si>
    <t xml:space="preserve"> 15.3.15 </t>
  </si>
  <si>
    <t xml:space="preserve"> 070495 </t>
  </si>
  <si>
    <t>DUTO FLEXIVEL DE ALUMINIO ؽ4"" (100 MM)</t>
  </si>
  <si>
    <t xml:space="preserve"> 15.3.16 </t>
  </si>
  <si>
    <t xml:space="preserve"> 070552 </t>
  </si>
  <si>
    <t>DUTO FLEXIVEL DE ALUMINIO ؽ5"" (125 MM)</t>
  </si>
  <si>
    <t xml:space="preserve"> 15.3.17 </t>
  </si>
  <si>
    <t xml:space="preserve"> UFF00431 (ADAPT_SBC:070655) </t>
  </si>
  <si>
    <t>FORNECIMENTO E INSTALAÇÃO COMPLETA - DUTO FLEXÍVEL PARA RETORNO / EXAUSTÃO (NOVO) - MODELO ALUDEC - DIÂMETRO Ø161mm - MARCA MULTIVAC OU EQUIVALENTE TÉCNICO</t>
  </si>
  <si>
    <t xml:space="preserve"> 15.3.18 </t>
  </si>
  <si>
    <t xml:space="preserve"> 070101 </t>
  </si>
  <si>
    <t>ISOFLEX 4+ LàDE VIDRO PARA DUTOS DE AR-CONDICIONADO</t>
  </si>
  <si>
    <t xml:space="preserve"> 15.4 </t>
  </si>
  <si>
    <t>TUBULAÇÃO DE COBRE - ISOLAMENTOS</t>
  </si>
  <si>
    <t xml:space="preserve"> 15.4.1 </t>
  </si>
  <si>
    <t xml:space="preserve"> 103289 </t>
  </si>
  <si>
    <t>TUBO EM COBRE FLEXÍVEL, DN 1/4", COM ISOLAMENTO, INSTALADO EM FORRO, PARA RAMAL DE ALIMENTAÇÃO DE AR CONDICIONADO, INCLUSO FIXADOR. AF_11/2021_PA</t>
  </si>
  <si>
    <t xml:space="preserve"> 15.4.2 </t>
  </si>
  <si>
    <t xml:space="preserve"> 103290 </t>
  </si>
  <si>
    <t>TUBO EM COBRE FLEXÍVEL, DN 3/8", COM ISOLAMENTO, INSTALADO EM FORRO, PARA RAMAL DE ALIMENTAÇÃO DE AR CONDICIONADO, INCLUSO FIXADOR. AF_11/2021_PA</t>
  </si>
  <si>
    <t xml:space="preserve"> 15.4.3 </t>
  </si>
  <si>
    <t xml:space="preserve"> 103291 </t>
  </si>
  <si>
    <t>TUBO EM COBRE FLEXÍVEL, DN 1/2", COM ISOLAMENTO, INSTALADO EM FORRO, PARA RAMAL DE ALIMENTAÇÃO DE AR CONDICIONADO, INCLUSO FIXADOR. AF_11/2021_PA</t>
  </si>
  <si>
    <t xml:space="preserve"> 15.4.4 </t>
  </si>
  <si>
    <t xml:space="preserve"> 103292 </t>
  </si>
  <si>
    <t>TUBO EM COBRE FLEXÍVEL, DN 5/8", COM ISOLAMENTO, INSTALADO EM FORRO, PARA RAMAL DE ALIMENTAÇÃO DE AR CONDICIONADO, INCLUSO FIXADOR. AF_11/2021_PA</t>
  </si>
  <si>
    <t xml:space="preserve"> 15.4.5 </t>
  </si>
  <si>
    <t xml:space="preserve"> UFF00341 (ADAPT_SINAPI: 103292) </t>
  </si>
  <si>
    <t>FORNECIMENTO E INSTALAÇÃO COMPLETA - TUBULAÇÃO DE COBRE SEM COSTURA PARA SISTEMA VRF - Ø7/8 - DENSIDADE LINEAR 0,635 kg/m</t>
  </si>
  <si>
    <t xml:space="preserve"> 15.4.6 </t>
  </si>
  <si>
    <t xml:space="preserve"> UFF00342 (ADAPT_SINAPI: 103292) </t>
  </si>
  <si>
    <t>FORNECIMENTO E INSTALAÇÃO COMPLETA - TUBULAÇÃO DE COBRE SEM COSTURA PARA SISTEMA VRF - Ø1 1/8 - DENSIDADE LINEAR 0,635 kg/m</t>
  </si>
  <si>
    <t xml:space="preserve"> 15.4.7 </t>
  </si>
  <si>
    <t xml:space="preserve"> UFF00343 (ADAPT_SINAPI: 103292) </t>
  </si>
  <si>
    <t>FORNECIMENTO E INSTALAÇÃO COMPLETA - TUBULAÇÃO DE COBRE SEM COSTURA PARA SISTEMA VRF - Ø1 1/4 - DENSIDADE LINEAR 1,35 kg/m</t>
  </si>
  <si>
    <t xml:space="preserve"> 15.4.8 </t>
  </si>
  <si>
    <t xml:space="preserve"> 070963 </t>
  </si>
  <si>
    <t>ISOLANTE TERMICO FLEXIVEL EM ESPUMA ELASTOMERICA, MANTA 25MM</t>
  </si>
  <si>
    <t xml:space="preserve"> 15.5 </t>
  </si>
  <si>
    <t>CONEXÕES E ACESSÓRIOS</t>
  </si>
  <si>
    <t xml:space="preserve"> 15.5.1 </t>
  </si>
  <si>
    <t xml:space="preserve"> 95249 </t>
  </si>
  <si>
    <t>VÁLVULA DE ESFERA BRUTA, BRONZE, ROSCÁVEL, 3/4'' - FORNECIMENTO E INSTALAÇÃO. AF_08/2021</t>
  </si>
  <si>
    <t xml:space="preserve"> 15.5.2 </t>
  </si>
  <si>
    <t xml:space="preserve"> 95250 </t>
  </si>
  <si>
    <t>VÁLVULA DE ESFERA BRUTA, BRONZE, ROSCÁVEL, 1'' - FORNECIMENTO E INSTALAÇÃO. AF_08/2021</t>
  </si>
  <si>
    <t xml:space="preserve"> 15.5.3 </t>
  </si>
  <si>
    <t xml:space="preserve"> 95251 </t>
  </si>
  <si>
    <t>VÁLVULA DE ESFERA BRUTA, BRONZE, ROSCÁVEL, 1 1/4'' - FORNECIMENTO E INSTALAÇÃO. AF_08/2021</t>
  </si>
  <si>
    <t xml:space="preserve"> 15.5.4 </t>
  </si>
  <si>
    <t xml:space="preserve"> 15.029.0219-A </t>
  </si>
  <si>
    <t>VALVULA DE BALANCEAMENTO ROSQUEADA DE 3/4".FORNECIMENTO E CO LOCACAO</t>
  </si>
  <si>
    <t xml:space="preserve"> 15.5.5 </t>
  </si>
  <si>
    <t xml:space="preserve"> 15.029.0215-A </t>
  </si>
  <si>
    <t>VALVULA DE BALANCEAMENTO ROSQUEADA DE 1".FORNECIMENTO E COLO CACAO</t>
  </si>
  <si>
    <t xml:space="preserve"> 15.5.6 </t>
  </si>
  <si>
    <t xml:space="preserve"> 052530 </t>
  </si>
  <si>
    <t>VALVULA GLOBO BRONZE DISCO METAL PN 16 (CLASSE 150) BSP 3""</t>
  </si>
  <si>
    <t xml:space="preserve"> 15.5.7 </t>
  </si>
  <si>
    <t xml:space="preserve"> 055991 </t>
  </si>
  <si>
    <t>VALVULA GAVETA ROSCA BRONZE 1""</t>
  </si>
  <si>
    <t xml:space="preserve"> 15.5.8 </t>
  </si>
  <si>
    <t xml:space="preserve"> 15.029.0242-A </t>
  </si>
  <si>
    <t>FILTRO Y,CORPO EM METAL,COM TELA REMOVIVEL EM ACO INOX,DE 3/ 4".FORNECIMENTO E COLOCACAO</t>
  </si>
  <si>
    <t xml:space="preserve"> 15.5.9 </t>
  </si>
  <si>
    <t xml:space="preserve"> 15.029.0244-A </t>
  </si>
  <si>
    <t>FILTRO Y,CORPO EM METAL,COM TELA REMOVIVEL EM ACO INOX,DE 1" .FORNECIMENTO E COLOCACAO</t>
  </si>
  <si>
    <t xml:space="preserve"> 15.5.10 </t>
  </si>
  <si>
    <t xml:space="preserve"> 93106 </t>
  </si>
  <si>
    <t>JUNTA DE EXPANSÃO EM COBRE, DN 15 MM, PONTA X PONTA, INSTALADO EM RAMAL E SUB-RAMAL DE HIDRÁULICA PREDIAL - FORNECIMENTO E INSTALAÇÃO. AF_04/2022</t>
  </si>
  <si>
    <t xml:space="preserve"> 15.5.11 </t>
  </si>
  <si>
    <t xml:space="preserve"> 93109 </t>
  </si>
  <si>
    <t>JUNTA DE EXPANSÃO EM COBRE, DN 22 MM, PONTA X PONTA, INSTALADO EM RAMAL E SUB-RAMAL DE HIDRÁULICA PREDIAL - FORNECIMENTO E INSTALAÇÃO. AF_04/2022</t>
  </si>
  <si>
    <t xml:space="preserve"> 15.5.12 </t>
  </si>
  <si>
    <t xml:space="preserve"> 052101 </t>
  </si>
  <si>
    <t>CURVA 90 GALVANIZADA 3/4""</t>
  </si>
  <si>
    <t xml:space="preserve"> 15.5.13 </t>
  </si>
  <si>
    <t xml:space="preserve"> 052102 </t>
  </si>
  <si>
    <t>CURVA 90 GALVANIZADA 1""</t>
  </si>
  <si>
    <t xml:space="preserve"> 15.5.14 </t>
  </si>
  <si>
    <t xml:space="preserve"> 052046 </t>
  </si>
  <si>
    <t>CURVA 90 GALVANIZADA 1.1/4""</t>
  </si>
  <si>
    <t xml:space="preserve"> 15.5.15 </t>
  </si>
  <si>
    <t xml:space="preserve"> 052043 </t>
  </si>
  <si>
    <t>CURVA 90 GALVANIZADA 4""</t>
  </si>
  <si>
    <t xml:space="preserve"> 15.5.16 </t>
  </si>
  <si>
    <t xml:space="preserve"> 052532 </t>
  </si>
  <si>
    <t>CURVA 90 GALVANIZADA 6""</t>
  </si>
  <si>
    <t xml:space="preserve"> 15.5.17 </t>
  </si>
  <si>
    <t xml:space="preserve"> UFF00316 (ADAPT_AGETOP: 072661) </t>
  </si>
  <si>
    <t>FORNECIMENTO E INSTALAÇÃO COMPLETA - VERGALHÃO ROSCADO Ø5/16"</t>
  </si>
  <si>
    <t xml:space="preserve"> 15.5.18 </t>
  </si>
  <si>
    <t xml:space="preserve"> 15.5.19 </t>
  </si>
  <si>
    <t xml:space="preserve"> 15.5.20 </t>
  </si>
  <si>
    <t xml:space="preserve"> MAT007600 </t>
  </si>
  <si>
    <t>Arruela lisa de aco galvanizado, de 5/16"</t>
  </si>
  <si>
    <t xml:space="preserve"> 15.5.21 </t>
  </si>
  <si>
    <t xml:space="preserve"> 72713 </t>
  </si>
  <si>
    <t>TE DE ACO GALVANIZADO 1.1/4" - FORNECIMENTO E INSTALACAO</t>
  </si>
  <si>
    <t xml:space="preserve"> 15.5.22 </t>
  </si>
  <si>
    <t xml:space="preserve"> 72712 </t>
  </si>
  <si>
    <t>TE DE ACO GALVANIZADO 1.1/2" - FORNECIMENTO E INSTALACAO</t>
  </si>
  <si>
    <t xml:space="preserve"> 15.5.23 </t>
  </si>
  <si>
    <t xml:space="preserve"> 72716 </t>
  </si>
  <si>
    <t>TE DE ACO GALVANIZADO 2" - FORNECIMENTO E INSTALACAO</t>
  </si>
  <si>
    <t xml:space="preserve"> 15.5.24 </t>
  </si>
  <si>
    <t xml:space="preserve"> 72719 </t>
  </si>
  <si>
    <t>TE DE ACO GALVANIZADO 4" - FORNECIMENTO E INSTALACAO</t>
  </si>
  <si>
    <t xml:space="preserve"> 15.5.25 </t>
  </si>
  <si>
    <t xml:space="preserve"> 72720 </t>
  </si>
  <si>
    <t>TE DE ACO GALVANIZADO 5" - FORNECIMENTO E INSTALACAO</t>
  </si>
  <si>
    <t xml:space="preserve"> 15.5.26 </t>
  </si>
  <si>
    <t xml:space="preserve"> 052381 </t>
  </si>
  <si>
    <t>TE REDUCAO GALVANIZADO 3/4""x1/2""</t>
  </si>
  <si>
    <t xml:space="preserve"> 15.5.27 </t>
  </si>
  <si>
    <t xml:space="preserve"> 055725 </t>
  </si>
  <si>
    <t>TE REDUCAO GALVANIZADO 1""x1/2""</t>
  </si>
  <si>
    <t xml:space="preserve"> 15.5.28 </t>
  </si>
  <si>
    <t xml:space="preserve"> 052319 </t>
  </si>
  <si>
    <t>TE REDUCAO GALVANIZADO 1""x3/4""</t>
  </si>
  <si>
    <t xml:space="preserve"> 15.5.29 </t>
  </si>
  <si>
    <t xml:space="preserve"> 052312 </t>
  </si>
  <si>
    <t>TE REDUCAO GALVANIZADO 1.1/4""x1/2""</t>
  </si>
  <si>
    <t xml:space="preserve"> 15.5.30 </t>
  </si>
  <si>
    <t xml:space="preserve"> 052317 </t>
  </si>
  <si>
    <t>TE REDUCAO GALVANIZADO 1.1/4""x3/4""</t>
  </si>
  <si>
    <t xml:space="preserve"> 15.5.31 </t>
  </si>
  <si>
    <t xml:space="preserve"> 052316 </t>
  </si>
  <si>
    <t>TE REDUCAO GALVANIZADO 1.1/4""x1""</t>
  </si>
  <si>
    <t xml:space="preserve"> 15.5.32 </t>
  </si>
  <si>
    <t xml:space="preserve"> 052313 </t>
  </si>
  <si>
    <t>TE REDUCAO GALVANIZADO 1.1/2""x1.1/4""</t>
  </si>
  <si>
    <t xml:space="preserve"> 15.5.33 </t>
  </si>
  <si>
    <t xml:space="preserve"> 056149 </t>
  </si>
  <si>
    <t>TE REDUCAO GALVANIZADO DIAM. 2""x1.1/4""</t>
  </si>
  <si>
    <t xml:space="preserve"> 15.5.34 </t>
  </si>
  <si>
    <t xml:space="preserve"> 052305 </t>
  </si>
  <si>
    <t>TE REDUCAO GALVANIZADO 3""x2""</t>
  </si>
  <si>
    <t xml:space="preserve"> 15.5.35 </t>
  </si>
  <si>
    <t xml:space="preserve"> 72657 </t>
  </si>
  <si>
    <t>LUVA REDUCAO ACO GALVANIZADO 1X3/4" - FORNECIMENTO E INSTALACAO</t>
  </si>
  <si>
    <t xml:space="preserve"> 15.5.36 </t>
  </si>
  <si>
    <t xml:space="preserve"> 72655 </t>
  </si>
  <si>
    <t>LUVA REDUCAO ACO GALVANIZADO 1.1/4X3/4" - FORNECIMENTO E INSTALACAO</t>
  </si>
  <si>
    <t xml:space="preserve"> 15.5.37 </t>
  </si>
  <si>
    <t xml:space="preserve"> 72653 </t>
  </si>
  <si>
    <t>LUVA REDUCAO ACO GALVANIZADO 1.1/4X1" - FORNECIMENTO E INSTALACAO</t>
  </si>
  <si>
    <t xml:space="preserve"> 15.5.38 </t>
  </si>
  <si>
    <t xml:space="preserve"> 72650 </t>
  </si>
  <si>
    <t>LUVA REDUCAO ACO GALVANIZADO 1.1/2X1.1/4" - FORNECIMENTO E INSTALACAO</t>
  </si>
  <si>
    <t xml:space="preserve"> 15.5.39 </t>
  </si>
  <si>
    <t xml:space="preserve"> 72661 </t>
  </si>
  <si>
    <t>LUVA REDUCAO ACO GALVANIZADO 2X1.1/4" - FORNECIMENTO E INSTALACAO</t>
  </si>
  <si>
    <t xml:space="preserve"> 15.5.40 </t>
  </si>
  <si>
    <t xml:space="preserve"> 72658 </t>
  </si>
  <si>
    <t>LUVA REDUCAO ACO GALVANIZADO 2.1/2X1.1/2" - FORNECIMENTO E INSTALACAO</t>
  </si>
  <si>
    <t xml:space="preserve"> 15.5.41 </t>
  </si>
  <si>
    <t xml:space="preserve"> 72659 </t>
  </si>
  <si>
    <t>LUVA REDUCAO ACO GALVANIZADO 2.1/2X2" - FORNECIMENTO E INSTALACAO</t>
  </si>
  <si>
    <t xml:space="preserve"> 15.5.42 </t>
  </si>
  <si>
    <t xml:space="preserve"> 72665 </t>
  </si>
  <si>
    <t>LUVA REDUCAO ACO GALVANIZADO 3X2.1/2" - FORNECIMENTO E INSTALACAO</t>
  </si>
  <si>
    <t xml:space="preserve"> 15.5.43 </t>
  </si>
  <si>
    <t xml:space="preserve"> 72669 </t>
  </si>
  <si>
    <t>LUVA REDUCAO ACO GALVANIZADO 4X3" - FORNECIMENTO E INSTALACAO</t>
  </si>
  <si>
    <t xml:space="preserve"> 15.5.44 </t>
  </si>
  <si>
    <t xml:space="preserve"> 070401 </t>
  </si>
  <si>
    <t>GAS REFRIGERANTE R410</t>
  </si>
  <si>
    <t xml:space="preserve"> 15.5.45 </t>
  </si>
  <si>
    <t xml:space="preserve"> 070463 </t>
  </si>
  <si>
    <t>GAS REFRIGERANTE R-141B</t>
  </si>
  <si>
    <t xml:space="preserve"> 15.6 </t>
  </si>
  <si>
    <t>TUBULAÇÃO DE AÇO GALVANIZADO - ISOLAMENTOS</t>
  </si>
  <si>
    <t xml:space="preserve"> 15.6.1 </t>
  </si>
  <si>
    <t xml:space="preserve"> 15.6.2 </t>
  </si>
  <si>
    <t xml:space="preserve"> 92687 </t>
  </si>
  <si>
    <t>TUBO DE AÇO GALVANIZADO COM COSTURA, CLASSE MÉDIA, CONEXÃO ROSQUEADA, DN 15 (1/2"), INSTALADO EM RAMAIS E SUB-RAMAIS DE GÁS - FORNECIMENTO E INSTALAÇÃO. AF_10/2020</t>
  </si>
  <si>
    <t xml:space="preserve"> 15.6.3 </t>
  </si>
  <si>
    <t xml:space="preserve"> 15.6.4 </t>
  </si>
  <si>
    <t xml:space="preserve"> 92652 </t>
  </si>
  <si>
    <t>TUBO DE AÇO GALVANIZADO COM COSTURA, CLASSE MÉDIA, CONEXÃO ROSQUEADA, DN 32 (1 1/4"), INSTALADO EM REDE DE ALIMENTAÇÃO PARA SPRINKLER - FORNECIMENTO E INSTALAÇÃO. AF_10/2020</t>
  </si>
  <si>
    <t xml:space="preserve"> 15.6.5 </t>
  </si>
  <si>
    <t xml:space="preserve"> 92653 </t>
  </si>
  <si>
    <t>TUBO DE AÇO GALVANIZADO COM COSTURA, CLASSE MÉDIA, CONEXÃO ROSQUEADA, DN 40 (1 1/2"), INSTALADO EM REDE DE ALIMENTAÇÃO PARA SPRINKLER - FORNECIMENTO E INSTALAÇÃO. AF_10/2020</t>
  </si>
  <si>
    <t xml:space="preserve"> 15.6.6 </t>
  </si>
  <si>
    <t xml:space="preserve"> 92654 </t>
  </si>
  <si>
    <t>TUBO DE AÇO GALVANIZADO COM COSTURA, CLASSE MÉDIA, CONEXÃO ROSQUEADA, DN 50 (2"), INSTALADO EM REDE DE ALIMENTAÇÃO PARA SPRINKLER - FORNECIMENTO E INSTALAÇÃO. AF_10/2020</t>
  </si>
  <si>
    <t xml:space="preserve"> 15.6.7 </t>
  </si>
  <si>
    <t xml:space="preserve"> 92655 </t>
  </si>
  <si>
    <t>TUBO DE AÇO GALVANIZADO COM COSTURA, CLASSE MÉDIA, CONEXÃO ROSQUEADA, DN 65 (2 1/2"), INSTALADO EM REDE DE ALIMENTAÇÃO PARA SPRINKLER - FORNECIMENTO E INSTALAÇÃO. AF_10/2020</t>
  </si>
  <si>
    <t xml:space="preserve"> 15.6.8 </t>
  </si>
  <si>
    <t xml:space="preserve"> UFF00333 (ADAPT_SINAPI: 92656) </t>
  </si>
  <si>
    <t>FORNECIMENTO E INSTALAÇÃO COMPLETA - TUBULAÇÃO DE AÇO GALVANIZADO DIM 2880 PARA ROSCA BSP - Ø6"</t>
  </si>
  <si>
    <t xml:space="preserve"> 15.6.9 </t>
  </si>
  <si>
    <t xml:space="preserve"> UFF00334 (ADAPT_SINAPI: 92650) </t>
  </si>
  <si>
    <t>FORNECIMENTO E INSTALAÇÃO COMPLETA - TUBULAÇÃO DE AÇO CARBONO NBR 5580/5590 PARA SOLDA - Ø3"</t>
  </si>
  <si>
    <t xml:space="preserve"> 15.6.10 </t>
  </si>
  <si>
    <t xml:space="preserve"> 15.6.11 </t>
  </si>
  <si>
    <t xml:space="preserve"> UFF00337 (ADAPT_SINAPI: 92650) </t>
  </si>
  <si>
    <t>FORNECIMENTO E INSTALAÇÃO COMPLETA - TUBULAÇÃO DE AÇO CARBONO NBR 5580/5590 PARA SOLDA - Ø6"</t>
  </si>
  <si>
    <t xml:space="preserve"> 15.6.12 </t>
  </si>
  <si>
    <t xml:space="preserve"> 15.7 </t>
  </si>
  <si>
    <t>RETIRADA DE ISOLAMENTO E EQUIPAMENTOS</t>
  </si>
  <si>
    <t xml:space="preserve"> 15.7.1 </t>
  </si>
  <si>
    <t xml:space="preserve"> 022283 </t>
  </si>
  <si>
    <t>RETIRADA ISOLAMENTO TERMICO EM TUBOS DE REFRIGERACAO</t>
  </si>
  <si>
    <t xml:space="preserve"> 15.7.2 </t>
  </si>
  <si>
    <t xml:space="preserve"> 022033 </t>
  </si>
  <si>
    <t>RETIRADA DUTOS DE REFRIGERACAO</t>
  </si>
  <si>
    <t xml:space="preserve"> 16 </t>
  </si>
  <si>
    <t xml:space="preserve"> 16.1 </t>
  </si>
  <si>
    <t xml:space="preserve"> 87777 </t>
  </si>
  <si>
    <t>EMBOÇO OU MASSA ÚNICA EM ARGAMASSA TRAÇO 1:2:8, PREPARO MANUAL, APLICADA MANUALMENTE EM PANOS DE FACHADA COM PRESENÇA DE VÃOS, ESPESSURA DE 25 MM. AF_08/2022</t>
  </si>
  <si>
    <t xml:space="preserve"> 16.2 </t>
  </si>
  <si>
    <t xml:space="preserve"> 87879 </t>
  </si>
  <si>
    <t>CHAPISCO APLICADO EM ALVENARIAS E ESTRUTURAS DE CONCRETO INTERNAS, COM COLHER DE PEDREIRO.  ARGAMASSA TRAÇO 1:3 COM PREPARO EM BETONEIRA 400L. AF_10/2022</t>
  </si>
  <si>
    <t xml:space="preserve"> 16.3 </t>
  </si>
  <si>
    <t xml:space="preserve"> 13.025.0020-A </t>
  </si>
  <si>
    <t>REJUNTAMENTO DE AZULEJOS,PASTILHAS OU LADRILHOS,EM PAREDES,C OM PASTA DE CIMENTO BRANCO</t>
  </si>
  <si>
    <t xml:space="preserve"> 16.4 </t>
  </si>
  <si>
    <t xml:space="preserve"> UFF00294 (ADAPT_SBC: 120211) </t>
  </si>
  <si>
    <t>MOLDURA GRANITO ESPESSURA 3x20cm CIM.AREIA-PORTAS DE ELEVADOR</t>
  </si>
  <si>
    <t xml:space="preserve"> 17 </t>
  </si>
  <si>
    <t xml:space="preserve"> 17.1 </t>
  </si>
  <si>
    <t>PISO INTERNO</t>
  </si>
  <si>
    <t xml:space="preserve"> 17.1.1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</si>
  <si>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</si>
  <si>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</si>
  <si>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17.1.2 </t>
  </si>
  <si>
    <t xml:space="preserve"> UFF00054 (ADAPT_SINAPI: 73800/001) </t>
  </si>
  <si>
    <t>POLIMENTO EM PISO GRANILITE, MARMORITE OU GRANITINA EM AMBIENTES INTERNOS</t>
  </si>
  <si>
    <t xml:space="preserve"> 17.1.3 </t>
  </si>
  <si>
    <t xml:space="preserve"> 13.385.0005-0 </t>
  </si>
  <si>
    <t>RODAPE DE ALTA RESISTENCIA,EM ARGAMASSA DE CIMENTO E AGREGAD OS MINERAIS, COM 10CM DE ALTURA, NA COR NATURAL DO CIMENTO, INCLUSIVE 3 POLIMENTOS,SENDO OS CANTOS SALIENTES BOLEADOS,E OS REENTRANTES E JUNTO AO PISO EM MEIA CANA</t>
  </si>
  <si>
    <t xml:space="preserve"> 17.1.4 </t>
  </si>
  <si>
    <t xml:space="preserve"> 101727 </t>
  </si>
  <si>
    <t>PISO VINÍLICO SEMI-FLEXÍVEL EM PLACAS, PADRÃO LISO, ESPESSURA 3,2 MM, FIXADO COM COLA. AF_09/2020</t>
  </si>
  <si>
    <t xml:space="preserve"> 17.1.5 </t>
  </si>
  <si>
    <t xml:space="preserve"> 130302 </t>
  </si>
  <si>
    <t>RODAPE 7,5CM VINILICO CURVO FADEMAC</t>
  </si>
  <si>
    <t xml:space="preserve"> 17.1.6 </t>
  </si>
  <si>
    <t xml:space="preserve"> 101749 </t>
  </si>
  <si>
    <t>PISO CIMENTADO, TRAÇO 1:3 (CIMENTO E AREIA), ACABAMENTO LISO, ESPESSURA 4,0 CM, PREPARO MECÂNICO DA ARGAMASSA. AF_09/2020</t>
  </si>
  <si>
    <t xml:space="preserve"> 17.1.7 </t>
  </si>
  <si>
    <t xml:space="preserve"> UFF00056 (ADAPT_SBC: 170150) </t>
  </si>
  <si>
    <t>PISO CERÂMICO 30X30CM, REFERÊNCIA LINHA ESSENCIAL, MÁRMORE BIANCO BOLD, DA MARCA PORTOBELLO OU EQUIVALENTE TÉCNICO, ASSENTADO COM ARGAMASSA PRÉ-FABRICADA DE CIMENTO COLANTE</t>
  </si>
  <si>
    <t xml:space="preserve"> 17.1.8 </t>
  </si>
  <si>
    <t xml:space="preserve"> 88648 </t>
  </si>
  <si>
    <t>RODAPÉ CERÂMICO DE 7CM DE ALTURA COM PLACAS TIPO ESMALTADA EXTRA  DE DIMENSÕES 35X35CM. AF_02/2023</t>
  </si>
  <si>
    <t xml:space="preserve"> 17.1.9 </t>
  </si>
  <si>
    <t xml:space="preserve"> UFF00052 (ADAPT_SINAPI: 90934) </t>
  </si>
  <si>
    <t>PAINEL DE LÂ DE VIDRO OPTIMA PISO, REF. ISOVER, e= 15MM, MONTADO COM FACE BRANCA PARA BAIXO</t>
  </si>
  <si>
    <t xml:space="preserve"> 17.1.10 </t>
  </si>
  <si>
    <t xml:space="preserve"> 101094 </t>
  </si>
  <si>
    <t>PISO PODOTÁTIL DE ALERTA OU DIRECIONAL, DE BORRACHA, ASSENTADO SOBRE ARGAMASSA. AF_05/2020</t>
  </si>
  <si>
    <t xml:space="preserve"> 17.1.11 </t>
  </si>
  <si>
    <t xml:space="preserve"> 104658 </t>
  </si>
  <si>
    <t>PISO PODOTÁTIL DE ALERTA OU DIRECIONAL, DE CONCRETO, ASSENTADO SOBRE ARGAMASSA. AF_03/2024</t>
  </si>
  <si>
    <t xml:space="preserve"> 17.1.12 </t>
  </si>
  <si>
    <t xml:space="preserve"> 98689 </t>
  </si>
  <si>
    <t>SOLEIRA EM GRANITO, LARGURA 15 CM, ESPESSURA 2,0 CM. AF_09/2020</t>
  </si>
  <si>
    <t xml:space="preserve"> 17.1.13 </t>
  </si>
  <si>
    <t xml:space="preserve"> UFF00015 (ADAPT_CPOS: 17.12.100) </t>
  </si>
  <si>
    <t>SOLEIRA EM PISO DE ALTA RESISTÊNCIA, TIPO KORODUR OU EQUIVALENTE TÉCNICO.</t>
  </si>
  <si>
    <t xml:space="preserve"> 17.2 </t>
  </si>
  <si>
    <t>PAVIMENTAÇÃO EXTERNA</t>
  </si>
  <si>
    <t xml:space="preserve"> 17.2.1 </t>
  </si>
  <si>
    <t xml:space="preserve"> 92400 </t>
  </si>
  <si>
    <t>EXECUÇÃO DE PAVIMENTO EM PISO INTERTRAVADO, COM BLOCO RETANGULAR DE 20 X 10 CM, ESPESSURA 10 CM. AF_10/2022</t>
  </si>
  <si>
    <t xml:space="preserve"> 17.2.2 </t>
  </si>
  <si>
    <t xml:space="preserve"> 94264 </t>
  </si>
  <si>
    <t>GUIA (MEIO-FIO) CONCRETO, MOLDADA  IN LOCO  EM TRECHO CURVO COM EXTRUSORA, 13 CM BASE X 22 CM ALTURA. AF_01/2024</t>
  </si>
  <si>
    <t xml:space="preserve"> 17.2.3 </t>
  </si>
  <si>
    <t xml:space="preserve"> 94995 </t>
  </si>
  <si>
    <t>EXECUÇÃO DE PASSEIO (CALÇADA) OU PISO DE CONCRETO COM CONCRETO MOLDADO IN LOCO, USINADO, ACABAMENTO CONVENCIONAL, ESPESSURA 8 CM, ARMADO. AF_08/2022</t>
  </si>
  <si>
    <t xml:space="preserve"> 17.2.4 </t>
  </si>
  <si>
    <t xml:space="preserve"> 103946 </t>
  </si>
  <si>
    <t>PLANTIO DE GRAMA ESMERALDA OU SÃO CARLOS OU CURITIBANA, EM PLACAS. AF_05/2022</t>
  </si>
  <si>
    <t xml:space="preserve"> 17.2.5 </t>
  </si>
  <si>
    <t xml:space="preserve"> 00000367 </t>
  </si>
  <si>
    <t>AREIA GROSSA - POSTO JAZIDA/FORNECEDOR (RETIRADO NA JAZIDA, SEM TRANSPORTE)</t>
  </si>
  <si>
    <t>M³</t>
  </si>
  <si>
    <t xml:space="preserve"> 17.2.6 </t>
  </si>
  <si>
    <t xml:space="preserve"> 00004718 </t>
  </si>
  <si>
    <t>PEDRA BRITADA N. 2 (19 A 38 MM) POSTO PEDREIRA/FORNECEDOR, SEM FRETE</t>
  </si>
  <si>
    <t xml:space="preserve"> 18 </t>
  </si>
  <si>
    <t xml:space="preserve"> 18.1 </t>
  </si>
  <si>
    <t>PINTURA PAREDE INTERNA</t>
  </si>
  <si>
    <t xml:space="preserve"> 18.1.1 </t>
  </si>
  <si>
    <t xml:space="preserve"> 88485 </t>
  </si>
  <si>
    <t>FUNDO SELADOR ACRÍLICO, APLICAÇÃO MANUAL EM PAREDE, UMA DEMÃO. AF_04/2023</t>
  </si>
  <si>
    <t xml:space="preserve"> 18.1.2 </t>
  </si>
  <si>
    <t xml:space="preserve"> 88489 </t>
  </si>
  <si>
    <t>PINTURA LÁTEX ACRÍLICA PREMIUM, APLICAÇÃO MANUAL EM PAREDES, DUAS DEMÃOS. AF_04/2023</t>
  </si>
  <si>
    <t xml:space="preserve"> 18.1.3 </t>
  </si>
  <si>
    <t xml:space="preserve"> 88497 </t>
  </si>
  <si>
    <t>EMASSAMENTO COM MASSA LÁTEX, APLICAÇÃO EM PAREDE, DUAS DEMÃOS, LIXAMENTO MANUAL. AF_04/2023</t>
  </si>
  <si>
    <t xml:space="preserve"> 18.2 </t>
  </si>
  <si>
    <t>PINTURA PAREDE EXTERNA</t>
  </si>
  <si>
    <t xml:space="preserve"> 18.2.1 </t>
  </si>
  <si>
    <t xml:space="preserve"> 88415 </t>
  </si>
  <si>
    <t>APLICAÇÃO MANUAL DE FUNDO SELADOR ACRÍLICO EM PAREDES EXTERNAS DE CASAS. AF_03/2024</t>
  </si>
  <si>
    <t xml:space="preserve"> 18.2.2 </t>
  </si>
  <si>
    <t xml:space="preserve"> 95626 </t>
  </si>
  <si>
    <t>APLICAÇÃO MANUAL DE TINTA LÁTEX ACRÍLICA EM PAREDE EXTERNAS DE CASAS, DUAS DEMÃOS. AF_03/2024</t>
  </si>
  <si>
    <t xml:space="preserve"> 18.2.3 </t>
  </si>
  <si>
    <t xml:space="preserve"> 96135 </t>
  </si>
  <si>
    <t>APLICAÇÃO MANUAL DE MASSA ACRÍLICA EM PAREDES EXTERNAS DE CASAS, DUAS DEMÃOS. AF_03/2024</t>
  </si>
  <si>
    <t xml:space="preserve"> 18.2.4 </t>
  </si>
  <si>
    <t xml:space="preserve"> 18.2.5 </t>
  </si>
  <si>
    <t xml:space="preserve"> 100759 </t>
  </si>
  <si>
    <t>PINTURA COM TINTA ALQUÍDICA DE ACABAMENTO (ESMALTE SINTÉTICO BRILHANTE) PULVERIZADA SOBRE SUPERFÍCIES METÁLICAS (EXCETO PERFIL) EXECUTADO EM OBRA (02 DEMÃOS). AF_01/2020_PE</t>
  </si>
  <si>
    <t xml:space="preserve"> 18.3 </t>
  </si>
  <si>
    <t>PINTURA TETO</t>
  </si>
  <si>
    <t xml:space="preserve"> 18.3.1 </t>
  </si>
  <si>
    <t xml:space="preserve"> 88484 </t>
  </si>
  <si>
    <t>FUNDO SELADOR ACRÍLICO, APLICAÇÃO MANUAL EM TETO, UMA DEMÃO. AF_04/2023</t>
  </si>
  <si>
    <t xml:space="preserve"> 18.3.2 </t>
  </si>
  <si>
    <t xml:space="preserve"> 88488 </t>
  </si>
  <si>
    <t>PINTURA LÁTEX ACRÍLICA PREMIUM, APLICAÇÃO MANUAL EM TETO, DUAS DEMÃOS. AF_04/2023</t>
  </si>
  <si>
    <t xml:space="preserve"> 18.3.3 </t>
  </si>
  <si>
    <t xml:space="preserve"> 88496 </t>
  </si>
  <si>
    <t>EMASSAMENTO COM MASSA LÁTEX, APLICAÇÃO EM TETO, DUAS DEMÃOS, LIXAMENTO MANUAL. AF_04/2023</t>
  </si>
  <si>
    <t xml:space="preserve"> 18.4 </t>
  </si>
  <si>
    <t>PINTURA PISO</t>
  </si>
  <si>
    <t xml:space="preserve"> 18.4.1 </t>
  </si>
  <si>
    <t xml:space="preserve"> 180028 </t>
  </si>
  <si>
    <t>PINTURA DE PISOS CIMENTADOS COM TINTA PROTETORA NOVACOR</t>
  </si>
  <si>
    <t xml:space="preserve"> 18.4.2 </t>
  </si>
  <si>
    <t xml:space="preserve"> 102494 </t>
  </si>
  <si>
    <t>PINTURA DE PISO COM TINTA EPÓXI, APLICAÇÃO MANUAL, 2 DEMÃOS, INCLUSO PRIMER EPÓXI. AF_05/2021</t>
  </si>
  <si>
    <t xml:space="preserve"> 19 </t>
  </si>
  <si>
    <t xml:space="preserve"> 19.1 </t>
  </si>
  <si>
    <t xml:space="preserve"> 18.025.0001-A </t>
  </si>
  <si>
    <t>BEBEDOURO PURIFICADOR,DE COLUNA,COM ACESSIBILIDADE,CONFORME ABNT NBR 9050,EM ACO INOXIDAVEL,MODELO PRESSAO,COM 2 TORNEIR AS,VAZAO MINIMA DE 30L/H,CONFORME ABNT NBR 16236.FORNECIMENT O</t>
  </si>
  <si>
    <t xml:space="preserve"> 19.2 </t>
  </si>
  <si>
    <t xml:space="preserve"> UFF00355 </t>
  </si>
  <si>
    <t>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t>
  </si>
  <si>
    <t xml:space="preserve"> 20 </t>
  </si>
  <si>
    <t xml:space="preserve"> 20.1 </t>
  </si>
  <si>
    <t xml:space="preserve"> 99054 </t>
  </si>
  <si>
    <t>ACABAMENTOS PARA FORRO (SANCA DE GESSO, MONTADA NA OBRA). AF_08/2023_PS</t>
  </si>
  <si>
    <t xml:space="preserve"> 20.2 </t>
  </si>
  <si>
    <t xml:space="preserve"> 13.193.0010-A </t>
  </si>
  <si>
    <t>FORRO EM PLACA TIPO COLMEIA,EM ALUMINIO PRE-PINTADO,MODULACA O DE (62X62)CM,MALHA MEDINDO APROXIMADAMENTE 5X5CM,FIXADO CO M PERFIL "T" APARENTE.FORNECIMENTO E COLOCACAO</t>
  </si>
  <si>
    <t xml:space="preserve"> 20.3 </t>
  </si>
  <si>
    <t xml:space="preserve"> UFF00030 (ADAPT_SBC: 120715) </t>
  </si>
  <si>
    <t>FORRO TERMOACÚSTICO EM FIBRA MINERAL APOIADAS SOBRE PERFIL EM AÇO TIPO "T", MODULAÇÃO 625X625MM. REF. LINHA ARMSTRONG, MODELO SAHRA, HUNTER DOUGLAS OU EQUIVALENTE TÉCNICO.</t>
  </si>
  <si>
    <t xml:space="preserve"> 20.4 </t>
  </si>
  <si>
    <t xml:space="preserve"> UFF00026 (ADAPT_SCO: RV 24.10.0050) </t>
  </si>
  <si>
    <t>Forro modulado liso, configurado por perfis em aço na forma de "t" invertido, modulação 625 x 625mm. ref. modelo tile tegular, hunter douglas ou equivalente técnico</t>
  </si>
  <si>
    <t xml:space="preserve"> 20.5 </t>
  </si>
  <si>
    <t xml:space="preserve"> UFF00019 (ADAPT_SBC: 120350) </t>
  </si>
  <si>
    <t>Forro com caixilho de alumínio anodizado preto com tela de arame galvanizado revestida com pvc.</t>
  </si>
  <si>
    <t xml:space="preserve"> 20.6 </t>
  </si>
  <si>
    <t xml:space="preserve"> 96113 </t>
  </si>
  <si>
    <t>FORRO EM PLACAS DE GESSO, PARA AMBIENTES COMERCIAIS. AF_08/2023_PS</t>
  </si>
  <si>
    <t xml:space="preserve"> 21 </t>
  </si>
  <si>
    <t xml:space="preserve"> 21.1 </t>
  </si>
  <si>
    <t>RETIRADA DE ENTULHO</t>
  </si>
  <si>
    <t xml:space="preserve"> 21.1.1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</si>
  <si>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</si>
  <si>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</si>
  <si>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21.2 </t>
  </si>
  <si>
    <t>SEGURANÇA E SAÚDE</t>
  </si>
  <si>
    <t xml:space="preserve"> 21.2.1 </t>
  </si>
  <si>
    <t xml:space="preserve"> UFF00472 (ADAPT_SBC: 016691) </t>
  </si>
  <si>
    <t>ATESTADO PGR - ANUAL</t>
  </si>
  <si>
    <t xml:space="preserve"> 21.2.2 </t>
  </si>
  <si>
    <t xml:space="preserve"> 016691 </t>
  </si>
  <si>
    <t>ATESTADO PCMSO (NR7)- ANUAL</t>
  </si>
  <si>
    <t xml:space="preserve"> 21.3 </t>
  </si>
  <si>
    <t>COMUNICAÇÃO VISUAL / SINALIZAÇÃO</t>
  </si>
  <si>
    <t xml:space="preserve"> 21.3.1 </t>
  </si>
  <si>
    <t xml:space="preserve"> UFF00273 (ADAPT_SBC: 120216) </t>
  </si>
  <si>
    <t>PAINEL GERAL DOS ANDARES/ HALL ELEVADORES Painel composto de perfis modulares cambiáveis em alumínio anodizado natural. Texto em recorte vinílico.</t>
  </si>
  <si>
    <t xml:space="preserve"> 21.3.2 </t>
  </si>
  <si>
    <t xml:space="preserve"> UFF00274 (ADAPT_SCO: RV 09.30.0060) </t>
  </si>
  <si>
    <t>PLACA INDICATIVA DO ANDAR/ HALL ELEVADORES Placa em MDF 12 mm (0.30 x 1.00 m) revestida com vinil impresso laminado na cor específica do Campus com aplicação de tarja em vinil padrão aço escovado e recortes para texto e números. Fixação em alvenaria.</t>
  </si>
  <si>
    <t xml:space="preserve"> 21.3.3 </t>
  </si>
  <si>
    <t xml:space="preserve"> UFF00275 (ADAPT_SCO: RV 09.30.0060) </t>
  </si>
  <si>
    <t>PLACA INDICATIVA DO ANDAR/ HALL ESCADAS Placa em MDF 12mm (0.30 x 0.50m) revestida com vinil impresso laminado na cor específica do Campus com aplicação de tarja em vinil padrão aço escovado e recortes para texto e números.Fixar em alvenaria .</t>
  </si>
  <si>
    <t xml:space="preserve"> 21.3.4 </t>
  </si>
  <si>
    <t xml:space="preserve"> UFF00276 (ADAPT_CPOS: 97.02.036) </t>
  </si>
  <si>
    <t>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t>
  </si>
  <si>
    <t xml:space="preserve"> 21.3.5 </t>
  </si>
  <si>
    <t xml:space="preserve"> UFF00277 (ADAPT_CPOS: 97.02.036) </t>
  </si>
  <si>
    <t>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t>
  </si>
  <si>
    <t xml:space="preserve"> 21.3.6 </t>
  </si>
  <si>
    <t xml:space="preserve"> UFF00278 (ADAPT_CPOS: 97.02.036) </t>
  </si>
  <si>
    <t>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t>
  </si>
  <si>
    <t xml:space="preserve"> 21.3.7 </t>
  </si>
  <si>
    <t xml:space="preserve"> UFF00279 (ADAPT_CPOS: 97.02.036) </t>
  </si>
  <si>
    <t>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t>
  </si>
  <si>
    <t xml:space="preserve"> 21.3.8 </t>
  </si>
  <si>
    <t xml:space="preserve"> UFF00280 (ADAPT_SUDECAP: 18.05.29) </t>
  </si>
  <si>
    <t>PLACA DE PICTOGRAMA Placa em pvc expandido 4mm (10x10) na cor branca com aplicação em vinil impresso na cor específica do campus e seta recortada em vinil na cor preta. Fixar na superfície determinada no projeto de comunicação visual, através de fita duplaface (tipo banana).</t>
  </si>
  <si>
    <t xml:space="preserve"> 21.3.9 </t>
  </si>
  <si>
    <t xml:space="preserve"> UFF00281 (ADAPT_SCO: RV 09.30.0060) </t>
  </si>
  <si>
    <t>PLACAS DE CIRCULAÇÃO PARA DIRECIONAR SALAS- FIXA EM ALVENARIA Placa em MDF 10 mm revestido com vinil impresso laminado na cor específica do Campus com aplicação de tarja em vinil padrão aço escovado e recortes para texto e números. Fixar em alvenaria.</t>
  </si>
  <si>
    <t xml:space="preserve"> 21.3.10 </t>
  </si>
  <si>
    <t xml:space="preserve"> UFF00282 (ADAPT_CPOS: 97.02.036) </t>
  </si>
  <si>
    <t>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t>
  </si>
  <si>
    <t xml:space="preserve"> 21.3.11 </t>
  </si>
  <si>
    <t xml:space="preserve"> UFF00283 (ADAPT_SINAPI: 84121) </t>
  </si>
  <si>
    <t>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t>
  </si>
  <si>
    <t xml:space="preserve"> 21.3.12 </t>
  </si>
  <si>
    <t xml:space="preserve"> UFF00284 (ADAPT_SBC: 200511) </t>
  </si>
  <si>
    <t>PLACAS DE IDENTIFICAÇÃO PARA PORTA DE ACESSO PRINCIPAL - PORTA 2 FOLHAS Sinalização composta por vinil padrão jateado recortado, vinil opaco colorido e vinil recortado para texto.</t>
  </si>
  <si>
    <t xml:space="preserve"> 21.3.13 </t>
  </si>
  <si>
    <t xml:space="preserve"> UFF00285 (ADAPT_SBC: 200511) </t>
  </si>
  <si>
    <t>PLACAS DE IDENTIFICAÇÃO PARA PORTA DE ACESSO PRINCIPAL - PORTA 1 FOLHA Sinalização composta por vinil padrão jateado recortado, vinil opaco colorido e vinil recortado para texto.</t>
  </si>
  <si>
    <t xml:space="preserve"> 21.3.14 </t>
  </si>
  <si>
    <t xml:space="preserve"> UFF00286 (ADAPT_SINAPI: 73916/001) </t>
  </si>
  <si>
    <t>PLACAS DE IDENTIFICAÇÃO DO CURSO Placa estruturada em chapa galvanizada (1,30x0,50m) com impressão laminada com fixação na alvenaria.</t>
  </si>
  <si>
    <t xml:space="preserve"> 21.3.15 </t>
  </si>
  <si>
    <t xml:space="preserve"> UFF00287 (ADAPT_SINAPI: 103195) </t>
  </si>
  <si>
    <t>PLACAS DE IDENTIFICAÇÃO DO CURSO Placa estruturada em chapa galvanizada (1,30x0,80m) com impressão laminada com fixação em canteiro com duas hastes metálicas, h= 80cm.</t>
  </si>
  <si>
    <t xml:space="preserve"> 21.3.16 </t>
  </si>
  <si>
    <t xml:space="preserve"> UFF00288 (ADAPT_SBC: 202108) </t>
  </si>
  <si>
    <t>PLACA INDICATIVA DE AMBIENTES EM BRAILE - COM SINALIZAÇÃO TÁTIL EM BRAILLE OU TEXTO EM RELEVO. DIM.: 30X10 CM SITUADA A 0,90M DO PISO</t>
  </si>
  <si>
    <t xml:space="preserve"> 21.3.17 </t>
  </si>
  <si>
    <t xml:space="preserve"> 202330 </t>
  </si>
  <si>
    <t>MAPA TATIL BRAILLE/RELEVO ACO INOX 120x800cm</t>
  </si>
  <si>
    <t xml:space="preserve"> 21.4 </t>
  </si>
  <si>
    <t>SERVIÇOS FINAIS (DEMOLIÇÃO DE DEPÓSITO EXISTENTE)</t>
  </si>
  <si>
    <t xml:space="preserve"> 21.4.1 </t>
  </si>
  <si>
    <t xml:space="preserve"> 21.4.2 </t>
  </si>
  <si>
    <t xml:space="preserve"> 21.4.3 </t>
  </si>
  <si>
    <t xml:space="preserve"> 21.4.4 </t>
  </si>
  <si>
    <t xml:space="preserve"> 21.4.5 </t>
  </si>
  <si>
    <t xml:space="preserve"> 104790 </t>
  </si>
  <si>
    <t>DEMOLIÇÃO DE PISO DE CONCRETO SIMPLES, DE FORMA MECANIZADA COM MARTELETE, SEM REAPROVEITAMENTO. AF_09/2023</t>
  </si>
  <si>
    <t xml:space="preserve"> 21.4.6 </t>
  </si>
  <si>
    <t xml:space="preserve"> 98525 </t>
  </si>
  <si>
    <t>LIMPEZA MECANIZADA DE CAMADA VEGETAL, VEGETAÇÃO E PEQUENAS ÁRVORES (DIÂMETRO DE TRONCO MENOR QUE 0,20 M), COM TRATOR DE ESTEIRAS. AF_03/2024</t>
  </si>
  <si>
    <t xml:space="preserve"> 21.5 </t>
  </si>
  <si>
    <t>LIMPEZA</t>
  </si>
  <si>
    <t xml:space="preserve"> 21.5.1 </t>
  </si>
  <si>
    <t xml:space="preserve"> 20.012.0025-A </t>
  </si>
  <si>
    <t>LIMPEZA DE CAIXA COLETORA</t>
  </si>
  <si>
    <t xml:space="preserve"> 21.5.2 </t>
  </si>
  <si>
    <t xml:space="preserve"> 05.001.0465-A </t>
  </si>
  <si>
    <t>LIMPEZA DE CAIXA D'AGUA OU CISTERNA,COM CAPACIDADE DE 20001 A 60000L,INCLUSIVE DESINFECCAO,CONFORME APROVACAO PELA COMIS SAO ESTADUAL DE CONTROLE AMBIENTAL-CECA,COM BASE NA LEI Nº 1 .893/91 E NO DECRETO Nº20.356/93,MN-353 MANUAL DE LIMPEZA E DESINFECCAO DE RESERVATORIOS DE AGUA</t>
  </si>
  <si>
    <t xml:space="preserve"> 21.5.3 </t>
  </si>
  <si>
    <t xml:space="preserve"> UFF00050 (ADAPT_SINAPI: 9537) </t>
  </si>
  <si>
    <t>LIMPEZA FINAL DA OBRA</t>
  </si>
  <si>
    <t>PERCENTUAL DE DESCONTO E TOTAL GERAL DO ORÇAMENTO</t>
  </si>
  <si>
    <t>Responsável legal pela empresa:</t>
  </si>
  <si>
    <t>Responsável Técnico pelo Orçamento:</t>
  </si>
  <si>
    <t>CREA/CAU:</t>
  </si>
  <si>
    <t>OBSERVAÇÃO</t>
  </si>
  <si>
    <t xml:space="preserve"> - Mês de Referência: agosto / 2024</t>
  </si>
  <si>
    <t>A referência utilizada como base de custos é o  SINAPI - 06/2024 - Rio de Janeiro; SBC - 06/2024 - Rio de Janeiro; EMOP - 06/2024 - Rio de Janeiro; SCO - 06/2024 - Rio de Janeiro - DESONERADO</t>
  </si>
  <si>
    <t>- A planilha deve ser assinada pelo responsável técnico pela sua confecção (Art. 14 Lei 5.194/66), identificado através de carimbo com número do CREA e pelo representante legal da empresa, com carimbo do CNPJ.</t>
  </si>
  <si>
    <t>ANEXO II-C DO EDITAL DE LICITAÇÃO POR CONCORRÊNCIA ELETRÔNICA N.º 90.002/2024</t>
  </si>
  <si>
    <t>CRONOGRAMA FÍSICO-FINANCEIRO</t>
  </si>
  <si>
    <t>Item</t>
  </si>
  <si>
    <t>Descrição</t>
  </si>
  <si>
    <t>Total Por Etapa</t>
  </si>
  <si>
    <t>30 DIAS</t>
  </si>
  <si>
    <t>60 DIAS</t>
  </si>
  <si>
    <t>90 DIAS</t>
  </si>
  <si>
    <t>120 DIAS</t>
  </si>
  <si>
    <t>150 DIAS</t>
  </si>
  <si>
    <t>180 DIAS</t>
  </si>
  <si>
    <t>210 DIAS</t>
  </si>
  <si>
    <t>240 DIAS</t>
  </si>
  <si>
    <t>270 DIAS</t>
  </si>
  <si>
    <t>300 DIAS</t>
  </si>
  <si>
    <t>330 DIAS</t>
  </si>
  <si>
    <t>360 DIAS</t>
  </si>
  <si>
    <t>TOTAL DA ETAPA</t>
  </si>
  <si>
    <t>Custo</t>
  </si>
  <si>
    <t>VALOR ACUMULADO</t>
  </si>
  <si>
    <t>PORCENTAGEM ACUMULADA</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</si>
</sst>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 #,##0.00_);_(\$* \(#,##0.00\);_(\$* \-??_);_(@_)"/>
    <numFmt numFmtId="181" formatCode="General_)"/>
    <numFmt numFmtId="182" formatCode="_(* #,##0.00_);_(* \(#,##0.00\);_(* &quot;-&quot;??_);_(@_)"/>
    <numFmt numFmtId="183" formatCode="_-* #,##0.00_-;\-* #,##0.00_-;_-* \-??_-;_-@_-"/>
    <numFmt numFmtId="184" formatCode="_(* #,##0.00_);_(* \(#,##0.00\);_(* \-??_);_(@_)"/>
    <numFmt numFmtId="185" formatCode="&quot;R$&quot;\ #,##0.00_);[Red]\(&quot;R$&quot;\ #,###.00\)"/>
    <numFmt numFmtId="186" formatCode="&quot;R$ &quot;#,##0.00;[Red]&quot;-R$ &quot;#,##0.00"/>
    <numFmt numFmtId="187" formatCode="[$R$]#,##0.00"/>
    <numFmt numFmtId="188" formatCode="[$R$ -416]#,##0.00"/>
    <numFmt numFmtId="189" formatCode="0.000%"/>
  </numFmts>
  <fonts count="84">
    <font>
      <sz val="11"/>
      <color theme="1"/>
      <name val="Calibri"/>
      <charset val="134"/>
      <scheme val="minor"/>
    </font>
    <font>
      <sz val="11"/>
      <color rgb="FF000000"/>
      <name val="Calibri"/>
      <charset val="134"/>
      <scheme val="minor"/>
    </font>
    <font>
      <b/>
      <sz val="12"/>
      <color rgb="FFFF0000"/>
      <name val="Verdana"/>
      <charset val="134"/>
    </font>
    <font>
      <b/>
      <sz val="12"/>
      <name val="Verdana"/>
      <charset val="134"/>
    </font>
    <font>
      <b/>
      <sz val="9"/>
      <name val="Verdana"/>
      <charset val="134"/>
    </font>
    <font>
      <b/>
      <sz val="11"/>
      <name val="Verdana"/>
      <charset val="134"/>
    </font>
    <font>
      <b/>
      <sz val="11"/>
      <color indexed="8"/>
      <name val="Verdana"/>
      <charset val="134"/>
    </font>
    <font>
      <sz val="9"/>
      <color rgb="FF000000"/>
      <name val="Arial"/>
      <charset val="134"/>
    </font>
    <font>
      <b/>
      <sz val="10"/>
      <color rgb="FF000000"/>
      <name val="Arial"/>
      <charset val="134"/>
    </font>
    <font>
      <sz val="11"/>
      <name val="Calibri"/>
      <charset val="134"/>
      <scheme val="minor"/>
    </font>
    <font>
      <b/>
      <sz val="11"/>
      <name val="Arial"/>
      <charset val="134"/>
    </font>
    <font>
      <sz val="10"/>
      <color rgb="FF000000"/>
      <name val="Arial"/>
      <charset val="134"/>
    </font>
    <font>
      <b/>
      <sz val="10"/>
      <name val="Arial"/>
      <charset val="134"/>
    </font>
    <font>
      <b/>
      <sz val="9"/>
      <color rgb="FF000000"/>
      <name val="Arial"/>
      <charset val="134"/>
    </font>
    <font>
      <sz val="11"/>
      <color rgb="FF000000"/>
      <name val="Calibri"/>
      <charset val="134"/>
    </font>
    <font>
      <b/>
      <sz val="8"/>
      <color theme="1"/>
      <name val="Arial"/>
      <charset val="134"/>
    </font>
    <font>
      <sz val="12"/>
      <name val="Arial"/>
      <charset val="134"/>
    </font>
    <font>
      <b/>
      <sz val="12"/>
      <name val="Arial"/>
      <charset val="134"/>
    </font>
    <font>
      <sz val="8"/>
      <name val="Verdana"/>
      <charset val="134"/>
    </font>
    <font>
      <b/>
      <sz val="8"/>
      <name val="Verdana"/>
      <charset val="134"/>
    </font>
    <font>
      <sz val="8"/>
      <color theme="1"/>
      <name val="Arial"/>
      <charset val="134"/>
    </font>
    <font>
      <sz val="8"/>
      <name val="Arial"/>
      <charset val="134"/>
    </font>
    <font>
      <sz val="9"/>
      <name val="Verdana"/>
      <charset val="134"/>
    </font>
    <font>
      <b/>
      <sz val="8"/>
      <name val="Arial"/>
      <charset val="134"/>
    </font>
    <font>
      <i/>
      <sz val="8"/>
      <name val="Verdana"/>
      <charset val="134"/>
    </font>
    <font>
      <i/>
      <sz val="8"/>
      <color indexed="8"/>
      <name val="Verdana"/>
      <charset val="134"/>
    </font>
    <font>
      <b/>
      <sz val="7"/>
      <color rgb="FFFF0000"/>
      <name val="Verdana"/>
      <charset val="134"/>
    </font>
    <font>
      <sz val="9"/>
      <color rgb="FFFF0000"/>
      <name val="Verdana"/>
      <charset val="134"/>
    </font>
    <font>
      <sz val="9"/>
      <name val="Arial"/>
      <charset val="134"/>
    </font>
    <font>
      <sz val="9"/>
      <color indexed="10"/>
      <name val="Verdana"/>
      <charset val="134"/>
    </font>
    <font>
      <b/>
      <i/>
      <sz val="8"/>
      <color indexed="8"/>
      <name val="Verdana"/>
      <charset val="134"/>
    </font>
    <font>
      <b/>
      <sz val="9"/>
      <color rgb="FFFF0000"/>
      <name val="Verdana"/>
      <charset val="134"/>
    </font>
    <font>
      <b/>
      <sz val="9"/>
      <color indexed="10"/>
      <name val="Verdana"/>
      <charset val="134"/>
    </font>
    <font>
      <b/>
      <sz val="10"/>
      <name val="Verdana"/>
      <charset val="134"/>
    </font>
    <font>
      <b/>
      <sz val="11"/>
      <color theme="1"/>
      <name val="Verdana"/>
      <charset val="134"/>
    </font>
    <font>
      <b/>
      <sz val="9"/>
      <name val="Arial"/>
      <charset val="134"/>
    </font>
    <font>
      <i/>
      <sz val="7"/>
      <name val="Verdana"/>
      <charset val="134"/>
    </font>
    <font>
      <i/>
      <sz val="7"/>
      <color rgb="FF000000"/>
      <name val="Verdana"/>
      <charset val="134"/>
    </font>
    <font>
      <i/>
      <sz val="10"/>
      <color indexed="8"/>
      <name val="Verdana"/>
      <charset val="134"/>
    </font>
    <font>
      <i/>
      <sz val="7"/>
      <color indexed="8"/>
      <name val="Verdana"/>
      <charset val="134"/>
    </font>
    <font>
      <b/>
      <sz val="12"/>
      <color rgb="FFFF0000"/>
      <name val="Arial"/>
      <charset val="134"/>
    </font>
    <font>
      <b/>
      <sz val="10"/>
      <color indexed="10"/>
      <name val="Verdana"/>
      <charset val="134"/>
    </font>
    <font>
      <sz val="10"/>
      <color theme="1"/>
      <name val="Calibri"/>
      <charset val="134"/>
      <scheme val="minor"/>
    </font>
    <font>
      <sz val="11"/>
      <color indexed="8"/>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9"/>
      <name val="Calibri"/>
      <charset val="134"/>
    </font>
    <font>
      <sz val="11"/>
      <color indexed="14"/>
      <name val="Calibri"/>
      <charset val="134"/>
    </font>
    <font>
      <b/>
      <sz val="11"/>
      <color indexed="52"/>
      <name val="Calibri"/>
      <charset val="134"/>
    </font>
    <font>
      <b/>
      <sz val="11"/>
      <color indexed="9"/>
      <name val="Calibri"/>
      <charset val="134"/>
    </font>
    <font>
      <sz val="10"/>
      <name val="Arial"/>
      <charset val="134"/>
    </font>
    <font>
      <sz val="10"/>
      <name val="Arial"/>
      <charset val="1"/>
    </font>
    <font>
      <i/>
      <sz val="11"/>
      <color indexed="23"/>
      <name val="Calibri"/>
      <charset val="134"/>
    </font>
    <font>
      <sz val="11"/>
      <color indexed="17"/>
      <name val="Calibri"/>
      <charset val="134"/>
    </font>
    <font>
      <b/>
      <sz val="15"/>
      <color indexed="62"/>
      <name val="Calibri"/>
      <charset val="134"/>
    </font>
    <font>
      <b/>
      <sz val="13"/>
      <color indexed="62"/>
      <name val="Calibri"/>
      <charset val="134"/>
    </font>
    <font>
      <b/>
      <sz val="11"/>
      <color indexed="62"/>
      <name val="Calibri"/>
      <charset val="134"/>
    </font>
    <font>
      <sz val="11"/>
      <color indexed="62"/>
      <name val="Calibri"/>
      <charset val="134"/>
    </font>
    <font>
      <sz val="11"/>
      <color indexed="52"/>
      <name val="Calibri"/>
      <charset val="134"/>
    </font>
    <font>
      <sz val="11"/>
      <color indexed="60"/>
      <name val="Calibri"/>
      <charset val="134"/>
    </font>
    <font>
      <sz val="12"/>
      <name val="Courier"/>
      <charset val="134"/>
    </font>
    <font>
      <b/>
      <sz val="11"/>
      <color indexed="63"/>
      <name val="Calibri"/>
      <charset val="134"/>
    </font>
    <font>
      <b/>
      <sz val="18"/>
      <color indexed="62"/>
      <name val="Cambria"/>
      <charset val="134"/>
    </font>
    <font>
      <b/>
      <sz val="15"/>
      <color indexed="56"/>
      <name val="Calibri"/>
      <charset val="134"/>
    </font>
    <font>
      <b/>
      <sz val="18"/>
      <color indexed="56"/>
      <name val="Cambria"/>
      <charset val="134"/>
    </font>
    <font>
      <sz val="11"/>
      <color indexed="10"/>
      <name val="Calibri"/>
      <charset val="134"/>
    </font>
    <font>
      <b/>
      <sz val="8"/>
      <color rgb="FFFF0000"/>
      <name val="Verdana"/>
      <charset val="134"/>
    </font>
  </fonts>
  <fills count="72">
    <fill>
      <patternFill patternType="none"/>
    </fill>
    <fill>
      <patternFill patternType="gray125"/>
    </fill>
    <fill>
      <patternFill patternType="solid">
        <fgColor rgb="FFFFFFFF"/>
        <bgColor rgb="FFFFFFFF"/>
      </patternFill>
    </fill>
    <fill>
      <patternFill patternType="solid">
        <fgColor rgb="FFBFBFBF"/>
        <bgColor rgb="FFBFBFBF"/>
      </patternFill>
    </fill>
    <fill>
      <patternFill patternType="solid">
        <fgColor rgb="FFFFFFFF"/>
        <bgColor indexed="64"/>
      </patternFill>
    </fill>
    <fill>
      <patternFill patternType="solid">
        <fgColor rgb="FFC8CACB"/>
        <bgColor indexed="64"/>
      </patternFill>
    </fill>
    <fill>
      <patternFill patternType="solid">
        <fgColor theme="8" tint="0.6"/>
        <bgColor rgb="FFD8ECF6"/>
      </patternFill>
    </fill>
    <fill>
      <patternFill patternType="solid">
        <fgColor rgb="FFA5A5A5"/>
        <bgColor rgb="FFA5A5A5"/>
      </patternFill>
    </fill>
    <fill>
      <patternFill patternType="solid">
        <fgColor theme="2"/>
        <bgColor indexed="64"/>
      </patternFill>
    </fill>
    <fill>
      <patternFill patternType="solid">
        <fgColor theme="3" tint="0.6"/>
        <bgColor rgb="FFD8ECF6"/>
      </patternFill>
    </fill>
    <fill>
      <patternFill patternType="solid">
        <fgColor rgb="FFF9FBF9"/>
        <bgColor rgb="FFF9FBF9"/>
      </patternFill>
    </fill>
    <fill>
      <patternFill patternType="solid">
        <fgColor theme="0"/>
        <bgColor indexed="64"/>
      </patternFill>
    </fill>
    <fill>
      <patternFill patternType="solid">
        <fgColor theme="3" tint="0.8"/>
        <bgColor rgb="FFD8ECF6"/>
      </patternFill>
    </fill>
    <fill>
      <patternFill patternType="solid">
        <fgColor rgb="FFFAFAFA"/>
        <bgColor rgb="FFFAFAFA"/>
      </patternFill>
    </fill>
    <fill>
      <patternFill patternType="solid">
        <fgColor theme="3" tint="0.6"/>
        <bgColor indexed="64"/>
      </patternFill>
    </fill>
    <fill>
      <patternFill patternType="solid">
        <fgColor theme="8" tint="0.8"/>
        <bgColor rgb="FFF9FBF9"/>
      </patternFill>
    </fill>
    <fill>
      <patternFill patternType="solid">
        <fgColor theme="8" tint="0.8"/>
        <bgColor indexed="64"/>
      </patternFill>
    </fill>
    <fill>
      <patternFill patternType="solid">
        <fgColor theme="3" tint="0.8"/>
        <bgColor rgb="FFF9FBF9"/>
      </patternFill>
    </fill>
    <fill>
      <patternFill patternType="solid">
        <fgColor theme="3" tint="0.8"/>
        <bgColor indexed="64"/>
      </patternFill>
    </fill>
    <fill>
      <patternFill patternType="solid">
        <fgColor theme="3" tint="0.6"/>
        <bgColor rgb="FFF9FBF9"/>
      </patternFill>
    </fill>
    <fill>
      <patternFill patternType="solid">
        <fgColor theme="2" tint="-0.25"/>
        <bgColor rgb="FFF9FBF9"/>
      </patternFill>
    </fill>
    <fill>
      <patternFill patternType="solid">
        <fgColor theme="2" tint="-0.25"/>
        <bgColor indexed="64"/>
      </patternFill>
    </fill>
    <fill>
      <patternFill patternType="solid">
        <fgColor theme="8" tint="0.8"/>
        <bgColor rgb="FFD8ECF6"/>
      </patternFill>
    </fill>
    <fill>
      <patternFill patternType="solid">
        <fgColor theme="2" tint="-0.1"/>
        <bgColor rgb="FFF9FBF9"/>
      </patternFill>
    </fill>
    <fill>
      <patternFill patternType="solid">
        <fgColor theme="2" tint="-0.1"/>
        <bgColor indexed="64"/>
      </patternFill>
    </fill>
    <fill>
      <patternFill patternType="solid">
        <fgColor theme="3"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
      <patternFill patternType="solid">
        <fgColor indexed="42"/>
        <bgColor indexed="64"/>
      </patternFill>
    </fill>
  </fills>
  <borders count="82">
    <border>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medium">
        <color auto="1"/>
      </left>
      <right style="thin">
        <color rgb="FFCCCCCC"/>
      </right>
      <top style="thin">
        <color rgb="FFCCCCCC"/>
      </top>
      <bottom/>
      <diagonal/>
    </border>
    <border>
      <left style="thin">
        <color rgb="FFCCCCCC"/>
      </left>
      <right style="thin">
        <color rgb="FFCCCCCC"/>
      </right>
      <top style="thin">
        <color rgb="FFCCCCCC"/>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style="hair">
        <color auto="1"/>
      </bottom>
      <diagonal/>
    </border>
    <border>
      <left style="medium">
        <color auto="1"/>
      </left>
      <right style="thin">
        <color auto="1"/>
      </right>
      <top style="thin">
        <color auto="1"/>
      </top>
      <bottom style="thin">
        <color auto="1"/>
      </bottom>
      <diagonal/>
    </border>
    <border>
      <left style="thin">
        <color auto="1"/>
      </left>
      <right style="thin">
        <color auto="1"/>
      </right>
      <top style="hair">
        <color auto="1"/>
      </top>
      <bottom style="thin">
        <color auto="1"/>
      </bottom>
      <diagonal/>
    </border>
    <border>
      <left style="thin">
        <color auto="1"/>
      </left>
      <right style="thin">
        <color auto="1"/>
      </right>
      <top style="thin">
        <color auto="1"/>
      </top>
      <bottom style="hair">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rgb="FFCCCCCC"/>
      </left>
      <right style="medium">
        <color auto="1"/>
      </right>
      <top style="thin">
        <color rgb="FFCCCCCC"/>
      </top>
      <bottom/>
      <diagonal/>
    </border>
    <border>
      <left style="thin">
        <color auto="1"/>
      </left>
      <right style="medium">
        <color auto="1"/>
      </right>
      <top style="medium">
        <color auto="1"/>
      </top>
      <bottom style="hair">
        <color auto="1"/>
      </bottom>
      <diagonal/>
    </border>
    <border>
      <left style="thin">
        <color auto="1"/>
      </left>
      <right style="medium">
        <color auto="1"/>
      </right>
      <top style="hair">
        <color auto="1"/>
      </top>
      <bottom style="thin">
        <color auto="1"/>
      </bottom>
      <diagonal/>
    </border>
    <border>
      <left style="thin">
        <color auto="1"/>
      </left>
      <right style="medium">
        <color auto="1"/>
      </right>
      <top style="thin">
        <color auto="1"/>
      </top>
      <bottom style="hair">
        <color auto="1"/>
      </bottom>
      <diagonal/>
    </border>
    <border>
      <left style="thin">
        <color auto="1"/>
      </left>
      <right style="thin">
        <color auto="1"/>
      </right>
      <top/>
      <bottom style="hair">
        <color auto="1"/>
      </bottom>
      <diagonal/>
    </border>
    <border>
      <left style="thin">
        <color auto="1"/>
      </left>
      <right style="medium">
        <color auto="1"/>
      </right>
      <top/>
      <bottom style="hair">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style="hair">
        <color auto="1"/>
      </right>
      <top style="hair">
        <color auto="1"/>
      </top>
      <bottom style="hair">
        <color auto="1"/>
      </bottom>
      <diagonal/>
    </border>
    <border>
      <left/>
      <right/>
      <top/>
      <bottom style="hair">
        <color auto="1"/>
      </bottom>
      <diagonal/>
    </border>
    <border>
      <left/>
      <right/>
      <top style="hair">
        <color auto="1"/>
      </top>
      <bottom/>
      <diagonal/>
    </border>
    <border>
      <left style="medium">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top/>
      <bottom style="hair">
        <color auto="1"/>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hair">
        <color auto="1"/>
      </left>
      <right style="hair">
        <color auto="1"/>
      </right>
      <top/>
      <bottom style="hair">
        <color auto="1"/>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hair">
        <color auto="1"/>
      </top>
      <bottom style="hair">
        <color auto="1"/>
      </bottom>
      <diagonal/>
    </border>
    <border>
      <left style="double">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thin">
        <color auto="1"/>
      </bottom>
      <diagonal/>
    </border>
    <border>
      <left style="hair">
        <color auto="1"/>
      </left>
      <right style="double">
        <color auto="1"/>
      </right>
      <top style="hair">
        <color auto="1"/>
      </top>
      <bottom style="thin">
        <color auto="1"/>
      </bottom>
      <diagonal/>
    </border>
    <border>
      <left style="double">
        <color auto="1"/>
      </left>
      <right style="hair">
        <color auto="1"/>
      </right>
      <top/>
      <bottom style="hair">
        <color auto="1"/>
      </bottom>
      <diagonal/>
    </border>
    <border>
      <left style="thin">
        <color rgb="FF000000"/>
      </left>
      <right/>
      <top style="medium">
        <color rgb="FF000000"/>
      </top>
      <bottom style="thin">
        <color rgb="FF000000"/>
      </bottom>
      <diagonal/>
    </border>
    <border>
      <left style="hair">
        <color auto="1"/>
      </left>
      <right style="thin">
        <color auto="1"/>
      </right>
      <top/>
      <bottom style="hair">
        <color auto="1"/>
      </bottom>
      <diagonal/>
    </border>
    <border>
      <left/>
      <right style="hair">
        <color auto="1"/>
      </right>
      <top/>
      <bottom style="hair">
        <color auto="1"/>
      </bottom>
      <diagonal/>
    </border>
    <border>
      <left style="hair">
        <color auto="1"/>
      </left>
      <right style="double">
        <color auto="1"/>
      </right>
      <top/>
      <bottom style="hair">
        <color auto="1"/>
      </bottom>
      <diagonal/>
    </border>
    <border>
      <left style="double">
        <color auto="1"/>
      </left>
      <right/>
      <top/>
      <bottom style="double">
        <color auto="1"/>
      </bottom>
      <diagonal/>
    </border>
    <border>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128">
    <xf numFmtId="0" fontId="0" fillId="0" borderId="0"/>
    <xf numFmtId="176" fontId="0" fillId="0" borderId="0" applyFont="0" applyFill="0" applyBorder="0" applyAlignment="0" applyProtection="0"/>
    <xf numFmtId="177" fontId="42" fillId="0" borderId="0" applyFont="0" applyFill="0" applyBorder="0" applyAlignment="0" applyProtection="0">
      <alignment vertical="center"/>
    </xf>
    <xf numFmtId="9" fontId="43" fillId="0" borderId="0" applyFont="0" applyFill="0" applyBorder="0" applyAlignment="0" applyProtection="0"/>
    <xf numFmtId="178" fontId="42" fillId="0" borderId="0" applyFont="0" applyFill="0" applyBorder="0" applyAlignment="0" applyProtection="0">
      <alignment vertical="center"/>
    </xf>
    <xf numFmtId="179" fontId="42"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2" fillId="27" borderId="65"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66" applyNumberFormat="0" applyFill="0" applyAlignment="0" applyProtection="0">
      <alignment vertical="center"/>
    </xf>
    <xf numFmtId="0" fontId="50" fillId="0" borderId="66" applyNumberFormat="0" applyFill="0" applyAlignment="0" applyProtection="0">
      <alignment vertical="center"/>
    </xf>
    <xf numFmtId="0" fontId="51" fillId="0" borderId="67" applyNumberFormat="0" applyFill="0" applyAlignment="0" applyProtection="0">
      <alignment vertical="center"/>
    </xf>
    <xf numFmtId="0" fontId="51" fillId="0" borderId="0" applyNumberFormat="0" applyFill="0" applyBorder="0" applyAlignment="0" applyProtection="0">
      <alignment vertical="center"/>
    </xf>
    <xf numFmtId="0" fontId="52" fillId="28" borderId="68" applyNumberFormat="0" applyAlignment="0" applyProtection="0">
      <alignment vertical="center"/>
    </xf>
    <xf numFmtId="0" fontId="53" fillId="29" borderId="69" applyNumberFormat="0" applyAlignment="0" applyProtection="0">
      <alignment vertical="center"/>
    </xf>
    <xf numFmtId="0" fontId="54" fillId="29" borderId="68" applyNumberFormat="0" applyAlignment="0" applyProtection="0">
      <alignment vertical="center"/>
    </xf>
    <xf numFmtId="0" fontId="55" fillId="30" borderId="70" applyNumberFormat="0" applyAlignment="0" applyProtection="0">
      <alignment vertical="center"/>
    </xf>
    <xf numFmtId="0" fontId="56" fillId="0" borderId="71" applyNumberFormat="0" applyFill="0" applyAlignment="0" applyProtection="0">
      <alignment vertical="center"/>
    </xf>
    <xf numFmtId="0" fontId="57" fillId="0" borderId="72" applyNumberFormat="0" applyFill="0" applyAlignment="0" applyProtection="0">
      <alignment vertical="center"/>
    </xf>
    <xf numFmtId="0" fontId="58" fillId="31" borderId="0" applyNumberFormat="0" applyBorder="0" applyAlignment="0" applyProtection="0">
      <alignment vertical="center"/>
    </xf>
    <xf numFmtId="0" fontId="59" fillId="32" borderId="0" applyNumberFormat="0" applyBorder="0" applyAlignment="0" applyProtection="0">
      <alignment vertical="center"/>
    </xf>
    <xf numFmtId="0" fontId="60" fillId="33" borderId="0" applyNumberFormat="0" applyBorder="0" applyAlignment="0" applyProtection="0">
      <alignment vertical="center"/>
    </xf>
    <xf numFmtId="0" fontId="61" fillId="34" borderId="0" applyNumberFormat="0" applyBorder="0" applyAlignment="0" applyProtection="0">
      <alignment vertical="center"/>
    </xf>
    <xf numFmtId="0" fontId="62" fillId="26" borderId="0" applyNumberFormat="0" applyBorder="0" applyAlignment="0" applyProtection="0">
      <alignment vertical="center"/>
    </xf>
    <xf numFmtId="0" fontId="62" fillId="35" borderId="0" applyNumberFormat="0" applyBorder="0" applyAlignment="0" applyProtection="0">
      <alignment vertical="center"/>
    </xf>
    <xf numFmtId="0" fontId="61" fillId="36" borderId="0" applyNumberFormat="0" applyBorder="0" applyAlignment="0" applyProtection="0">
      <alignment vertical="center"/>
    </xf>
    <xf numFmtId="0" fontId="61" fillId="37" borderId="0" applyNumberFormat="0" applyBorder="0" applyAlignment="0" applyProtection="0">
      <alignment vertical="center"/>
    </xf>
    <xf numFmtId="0" fontId="62" fillId="38" borderId="0" applyNumberFormat="0" applyBorder="0" applyAlignment="0" applyProtection="0">
      <alignment vertical="center"/>
    </xf>
    <xf numFmtId="0" fontId="62" fillId="39" borderId="0" applyNumberFormat="0" applyBorder="0" applyAlignment="0" applyProtection="0">
      <alignment vertical="center"/>
    </xf>
    <xf numFmtId="0" fontId="61" fillId="40" borderId="0" applyNumberFormat="0" applyBorder="0" applyAlignment="0" applyProtection="0">
      <alignment vertical="center"/>
    </xf>
    <xf numFmtId="0" fontId="61" fillId="41" borderId="0" applyNumberFormat="0" applyBorder="0" applyAlignment="0" applyProtection="0">
      <alignment vertical="center"/>
    </xf>
    <xf numFmtId="0" fontId="62" fillId="42" borderId="0" applyNumberFormat="0" applyBorder="0" applyAlignment="0" applyProtection="0">
      <alignment vertical="center"/>
    </xf>
    <xf numFmtId="0" fontId="62" fillId="43" borderId="0" applyNumberFormat="0" applyBorder="0" applyAlignment="0" applyProtection="0">
      <alignment vertical="center"/>
    </xf>
    <xf numFmtId="0" fontId="61" fillId="44" borderId="0" applyNumberFormat="0" applyBorder="0" applyAlignment="0" applyProtection="0">
      <alignment vertical="center"/>
    </xf>
    <xf numFmtId="0" fontId="61" fillId="45" borderId="0" applyNumberFormat="0" applyBorder="0" applyAlignment="0" applyProtection="0">
      <alignment vertical="center"/>
    </xf>
    <xf numFmtId="0" fontId="62" fillId="46" borderId="0" applyNumberFormat="0" applyBorder="0" applyAlignment="0" applyProtection="0">
      <alignment vertical="center"/>
    </xf>
    <xf numFmtId="0" fontId="62" fillId="47" borderId="0" applyNumberFormat="0" applyBorder="0" applyAlignment="0" applyProtection="0">
      <alignment vertical="center"/>
    </xf>
    <xf numFmtId="0" fontId="61" fillId="48" borderId="0" applyNumberFormat="0" applyBorder="0" applyAlignment="0" applyProtection="0">
      <alignment vertical="center"/>
    </xf>
    <xf numFmtId="0" fontId="61" fillId="49" borderId="0" applyNumberFormat="0" applyBorder="0" applyAlignment="0" applyProtection="0">
      <alignment vertical="center"/>
    </xf>
    <xf numFmtId="0" fontId="62" fillId="50" borderId="0" applyNumberFormat="0" applyBorder="0" applyAlignment="0" applyProtection="0">
      <alignment vertical="center"/>
    </xf>
    <xf numFmtId="0" fontId="62" fillId="51" borderId="0" applyNumberFormat="0" applyBorder="0" applyAlignment="0" applyProtection="0">
      <alignment vertical="center"/>
    </xf>
    <xf numFmtId="0" fontId="61" fillId="52" borderId="0" applyNumberFormat="0" applyBorder="0" applyAlignment="0" applyProtection="0">
      <alignment vertical="center"/>
    </xf>
    <xf numFmtId="0" fontId="61" fillId="53" borderId="0" applyNumberFormat="0" applyBorder="0" applyAlignment="0" applyProtection="0">
      <alignment vertical="center"/>
    </xf>
    <xf numFmtId="0" fontId="62" fillId="54" borderId="0" applyNumberFormat="0" applyBorder="0" applyAlignment="0" applyProtection="0">
      <alignment vertical="center"/>
    </xf>
    <xf numFmtId="0" fontId="62" fillId="55" borderId="0" applyNumberFormat="0" applyBorder="0" applyAlignment="0" applyProtection="0">
      <alignment vertical="center"/>
    </xf>
    <xf numFmtId="0" fontId="61" fillId="56" borderId="0" applyNumberFormat="0" applyBorder="0" applyAlignment="0" applyProtection="0">
      <alignment vertical="center"/>
    </xf>
    <xf numFmtId="0" fontId="43" fillId="57" borderId="0" applyNumberFormat="0" applyBorder="0" applyAlignment="0" applyProtection="0"/>
    <xf numFmtId="0" fontId="43" fillId="58" borderId="0" applyNumberFormat="0" applyBorder="0" applyAlignment="0" applyProtection="0"/>
    <xf numFmtId="0" fontId="43" fillId="59" borderId="0" applyNumberFormat="0" applyBorder="0" applyAlignment="0" applyProtection="0"/>
    <xf numFmtId="0" fontId="43" fillId="57" borderId="0" applyNumberFormat="0" applyBorder="0" applyAlignment="0" applyProtection="0"/>
    <xf numFmtId="0" fontId="43" fillId="60" borderId="0" applyNumberFormat="0" applyBorder="0" applyAlignment="0" applyProtection="0"/>
    <xf numFmtId="0" fontId="43" fillId="58" borderId="0" applyNumberFormat="0" applyBorder="0" applyAlignment="0" applyProtection="0"/>
    <xf numFmtId="0" fontId="43" fillId="61" borderId="0" applyNumberFormat="0" applyBorder="0" applyAlignment="0" applyProtection="0"/>
    <xf numFmtId="0" fontId="43" fillId="62" borderId="0" applyNumberFormat="0" applyBorder="0" applyAlignment="0" applyProtection="0"/>
    <xf numFmtId="0" fontId="43" fillId="63" borderId="0" applyNumberFormat="0" applyBorder="0" applyAlignment="0" applyProtection="0"/>
    <xf numFmtId="0" fontId="43" fillId="61" borderId="0" applyNumberFormat="0" applyBorder="0" applyAlignment="0" applyProtection="0"/>
    <xf numFmtId="0" fontId="43" fillId="64" borderId="0" applyNumberFormat="0" applyBorder="0" applyAlignment="0" applyProtection="0"/>
    <xf numFmtId="0" fontId="43" fillId="58" borderId="0" applyNumberFormat="0" applyBorder="0" applyAlignment="0" applyProtection="0"/>
    <xf numFmtId="0" fontId="63" fillId="65" borderId="0" applyNumberFormat="0" applyBorder="0" applyAlignment="0" applyProtection="0"/>
    <xf numFmtId="0" fontId="63" fillId="62" borderId="0" applyNumberFormat="0" applyBorder="0" applyAlignment="0" applyProtection="0"/>
    <xf numFmtId="0" fontId="63" fillId="63" borderId="0" applyNumberFormat="0" applyBorder="0" applyAlignment="0" applyProtection="0"/>
    <xf numFmtId="0" fontId="63" fillId="61" borderId="0" applyNumberFormat="0" applyBorder="0" applyAlignment="0" applyProtection="0"/>
    <xf numFmtId="0" fontId="63" fillId="65" borderId="0" applyNumberFormat="0" applyBorder="0" applyAlignment="0" applyProtection="0"/>
    <xf numFmtId="0" fontId="63" fillId="58" borderId="0" applyNumberFormat="0" applyBorder="0" applyAlignment="0" applyProtection="0"/>
    <xf numFmtId="0" fontId="63" fillId="65" borderId="0" applyNumberFormat="0" applyBorder="0" applyAlignment="0" applyProtection="0"/>
    <xf numFmtId="0" fontId="63" fillId="66" borderId="0" applyNumberFormat="0" applyBorder="0" applyAlignment="0" applyProtection="0"/>
    <xf numFmtId="0" fontId="63" fillId="66" borderId="0" applyNumberFormat="0" applyBorder="0" applyAlignment="0" applyProtection="0"/>
    <xf numFmtId="0" fontId="63" fillId="67" borderId="0" applyNumberFormat="0" applyBorder="0" applyAlignment="0" applyProtection="0"/>
    <xf numFmtId="0" fontId="63" fillId="65" borderId="0" applyNumberFormat="0" applyBorder="0" applyAlignment="0" applyProtection="0"/>
    <xf numFmtId="0" fontId="63" fillId="68" borderId="0" applyNumberFormat="0" applyBorder="0" applyAlignment="0" applyProtection="0"/>
    <xf numFmtId="0" fontId="64" fillId="69" borderId="0" applyNumberFormat="0" applyBorder="0" applyAlignment="0" applyProtection="0"/>
    <xf numFmtId="0" fontId="65" fillId="57" borderId="73" applyNumberFormat="0" applyAlignment="0" applyProtection="0"/>
    <xf numFmtId="0" fontId="66" fillId="70" borderId="74" applyNumberFormat="0" applyAlignment="0" applyProtection="0"/>
    <xf numFmtId="180" fontId="67" fillId="0" borderId="0" applyFill="0" applyBorder="0" applyAlignment="0" applyProtection="0"/>
    <xf numFmtId="0" fontId="68" fillId="0" borderId="0"/>
    <xf numFmtId="0" fontId="69" fillId="0" borderId="0" applyNumberFormat="0" applyFill="0" applyBorder="0" applyAlignment="0" applyProtection="0"/>
    <xf numFmtId="0" fontId="70" fillId="71" borderId="0" applyNumberFormat="0" applyBorder="0" applyAlignment="0" applyProtection="0"/>
    <xf numFmtId="0" fontId="71" fillId="0" borderId="75" applyNumberFormat="0" applyFill="0" applyAlignment="0" applyProtection="0"/>
    <xf numFmtId="0" fontId="72" fillId="0" borderId="76" applyNumberFormat="0" applyFill="0" applyAlignment="0" applyProtection="0"/>
    <xf numFmtId="0" fontId="73" fillId="0" borderId="77" applyNumberFormat="0" applyFill="0" applyAlignment="0" applyProtection="0"/>
    <xf numFmtId="0" fontId="73" fillId="0" borderId="0" applyNumberFormat="0" applyFill="0" applyBorder="0" applyAlignment="0" applyProtection="0"/>
    <xf numFmtId="0" fontId="74" fillId="58" borderId="73" applyNumberFormat="0" applyAlignment="0" applyProtection="0"/>
    <xf numFmtId="0" fontId="75" fillId="0" borderId="78" applyNumberFormat="0" applyFill="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0" fontId="76" fillId="63" borderId="0" applyNumberFormat="0" applyBorder="0" applyAlignment="0" applyProtection="0"/>
    <xf numFmtId="0" fontId="67" fillId="0" borderId="0"/>
    <xf numFmtId="0" fontId="67" fillId="0" borderId="0"/>
    <xf numFmtId="0" fontId="67" fillId="0" borderId="0"/>
    <xf numFmtId="0" fontId="67" fillId="0" borderId="0"/>
    <xf numFmtId="181" fontId="77" fillId="0" borderId="0"/>
    <xf numFmtId="0" fontId="67" fillId="0" borderId="0"/>
    <xf numFmtId="0" fontId="67" fillId="0" borderId="0"/>
    <xf numFmtId="0" fontId="14" fillId="0" borderId="0"/>
    <xf numFmtId="0" fontId="67" fillId="59" borderId="79" applyNumberFormat="0" applyFont="0" applyAlignment="0" applyProtection="0"/>
    <xf numFmtId="0" fontId="78" fillId="57" borderId="80" applyNumberFormat="0" applyAlignment="0" applyProtection="0"/>
    <xf numFmtId="9" fontId="67" fillId="0" borderId="0" applyFill="0" applyBorder="0" applyAlignment="0" applyProtection="0"/>
    <xf numFmtId="9" fontId="43" fillId="0" borderId="0"/>
    <xf numFmtId="9" fontId="43" fillId="0" borderId="0" applyFont="0" applyFill="0" applyBorder="0" applyAlignment="0" applyProtection="0"/>
    <xf numFmtId="176" fontId="43" fillId="0" borderId="0" applyFont="0" applyFill="0" applyBorder="0" applyAlignment="0" applyProtection="0"/>
    <xf numFmtId="176" fontId="43" fillId="0" borderId="0" applyFont="0" applyFill="0" applyBorder="0" applyAlignment="0" applyProtection="0"/>
    <xf numFmtId="176" fontId="43" fillId="0" borderId="0" applyFont="0" applyFill="0" applyBorder="0" applyAlignment="0" applyProtection="0"/>
    <xf numFmtId="182" fontId="67" fillId="0" borderId="0" applyFill="0" applyBorder="0" applyAlignment="0" applyProtection="0"/>
    <xf numFmtId="182" fontId="67" fillId="0" borderId="0" applyFill="0" applyBorder="0" applyAlignment="0" applyProtection="0"/>
    <xf numFmtId="183" fontId="43" fillId="0" borderId="0"/>
    <xf numFmtId="182" fontId="67" fillId="0" borderId="0" applyFont="0" applyFill="0" applyBorder="0" applyAlignment="0" applyProtection="0"/>
    <xf numFmtId="0" fontId="79" fillId="0" borderId="0" applyNumberFormat="0" applyFill="0" applyBorder="0" applyAlignment="0" applyProtection="0"/>
    <xf numFmtId="0" fontId="80" fillId="0" borderId="81" applyNumberFormat="0" applyFill="0" applyAlignment="0" applyProtection="0"/>
    <xf numFmtId="0" fontId="80" fillId="0" borderId="81" applyNumberFormat="0" applyFill="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184" fontId="67" fillId="0" borderId="0"/>
    <xf numFmtId="0" fontId="82" fillId="0" borderId="0" applyNumberFormat="0" applyFill="0" applyBorder="0" applyAlignment="0" applyProtection="0"/>
  </cellStyleXfs>
  <cellXfs count="371">
    <xf numFmtId="0" fontId="0" fillId="0" borderId="0" xfId="0"/>
    <xf numFmtId="0" fontId="1" fillId="0" borderId="0" xfId="0" applyFont="1" applyFill="1" applyAlignment="1"/>
    <xf numFmtId="0" fontId="2" fillId="0" borderId="0" xfId="0" applyFont="1" applyBorder="1" applyAlignment="1">
      <alignment horizontal="center"/>
    </xf>
    <xf numFmtId="0" fontId="3" fillId="0" borderId="0" xfId="0" applyFont="1" applyBorder="1" applyAlignment="1">
      <alignment horizontal="center"/>
    </xf>
    <xf numFmtId="0" fontId="4" fillId="0" borderId="0" xfId="0" applyFont="1" applyBorder="1" applyAlignment="1">
      <alignment horizontal="center"/>
    </xf>
    <xf numFmtId="0" fontId="5" fillId="0" borderId="0" xfId="0" applyFont="1" applyAlignment="1">
      <alignment horizontal="center" vertical="center" wrapText="1"/>
    </xf>
    <xf numFmtId="0" fontId="6" fillId="2" borderId="0" xfId="0" applyFont="1" applyFill="1" applyBorder="1" applyAlignment="1">
      <alignment horizontal="center" wrapText="1"/>
    </xf>
    <xf numFmtId="0" fontId="6" fillId="2" borderId="0" xfId="0" applyFont="1" applyFill="1" applyBorder="1" applyAlignment="1">
      <alignment horizontal="center"/>
    </xf>
    <xf numFmtId="0" fontId="7" fillId="0" borderId="1" xfId="0" applyFont="1" applyFill="1" applyBorder="1" applyAlignment="1"/>
    <xf numFmtId="0" fontId="7" fillId="0" borderId="2" xfId="0" applyFont="1" applyFill="1" applyBorder="1" applyAlignment="1"/>
    <xf numFmtId="0" fontId="8" fillId="3" borderId="3" xfId="0" applyFont="1" applyFill="1" applyBorder="1" applyAlignment="1">
      <alignment horizontal="center" vertical="center" wrapText="1"/>
    </xf>
    <xf numFmtId="0" fontId="9" fillId="0" borderId="4" xfId="0" applyFont="1" applyFill="1" applyBorder="1" applyAlignment="1"/>
    <xf numFmtId="0" fontId="10" fillId="4" borderId="5" xfId="0" applyFont="1" applyFill="1" applyBorder="1" applyAlignment="1">
      <alignment horizontal="left" vertical="top" wrapText="1"/>
    </xf>
    <xf numFmtId="0" fontId="10" fillId="4" borderId="6" xfId="0" applyFont="1" applyFill="1" applyBorder="1" applyAlignment="1">
      <alignment horizontal="left" vertical="top" wrapText="1"/>
    </xf>
    <xf numFmtId="0" fontId="10" fillId="4" borderId="6" xfId="0" applyFont="1" applyFill="1" applyBorder="1" applyAlignment="1">
      <alignment horizontal="center" vertical="top" wrapText="1"/>
    </xf>
    <xf numFmtId="0" fontId="8" fillId="5" borderId="7" xfId="0" applyFont="1" applyFill="1" applyBorder="1" applyAlignment="1">
      <alignment horizontal="center" vertical="center" wrapText="1"/>
    </xf>
    <xf numFmtId="0" fontId="8" fillId="5" borderId="8" xfId="0" applyFont="1" applyFill="1" applyBorder="1" applyAlignment="1">
      <alignment horizontal="left" vertical="center" wrapText="1"/>
    </xf>
    <xf numFmtId="185" fontId="8" fillId="5" borderId="9" xfId="0" applyNumberFormat="1" applyFont="1" applyFill="1" applyBorder="1" applyAlignment="1">
      <alignment horizontal="center" vertical="center" wrapText="1"/>
    </xf>
    <xf numFmtId="10" fontId="11" fillId="5" borderId="10" xfId="3" applyNumberFormat="1" applyFont="1" applyFill="1" applyBorder="1" applyAlignment="1">
      <alignment horizontal="right" vertical="center" wrapText="1"/>
    </xf>
    <xf numFmtId="0" fontId="8" fillId="5" borderId="11" xfId="0" applyFont="1" applyFill="1" applyBorder="1" applyAlignment="1">
      <alignment horizontal="center" vertical="center" wrapText="1"/>
    </xf>
    <xf numFmtId="0" fontId="8" fillId="5" borderId="9" xfId="0" applyFont="1" applyFill="1" applyBorder="1" applyAlignment="1">
      <alignment horizontal="left" vertical="center" wrapText="1"/>
    </xf>
    <xf numFmtId="176" fontId="11" fillId="5" borderId="12" xfId="1" applyFont="1" applyFill="1" applyBorder="1" applyAlignment="1">
      <alignment horizontal="right" vertical="center" wrapText="1"/>
    </xf>
    <xf numFmtId="10" fontId="11" fillId="5" borderId="13" xfId="3" applyNumberFormat="1" applyFont="1" applyFill="1" applyBorder="1" applyAlignment="1">
      <alignment horizontal="right" vertical="center" wrapText="1"/>
    </xf>
    <xf numFmtId="0" fontId="12" fillId="4" borderId="11" xfId="0" applyFont="1" applyFill="1" applyBorder="1" applyAlignment="1">
      <alignment horizontal="left" vertical="top" wrapText="1"/>
    </xf>
    <xf numFmtId="0" fontId="12" fillId="4" borderId="9" xfId="0" applyFont="1" applyFill="1" applyBorder="1" applyAlignment="1">
      <alignment horizontal="left" vertical="top" wrapText="1"/>
    </xf>
    <xf numFmtId="176" fontId="12" fillId="4" borderId="9" xfId="1" applyFont="1" applyFill="1" applyBorder="1" applyAlignment="1">
      <alignment horizontal="right" vertical="top" wrapText="1"/>
    </xf>
    <xf numFmtId="185" fontId="13" fillId="0" borderId="0" xfId="0" applyNumberFormat="1" applyFont="1" applyFill="1" applyAlignment="1">
      <alignment horizontal="center"/>
    </xf>
    <xf numFmtId="10" fontId="12" fillId="4" borderId="9" xfId="3" applyNumberFormat="1" applyFont="1" applyFill="1" applyBorder="1" applyAlignment="1">
      <alignment horizontal="center" vertical="center" wrapText="1"/>
    </xf>
    <xf numFmtId="176" fontId="12" fillId="4" borderId="9" xfId="0" applyNumberFormat="1" applyFont="1" applyFill="1" applyBorder="1" applyAlignment="1">
      <alignment horizontal="right" vertical="top" wrapText="1"/>
    </xf>
    <xf numFmtId="0" fontId="12" fillId="4" borderId="14" xfId="0" applyFont="1" applyFill="1" applyBorder="1" applyAlignment="1">
      <alignment horizontal="left" vertical="top" wrapText="1"/>
    </xf>
    <xf numFmtId="0" fontId="12" fillId="4" borderId="15" xfId="0" applyFont="1" applyFill="1" applyBorder="1" applyAlignment="1">
      <alignment horizontal="left" vertical="top" wrapText="1"/>
    </xf>
    <xf numFmtId="10" fontId="12" fillId="4" borderId="15" xfId="3" applyNumberFormat="1" applyFont="1" applyFill="1" applyBorder="1" applyAlignment="1">
      <alignment horizontal="center" vertical="center" wrapText="1"/>
    </xf>
    <xf numFmtId="0" fontId="7" fillId="0" borderId="0" xfId="0" applyFont="1" applyFill="1" applyAlignment="1"/>
    <xf numFmtId="185" fontId="2" fillId="0" borderId="0" xfId="0" applyNumberFormat="1" applyFont="1" applyBorder="1" applyAlignment="1">
      <alignment horizontal="center"/>
    </xf>
    <xf numFmtId="185" fontId="3" fillId="0" borderId="0" xfId="0" applyNumberFormat="1" applyFont="1" applyBorder="1" applyAlignment="1">
      <alignment horizontal="center"/>
    </xf>
    <xf numFmtId="185" fontId="4" fillId="0" borderId="0" xfId="0" applyNumberFormat="1" applyFont="1" applyBorder="1" applyAlignment="1">
      <alignment horizontal="center"/>
    </xf>
    <xf numFmtId="185" fontId="5" fillId="0" borderId="0" xfId="0" applyNumberFormat="1" applyFont="1" applyAlignment="1">
      <alignment horizontal="center" vertical="center" wrapText="1"/>
    </xf>
    <xf numFmtId="185" fontId="6" fillId="2" borderId="0" xfId="0" applyNumberFormat="1" applyFont="1" applyFill="1" applyBorder="1" applyAlignment="1">
      <alignment horizontal="center"/>
    </xf>
    <xf numFmtId="0" fontId="10" fillId="4" borderId="16" xfId="0" applyFont="1" applyFill="1" applyBorder="1" applyAlignment="1">
      <alignment horizontal="center" vertical="top" wrapText="1"/>
    </xf>
    <xf numFmtId="10" fontId="11" fillId="5" borderId="17" xfId="3" applyNumberFormat="1" applyFont="1" applyFill="1" applyBorder="1" applyAlignment="1">
      <alignment horizontal="right" vertical="center" wrapText="1"/>
    </xf>
    <xf numFmtId="176" fontId="11" fillId="5" borderId="18" xfId="1" applyFont="1" applyFill="1" applyBorder="1" applyAlignment="1">
      <alignment horizontal="right" vertical="center" wrapText="1"/>
    </xf>
    <xf numFmtId="10" fontId="11" fillId="5" borderId="19" xfId="3" applyNumberFormat="1" applyFont="1" applyFill="1" applyBorder="1" applyAlignment="1">
      <alignment horizontal="right" vertical="center" wrapText="1"/>
    </xf>
    <xf numFmtId="0" fontId="11" fillId="5" borderId="20" xfId="0" applyFont="1" applyFill="1" applyBorder="1" applyAlignment="1">
      <alignment horizontal="right" vertical="center" wrapText="1"/>
    </xf>
    <xf numFmtId="0" fontId="8" fillId="5" borderId="20" xfId="0" applyFont="1" applyFill="1" applyBorder="1" applyAlignment="1">
      <alignment horizontal="right" vertical="top" wrapText="1"/>
    </xf>
    <xf numFmtId="0" fontId="8" fillId="5" borderId="21" xfId="0" applyFont="1" applyFill="1" applyBorder="1" applyAlignment="1">
      <alignment horizontal="right" vertical="top" wrapText="1"/>
    </xf>
    <xf numFmtId="186" fontId="14" fillId="0" borderId="0" xfId="0" applyNumberFormat="1" applyFont="1" applyFill="1" applyAlignment="1">
      <alignment horizontal="center" wrapText="1"/>
    </xf>
    <xf numFmtId="0" fontId="14" fillId="0" borderId="0" xfId="0" applyFont="1" applyFill="1" applyAlignment="1">
      <alignment horizontal="center" wrapText="1"/>
    </xf>
    <xf numFmtId="0" fontId="14" fillId="0" borderId="0" xfId="0" applyFont="1" applyFill="1" applyAlignment="1">
      <alignment wrapText="1"/>
    </xf>
    <xf numFmtId="176" fontId="12" fillId="4" borderId="22" xfId="1" applyFont="1" applyFill="1" applyBorder="1" applyAlignment="1">
      <alignment horizontal="right" vertical="top" wrapText="1"/>
    </xf>
    <xf numFmtId="176" fontId="12" fillId="4" borderId="22" xfId="0" applyNumberFormat="1" applyFont="1" applyFill="1" applyBorder="1" applyAlignment="1">
      <alignment horizontal="right" vertical="top" wrapText="1"/>
    </xf>
    <xf numFmtId="10" fontId="12" fillId="4" borderId="23" xfId="3" applyNumberFormat="1" applyFont="1" applyFill="1" applyBorder="1" applyAlignment="1">
      <alignment horizontal="center" vertical="center" wrapText="1"/>
    </xf>
    <xf numFmtId="0" fontId="14" fillId="0" borderId="0" xfId="0" applyFont="1" applyFill="1" applyAlignment="1"/>
    <xf numFmtId="2" fontId="15" fillId="6" borderId="24" xfId="0" applyNumberFormat="1" applyFont="1" applyFill="1" applyBorder="1" applyAlignment="1">
      <alignment horizontal="right" vertical="center" wrapText="1"/>
    </xf>
    <xf numFmtId="0" fontId="16" fillId="0" borderId="0" xfId="0" applyFont="1" applyFill="1"/>
    <xf numFmtId="0" fontId="16" fillId="0" borderId="0" xfId="0" applyFont="1"/>
    <xf numFmtId="0" fontId="16" fillId="0" borderId="0" xfId="0" applyFont="1" applyBorder="1" applyAlignment="1">
      <alignment horizontal="center"/>
    </xf>
    <xf numFmtId="0" fontId="16" fillId="0" borderId="0" xfId="0" applyFont="1" applyAlignment="1">
      <alignment horizontal="left" wrapText="1"/>
    </xf>
    <xf numFmtId="2" fontId="16" fillId="0" borderId="0" xfId="0" applyNumberFormat="1" applyFont="1" applyAlignment="1">
      <alignment horizontal="center"/>
    </xf>
    <xf numFmtId="2" fontId="16" fillId="0" borderId="0" xfId="0" applyNumberFormat="1" applyFont="1" applyAlignment="1">
      <alignment horizontal="right"/>
    </xf>
    <xf numFmtId="177" fontId="16" fillId="0" borderId="0" xfId="86" applyFont="1"/>
    <xf numFmtId="185" fontId="17" fillId="0" borderId="0" xfId="86" applyNumberFormat="1" applyFont="1" applyAlignment="1">
      <alignment horizontal="center"/>
    </xf>
    <xf numFmtId="177" fontId="17" fillId="0" borderId="0" xfId="86" applyFont="1" applyAlignment="1">
      <alignment horizontal="center"/>
    </xf>
    <xf numFmtId="185" fontId="17" fillId="0" borderId="0" xfId="0" applyNumberFormat="1" applyFont="1" applyAlignment="1">
      <alignment horizontal="center"/>
    </xf>
    <xf numFmtId="0" fontId="6" fillId="2" borderId="0" xfId="0" applyFont="1" applyFill="1" applyBorder="1" applyAlignment="1">
      <alignment horizontal="center" vertical="center" wrapText="1"/>
    </xf>
    <xf numFmtId="0" fontId="6" fillId="2" borderId="0" xfId="0" applyFont="1" applyFill="1" applyBorder="1" applyAlignment="1">
      <alignment horizontal="center" vertical="center"/>
    </xf>
    <xf numFmtId="187" fontId="8" fillId="7" borderId="25" xfId="0" applyNumberFormat="1" applyFont="1" applyFill="1" applyBorder="1" applyAlignment="1">
      <alignment horizontal="center" vertical="center"/>
    </xf>
    <xf numFmtId="187" fontId="8" fillId="7" borderId="26" xfId="0" applyNumberFormat="1" applyFont="1" applyFill="1" applyBorder="1" applyAlignment="1">
      <alignment horizontal="center" vertical="center"/>
    </xf>
    <xf numFmtId="0" fontId="6" fillId="2" borderId="0" xfId="0" applyFont="1" applyFill="1" applyAlignment="1">
      <alignment horizontal="center" vertical="center"/>
    </xf>
    <xf numFmtId="10" fontId="12" fillId="4" borderId="25" xfId="1" applyNumberFormat="1" applyFont="1" applyFill="1" applyBorder="1" applyAlignment="1">
      <alignment horizontal="center" vertical="center" wrapText="1"/>
    </xf>
    <xf numFmtId="10" fontId="12" fillId="4" borderId="26" xfId="3" applyNumberFormat="1" applyFont="1" applyFill="1" applyBorder="1" applyAlignment="1">
      <alignment horizontal="center" vertical="center" wrapText="1"/>
    </xf>
    <xf numFmtId="0" fontId="16" fillId="0" borderId="0" xfId="0" applyFont="1" applyAlignment="1">
      <alignment horizontal="center"/>
    </xf>
    <xf numFmtId="0" fontId="18" fillId="0" borderId="0" xfId="0" applyFont="1" applyBorder="1" applyAlignment="1">
      <alignment horizontal="center"/>
    </xf>
    <xf numFmtId="0" fontId="18" fillId="0" borderId="0" xfId="0" applyFont="1" applyAlignment="1">
      <alignment horizontal="left" wrapText="1"/>
    </xf>
    <xf numFmtId="0" fontId="19" fillId="8" borderId="27" xfId="0" applyFont="1" applyFill="1" applyBorder="1" applyAlignment="1">
      <alignment horizontal="center" vertical="center" wrapText="1"/>
    </xf>
    <xf numFmtId="0" fontId="19" fillId="8" borderId="28" xfId="0" applyFont="1" applyFill="1" applyBorder="1" applyAlignment="1">
      <alignment horizontal="center" vertical="center" wrapText="1"/>
    </xf>
    <xf numFmtId="0" fontId="19" fillId="8" borderId="29" xfId="0" applyFont="1" applyFill="1" applyBorder="1" applyAlignment="1">
      <alignment horizontal="center" vertical="center"/>
    </xf>
    <xf numFmtId="0" fontId="19" fillId="8" borderId="29" xfId="0" applyFont="1" applyFill="1" applyBorder="1" applyAlignment="1" applyProtection="1">
      <alignment horizontal="center" vertical="center" wrapText="1"/>
    </xf>
    <xf numFmtId="0" fontId="19" fillId="8" borderId="29" xfId="0" applyFont="1" applyFill="1" applyBorder="1" applyAlignment="1">
      <alignment horizontal="center" vertical="center" wrapText="1"/>
    </xf>
    <xf numFmtId="2" fontId="19" fillId="8" borderId="29" xfId="0" applyNumberFormat="1" applyFont="1" applyFill="1" applyBorder="1" applyAlignment="1">
      <alignment horizontal="center" vertical="center"/>
    </xf>
    <xf numFmtId="0" fontId="15" fillId="9" borderId="24" xfId="0" applyFont="1" applyFill="1" applyBorder="1" applyAlignment="1">
      <alignment vertical="center" wrapText="1"/>
    </xf>
    <xf numFmtId="0" fontId="20" fillId="9" borderId="24" xfId="0" applyFont="1" applyFill="1" applyBorder="1" applyAlignment="1">
      <alignment horizontal="center" vertical="center"/>
    </xf>
    <xf numFmtId="0" fontId="15" fillId="9" borderId="24" xfId="0" applyFont="1" applyFill="1" applyBorder="1" applyAlignment="1">
      <alignment horizontal="center" vertical="center" wrapText="1"/>
    </xf>
    <xf numFmtId="0" fontId="20" fillId="10" borderId="24" xfId="0" applyFont="1" applyFill="1" applyBorder="1" applyAlignment="1">
      <alignment vertical="center" wrapText="1"/>
    </xf>
    <xf numFmtId="0" fontId="20" fillId="10" borderId="24" xfId="0" applyFont="1" applyFill="1" applyBorder="1" applyAlignment="1">
      <alignment horizontal="center" vertical="center" wrapText="1"/>
    </xf>
    <xf numFmtId="2" fontId="20" fillId="10" borderId="24" xfId="0" applyNumberFormat="1" applyFont="1" applyFill="1" applyBorder="1" applyAlignment="1">
      <alignment horizontal="right" vertical="center" wrapText="1"/>
    </xf>
    <xf numFmtId="188" fontId="20" fillId="10" borderId="3" xfId="0" applyNumberFormat="1" applyFont="1" applyFill="1" applyBorder="1" applyAlignment="1">
      <alignment horizontal="right" vertical="center" wrapText="1"/>
    </xf>
    <xf numFmtId="10" fontId="21" fillId="11" borderId="9" xfId="3" applyNumberFormat="1" applyFont="1" applyFill="1" applyBorder="1" applyAlignment="1">
      <alignment horizontal="right" vertical="center"/>
    </xf>
    <xf numFmtId="2" fontId="15" fillId="9" borderId="24" xfId="0" applyNumberFormat="1" applyFont="1" applyFill="1" applyBorder="1" applyAlignment="1">
      <alignment horizontal="right" vertical="center" wrapText="1"/>
    </xf>
    <xf numFmtId="188" fontId="20" fillId="9" borderId="3" xfId="0" applyNumberFormat="1" applyFont="1" applyFill="1" applyBorder="1" applyAlignment="1">
      <alignment vertical="center"/>
    </xf>
    <xf numFmtId="0" fontId="20" fillId="0" borderId="24" xfId="0" applyFont="1" applyFill="1" applyBorder="1" applyAlignment="1">
      <alignment vertical="center" wrapText="1"/>
    </xf>
    <xf numFmtId="0" fontId="20" fillId="0" borderId="24" xfId="0" applyFont="1" applyFill="1" applyBorder="1" applyAlignment="1">
      <alignment horizontal="center" vertical="center" wrapText="1"/>
    </xf>
    <xf numFmtId="2" fontId="20" fillId="0" borderId="24" xfId="0" applyNumberFormat="1" applyFont="1" applyFill="1" applyBorder="1" applyAlignment="1">
      <alignment horizontal="right" vertical="center" wrapText="1"/>
    </xf>
    <xf numFmtId="188" fontId="20" fillId="0" borderId="3" xfId="0" applyNumberFormat="1" applyFont="1" applyFill="1" applyBorder="1" applyAlignment="1">
      <alignment horizontal="right" vertical="center" wrapText="1"/>
    </xf>
    <xf numFmtId="10" fontId="21" fillId="0" borderId="9" xfId="3" applyNumberFormat="1" applyFont="1" applyFill="1" applyBorder="1" applyAlignment="1">
      <alignment horizontal="right" vertical="center"/>
    </xf>
    <xf numFmtId="2" fontId="15" fillId="12" borderId="24" xfId="0" applyNumberFormat="1" applyFont="1" applyFill="1" applyBorder="1" applyAlignment="1">
      <alignment horizontal="left" vertical="center" wrapText="1"/>
    </xf>
    <xf numFmtId="2" fontId="15" fillId="12" borderId="24" xfId="0" applyNumberFormat="1" applyFont="1" applyFill="1" applyBorder="1" applyAlignment="1">
      <alignment horizontal="right" vertical="center" wrapText="1"/>
    </xf>
    <xf numFmtId="2" fontId="15" fillId="12" borderId="24" xfId="0" applyNumberFormat="1" applyFont="1" applyFill="1" applyBorder="1" applyAlignment="1">
      <alignment horizontal="center" vertical="center" wrapText="1"/>
    </xf>
    <xf numFmtId="2" fontId="20" fillId="10" borderId="24" xfId="0" applyNumberFormat="1" applyFont="1" applyFill="1" applyBorder="1" applyAlignment="1">
      <alignment horizontal="center" vertical="center" wrapText="1"/>
    </xf>
    <xf numFmtId="188" fontId="20" fillId="13" borderId="3" xfId="0" applyNumberFormat="1" applyFont="1" applyFill="1" applyBorder="1" applyAlignment="1">
      <alignment horizontal="right" vertical="center" wrapText="1"/>
    </xf>
    <xf numFmtId="0" fontId="15" fillId="12" borderId="24" xfId="0" applyFont="1" applyFill="1" applyBorder="1" applyAlignment="1">
      <alignment vertical="center" wrapText="1"/>
    </xf>
    <xf numFmtId="0" fontId="15" fillId="12" borderId="24" xfId="0" applyFont="1" applyFill="1" applyBorder="1" applyAlignment="1">
      <alignment horizontal="center" vertical="center" wrapText="1"/>
    </xf>
    <xf numFmtId="185" fontId="6" fillId="2" borderId="0" xfId="0" applyNumberFormat="1" applyFont="1" applyFill="1" applyBorder="1" applyAlignment="1">
      <alignment horizontal="center" vertical="center"/>
    </xf>
    <xf numFmtId="185" fontId="6" fillId="2" borderId="0" xfId="0" applyNumberFormat="1" applyFont="1" applyFill="1" applyAlignment="1">
      <alignment horizontal="center" vertical="center"/>
    </xf>
    <xf numFmtId="0" fontId="22" fillId="0" borderId="30" xfId="0" applyFont="1" applyBorder="1" applyAlignment="1"/>
    <xf numFmtId="185" fontId="4" fillId="0" borderId="30" xfId="0" applyNumberFormat="1" applyFont="1" applyBorder="1" applyAlignment="1">
      <alignment horizontal="center"/>
    </xf>
    <xf numFmtId="0" fontId="22" fillId="0" borderId="30" xfId="0" applyFont="1" applyBorder="1" applyAlignment="1">
      <alignment horizontal="center"/>
    </xf>
    <xf numFmtId="0" fontId="22" fillId="0" borderId="0" xfId="0" applyFont="1"/>
    <xf numFmtId="0" fontId="19" fillId="8" borderId="31" xfId="0" applyFont="1" applyFill="1" applyBorder="1" applyAlignment="1">
      <alignment horizontal="center" vertical="center" wrapText="1"/>
    </xf>
    <xf numFmtId="185" fontId="19" fillId="8" borderId="31" xfId="86" applyNumberFormat="1" applyFont="1" applyFill="1" applyBorder="1" applyAlignment="1">
      <alignment horizontal="center" vertical="center"/>
    </xf>
    <xf numFmtId="4" fontId="19" fillId="8" borderId="32" xfId="86" applyNumberFormat="1" applyFont="1" applyFill="1" applyBorder="1" applyAlignment="1">
      <alignment horizontal="center" vertical="center"/>
    </xf>
    <xf numFmtId="4" fontId="19" fillId="8" borderId="29" xfId="86" applyNumberFormat="1" applyFont="1" applyFill="1" applyBorder="1" applyAlignment="1">
      <alignment horizontal="center" vertical="center"/>
    </xf>
    <xf numFmtId="185" fontId="19" fillId="8" borderId="29" xfId="86" applyNumberFormat="1" applyFont="1" applyFill="1" applyBorder="1" applyAlignment="1">
      <alignment horizontal="center" vertical="center"/>
    </xf>
    <xf numFmtId="0" fontId="19" fillId="8" borderId="33" xfId="0" applyFont="1" applyFill="1" applyBorder="1" applyAlignment="1">
      <alignment horizontal="center" vertical="center" wrapText="1"/>
    </xf>
    <xf numFmtId="0" fontId="19" fillId="8" borderId="34" xfId="0" applyFont="1" applyFill="1" applyBorder="1" applyAlignment="1">
      <alignment horizontal="center" vertical="center" wrapText="1"/>
    </xf>
    <xf numFmtId="185" fontId="19" fillId="8" borderId="35" xfId="0" applyNumberFormat="1" applyFont="1" applyFill="1" applyBorder="1" applyAlignment="1">
      <alignment horizontal="center" vertical="center" wrapText="1"/>
    </xf>
    <xf numFmtId="2" fontId="19" fillId="8" borderId="36" xfId="0" applyNumberFormat="1" applyFont="1" applyFill="1" applyBorder="1" applyAlignment="1">
      <alignment horizontal="center" vertical="center" wrapText="1"/>
    </xf>
    <xf numFmtId="177" fontId="19" fillId="8" borderId="29" xfId="86" applyFont="1" applyFill="1" applyBorder="1" applyAlignment="1">
      <alignment horizontal="center" vertical="center" wrapText="1"/>
    </xf>
    <xf numFmtId="185" fontId="19" fillId="8" borderId="29" xfId="86" applyNumberFormat="1" applyFont="1" applyFill="1" applyBorder="1" applyAlignment="1">
      <alignment horizontal="center" vertical="center" wrapText="1"/>
    </xf>
    <xf numFmtId="0" fontId="19" fillId="8" borderId="37" xfId="0" applyFont="1" applyFill="1" applyBorder="1" applyAlignment="1">
      <alignment horizontal="center" vertical="center" wrapText="1"/>
    </xf>
    <xf numFmtId="185" fontId="19" fillId="8" borderId="0" xfId="0" applyNumberFormat="1" applyFont="1" applyFill="1" applyAlignment="1">
      <alignment horizontal="center" vertical="center" wrapText="1"/>
    </xf>
    <xf numFmtId="2" fontId="19" fillId="8" borderId="32" xfId="0" applyNumberFormat="1" applyFont="1" applyFill="1" applyBorder="1" applyAlignment="1">
      <alignment horizontal="center" vertical="center" wrapText="1"/>
    </xf>
    <xf numFmtId="0" fontId="19" fillId="8" borderId="38" xfId="0" applyFont="1" applyFill="1" applyBorder="1" applyAlignment="1">
      <alignment horizontal="center" vertical="center" wrapText="1"/>
    </xf>
    <xf numFmtId="185" fontId="19" fillId="8" borderId="30" xfId="0" applyNumberFormat="1" applyFont="1" applyFill="1" applyBorder="1" applyAlignment="1">
      <alignment horizontal="center" vertical="center" wrapText="1"/>
    </xf>
    <xf numFmtId="185" fontId="15" fillId="9" borderId="39" xfId="0" applyNumberFormat="1" applyFont="1" applyFill="1" applyBorder="1" applyAlignment="1">
      <alignment horizontal="center" vertical="center" wrapText="1"/>
    </xf>
    <xf numFmtId="0" fontId="15" fillId="9" borderId="40" xfId="0" applyFont="1" applyFill="1" applyBorder="1" applyAlignment="1">
      <alignment horizontal="center" vertical="center" wrapText="1"/>
    </xf>
    <xf numFmtId="185" fontId="15" fillId="9" borderId="24" xfId="0" applyNumberFormat="1" applyFont="1" applyFill="1" applyBorder="1" applyAlignment="1">
      <alignment horizontal="center" vertical="center" wrapText="1"/>
    </xf>
    <xf numFmtId="4" fontId="21" fillId="11" borderId="41" xfId="86" applyNumberFormat="1" applyFont="1" applyFill="1" applyBorder="1" applyAlignment="1">
      <alignment vertical="center"/>
    </xf>
    <xf numFmtId="4" fontId="21" fillId="11" borderId="9" xfId="86" applyNumberFormat="1" applyFont="1" applyFill="1" applyBorder="1" applyAlignment="1">
      <alignment vertical="center"/>
    </xf>
    <xf numFmtId="185" fontId="23" fillId="11" borderId="42" xfId="86" applyNumberFormat="1" applyFont="1" applyFill="1" applyBorder="1" applyAlignment="1">
      <alignment horizontal="center" vertical="center"/>
    </xf>
    <xf numFmtId="189" fontId="21" fillId="11" borderId="11" xfId="86" applyNumberFormat="1" applyFont="1" applyFill="1" applyBorder="1" applyAlignment="1">
      <alignment horizontal="center" vertical="center"/>
    </xf>
    <xf numFmtId="4" fontId="21" fillId="11" borderId="9" xfId="0" applyNumberFormat="1" applyFont="1" applyFill="1" applyBorder="1" applyAlignment="1">
      <alignment vertical="center"/>
    </xf>
    <xf numFmtId="4" fontId="21" fillId="11" borderId="9" xfId="1" applyNumberFormat="1" applyFont="1" applyFill="1" applyBorder="1" applyAlignment="1">
      <alignment vertical="center"/>
    </xf>
    <xf numFmtId="185" fontId="23" fillId="11" borderId="9" xfId="0" applyNumberFormat="1" applyFont="1" applyFill="1" applyBorder="1" applyAlignment="1">
      <alignment horizontal="center" vertical="center"/>
    </xf>
    <xf numFmtId="185" fontId="23" fillId="0" borderId="9" xfId="0" applyNumberFormat="1" applyFont="1" applyFill="1" applyBorder="1" applyAlignment="1">
      <alignment horizontal="center" vertical="center"/>
    </xf>
    <xf numFmtId="185" fontId="23" fillId="0" borderId="42" xfId="86" applyNumberFormat="1" applyFont="1" applyFill="1" applyBorder="1" applyAlignment="1">
      <alignment horizontal="center" vertical="center"/>
    </xf>
    <xf numFmtId="189" fontId="21" fillId="0" borderId="11" xfId="86" applyNumberFormat="1" applyFont="1" applyFill="1" applyBorder="1" applyAlignment="1">
      <alignment horizontal="center" vertical="center"/>
    </xf>
    <xf numFmtId="188" fontId="20" fillId="9" borderId="9" xfId="0" applyNumberFormat="1" applyFont="1" applyFill="1" applyBorder="1" applyAlignment="1">
      <alignment vertical="center"/>
    </xf>
    <xf numFmtId="185" fontId="15" fillId="9" borderId="4" xfId="0" applyNumberFormat="1" applyFont="1" applyFill="1" applyBorder="1" applyAlignment="1">
      <alignment horizontal="center" vertical="center"/>
    </xf>
    <xf numFmtId="188" fontId="20" fillId="9" borderId="3" xfId="0" applyNumberFormat="1" applyFont="1" applyFill="1" applyBorder="1" applyAlignment="1">
      <alignment horizontal="center" vertical="center"/>
    </xf>
    <xf numFmtId="185" fontId="15" fillId="9" borderId="3" xfId="0" applyNumberFormat="1" applyFont="1" applyFill="1" applyBorder="1" applyAlignment="1">
      <alignment horizontal="center" vertical="center"/>
    </xf>
    <xf numFmtId="4" fontId="21" fillId="0" borderId="41" xfId="86" applyNumberFormat="1" applyFont="1" applyFill="1" applyBorder="1" applyAlignment="1">
      <alignment vertical="center"/>
    </xf>
    <xf numFmtId="4" fontId="21" fillId="0" borderId="9" xfId="86" applyNumberFormat="1" applyFont="1" applyFill="1" applyBorder="1" applyAlignment="1">
      <alignment vertical="center"/>
    </xf>
    <xf numFmtId="4" fontId="21" fillId="0" borderId="9" xfId="0" applyNumberFormat="1" applyFont="1" applyFill="1" applyBorder="1" applyAlignment="1">
      <alignment vertical="center"/>
    </xf>
    <xf numFmtId="4" fontId="21" fillId="0" borderId="9" xfId="1" applyNumberFormat="1" applyFont="1" applyFill="1" applyBorder="1" applyAlignment="1">
      <alignment vertical="center"/>
    </xf>
    <xf numFmtId="185" fontId="23" fillId="14" borderId="42" xfId="86" applyNumberFormat="1" applyFont="1" applyFill="1" applyBorder="1" applyAlignment="1">
      <alignment horizontal="center" vertical="center"/>
    </xf>
    <xf numFmtId="189" fontId="21" fillId="14" borderId="11" xfId="86" applyNumberFormat="1" applyFont="1" applyFill="1" applyBorder="1" applyAlignment="1">
      <alignment horizontal="center" vertical="center"/>
    </xf>
    <xf numFmtId="2" fontId="21" fillId="14" borderId="9" xfId="0" applyNumberFormat="1" applyFont="1" applyFill="1" applyBorder="1" applyAlignment="1">
      <alignment vertical="center"/>
    </xf>
    <xf numFmtId="4" fontId="21" fillId="14" borderId="9" xfId="1" applyNumberFormat="1" applyFont="1" applyFill="1" applyBorder="1" applyAlignment="1">
      <alignment vertical="center"/>
    </xf>
    <xf numFmtId="185" fontId="23" fillId="14" borderId="9" xfId="0" applyNumberFormat="1" applyFont="1" applyFill="1" applyBorder="1" applyAlignment="1">
      <alignment horizontal="center" vertical="center"/>
    </xf>
    <xf numFmtId="185" fontId="15" fillId="12" borderId="24" xfId="0" applyNumberFormat="1" applyFont="1" applyFill="1" applyBorder="1" applyAlignment="1">
      <alignment horizontal="right" vertical="center" wrapText="1"/>
    </xf>
    <xf numFmtId="185" fontId="15" fillId="12" borderId="24" xfId="0" applyNumberFormat="1" applyFont="1" applyFill="1" applyBorder="1" applyAlignment="1">
      <alignment horizontal="center" vertical="center" wrapText="1"/>
    </xf>
    <xf numFmtId="185" fontId="15" fillId="12" borderId="24" xfId="0" applyNumberFormat="1" applyFont="1" applyFill="1" applyBorder="1" applyAlignment="1">
      <alignment vertical="center" wrapText="1"/>
    </xf>
    <xf numFmtId="0" fontId="20" fillId="15" borderId="24" xfId="0" applyFont="1" applyFill="1" applyBorder="1" applyAlignment="1">
      <alignment vertical="center" wrapText="1"/>
    </xf>
    <xf numFmtId="0" fontId="15" fillId="15" borderId="24" xfId="0" applyFont="1" applyFill="1" applyBorder="1" applyAlignment="1">
      <alignment vertical="center" wrapText="1"/>
    </xf>
    <xf numFmtId="0" fontId="20" fillId="15" borderId="24" xfId="0" applyFont="1" applyFill="1" applyBorder="1" applyAlignment="1">
      <alignment horizontal="center" vertical="center" wrapText="1"/>
    </xf>
    <xf numFmtId="10" fontId="21" fillId="16" borderId="9" xfId="3" applyNumberFormat="1" applyFont="1" applyFill="1" applyBorder="1" applyAlignment="1">
      <alignment horizontal="right" vertical="center"/>
    </xf>
    <xf numFmtId="0" fontId="15" fillId="17" borderId="24" xfId="0" applyFont="1" applyFill="1" applyBorder="1" applyAlignment="1">
      <alignment vertical="center" wrapText="1"/>
    </xf>
    <xf numFmtId="0" fontId="20" fillId="17" borderId="24" xfId="0" applyFont="1" applyFill="1" applyBorder="1" applyAlignment="1">
      <alignment vertical="center" wrapText="1"/>
    </xf>
    <xf numFmtId="0" fontId="20" fillId="17" borderId="24" xfId="0" applyFont="1" applyFill="1" applyBorder="1" applyAlignment="1">
      <alignment horizontal="center" vertical="center" wrapText="1"/>
    </xf>
    <xf numFmtId="2" fontId="20" fillId="17" borderId="24" xfId="0" applyNumberFormat="1" applyFont="1" applyFill="1" applyBorder="1" applyAlignment="1">
      <alignment horizontal="right" vertical="center" wrapText="1"/>
    </xf>
    <xf numFmtId="188" fontId="20" fillId="17" borderId="3" xfId="0" applyNumberFormat="1" applyFont="1" applyFill="1" applyBorder="1" applyAlignment="1">
      <alignment horizontal="right" vertical="center" wrapText="1"/>
    </xf>
    <xf numFmtId="10" fontId="21" fillId="18" borderId="9" xfId="3" applyNumberFormat="1" applyFont="1" applyFill="1" applyBorder="1" applyAlignment="1">
      <alignment horizontal="right" vertical="center"/>
    </xf>
    <xf numFmtId="0" fontId="20" fillId="19" borderId="24" xfId="0" applyFont="1" applyFill="1" applyBorder="1" applyAlignment="1">
      <alignment vertical="center" wrapText="1"/>
    </xf>
    <xf numFmtId="0" fontId="20" fillId="19" borderId="24" xfId="0" applyFont="1" applyFill="1" applyBorder="1" applyAlignment="1">
      <alignment horizontal="center" vertical="center" wrapText="1"/>
    </xf>
    <xf numFmtId="0" fontId="15" fillId="19" borderId="24" xfId="0" applyFont="1" applyFill="1" applyBorder="1" applyAlignment="1">
      <alignment vertical="center" wrapText="1"/>
    </xf>
    <xf numFmtId="2" fontId="20" fillId="19" borderId="24" xfId="0" applyNumberFormat="1" applyFont="1" applyFill="1" applyBorder="1" applyAlignment="1">
      <alignment horizontal="right" vertical="center" wrapText="1"/>
    </xf>
    <xf numFmtId="188" fontId="20" fillId="19" borderId="3" xfId="0" applyNumberFormat="1" applyFont="1" applyFill="1" applyBorder="1" applyAlignment="1">
      <alignment horizontal="right" vertical="center" wrapText="1"/>
    </xf>
    <xf numFmtId="10" fontId="21" fillId="14" borderId="9" xfId="3" applyNumberFormat="1" applyFont="1" applyFill="1" applyBorder="1" applyAlignment="1">
      <alignment horizontal="right" vertical="center"/>
    </xf>
    <xf numFmtId="189" fontId="21" fillId="18" borderId="11" xfId="86" applyNumberFormat="1" applyFont="1" applyFill="1" applyBorder="1" applyAlignment="1">
      <alignment horizontal="center" vertical="center"/>
    </xf>
    <xf numFmtId="2" fontId="21" fillId="0" borderId="9" xfId="0" applyNumberFormat="1" applyFont="1" applyFill="1" applyBorder="1" applyAlignment="1">
      <alignment vertical="center"/>
    </xf>
    <xf numFmtId="4" fontId="21" fillId="16" borderId="41" xfId="86" applyNumberFormat="1" applyFont="1" applyFill="1" applyBorder="1" applyAlignment="1">
      <alignment vertical="center"/>
    </xf>
    <xf numFmtId="185" fontId="23" fillId="16" borderId="9" xfId="86" applyNumberFormat="1" applyFont="1" applyFill="1" applyBorder="1" applyAlignment="1">
      <alignment vertical="center"/>
    </xf>
    <xf numFmtId="185" fontId="23" fillId="16" borderId="42" xfId="86" applyNumberFormat="1" applyFont="1" applyFill="1" applyBorder="1" applyAlignment="1">
      <alignment horizontal="center" vertical="center"/>
    </xf>
    <xf numFmtId="189" fontId="21" fillId="16" borderId="11" xfId="86" applyNumberFormat="1" applyFont="1" applyFill="1" applyBorder="1" applyAlignment="1">
      <alignment horizontal="center" vertical="center"/>
    </xf>
    <xf numFmtId="2" fontId="21" fillId="16" borderId="9" xfId="0" applyNumberFormat="1" applyFont="1" applyFill="1" applyBorder="1" applyAlignment="1">
      <alignment vertical="center"/>
    </xf>
    <xf numFmtId="4" fontId="21" fillId="16" borderId="9" xfId="1" applyNumberFormat="1" applyFont="1" applyFill="1" applyBorder="1" applyAlignment="1">
      <alignment vertical="center"/>
    </xf>
    <xf numFmtId="185" fontId="23" fillId="16" borderId="9" xfId="0" applyNumberFormat="1" applyFont="1" applyFill="1" applyBorder="1" applyAlignment="1">
      <alignment horizontal="center" vertical="center"/>
    </xf>
    <xf numFmtId="185" fontId="15" fillId="9" borderId="24" xfId="0" applyNumberFormat="1" applyFont="1" applyFill="1" applyBorder="1" applyAlignment="1">
      <alignment horizontal="center" vertical="center"/>
    </xf>
    <xf numFmtId="185" fontId="15" fillId="9" borderId="24" xfId="0" applyNumberFormat="1" applyFont="1" applyFill="1" applyBorder="1" applyAlignment="1">
      <alignment vertical="center" wrapText="1"/>
    </xf>
    <xf numFmtId="4" fontId="21" fillId="18" borderId="41" xfId="86" applyNumberFormat="1" applyFont="1" applyFill="1" applyBorder="1" applyAlignment="1">
      <alignment vertical="center"/>
    </xf>
    <xf numFmtId="185" fontId="23" fillId="18" borderId="9" xfId="86" applyNumberFormat="1" applyFont="1" applyFill="1" applyBorder="1" applyAlignment="1">
      <alignment vertical="center"/>
    </xf>
    <xf numFmtId="185" fontId="23" fillId="18" borderId="42" xfId="86" applyNumberFormat="1" applyFont="1" applyFill="1" applyBorder="1" applyAlignment="1">
      <alignment horizontal="center" vertical="center"/>
    </xf>
    <xf numFmtId="2" fontId="21" fillId="18" borderId="9" xfId="0" applyNumberFormat="1" applyFont="1" applyFill="1" applyBorder="1" applyAlignment="1">
      <alignment vertical="center"/>
    </xf>
    <xf numFmtId="4" fontId="21" fillId="18" borderId="9" xfId="1" applyNumberFormat="1" applyFont="1" applyFill="1" applyBorder="1" applyAlignment="1">
      <alignment vertical="center"/>
    </xf>
    <xf numFmtId="185" fontId="23" fillId="18" borderId="9" xfId="0" applyNumberFormat="1" applyFont="1" applyFill="1" applyBorder="1" applyAlignment="1">
      <alignment horizontal="center" vertical="center"/>
    </xf>
    <xf numFmtId="188" fontId="15" fillId="17" borderId="3" xfId="0" applyNumberFormat="1" applyFont="1" applyFill="1" applyBorder="1" applyAlignment="1">
      <alignment horizontal="right" vertical="center" wrapText="1"/>
    </xf>
    <xf numFmtId="4" fontId="21" fillId="14" borderId="41" xfId="86" applyNumberFormat="1" applyFont="1" applyFill="1" applyBorder="1" applyAlignment="1">
      <alignment vertical="center"/>
    </xf>
    <xf numFmtId="4" fontId="21" fillId="14" borderId="9" xfId="86" applyNumberFormat="1" applyFont="1" applyFill="1" applyBorder="1" applyAlignment="1">
      <alignment vertical="center"/>
    </xf>
    <xf numFmtId="0" fontId="15" fillId="19" borderId="24" xfId="0" applyFont="1" applyFill="1" applyBorder="1" applyAlignment="1">
      <alignment horizontal="center" vertical="center" wrapText="1"/>
    </xf>
    <xf numFmtId="2" fontId="15" fillId="19" borderId="24" xfId="0" applyNumberFormat="1" applyFont="1" applyFill="1" applyBorder="1" applyAlignment="1">
      <alignment horizontal="right" vertical="center" wrapText="1"/>
    </xf>
    <xf numFmtId="188" fontId="15" fillId="19" borderId="3" xfId="0" applyNumberFormat="1" applyFont="1" applyFill="1" applyBorder="1" applyAlignment="1">
      <alignment horizontal="right" vertical="center" wrapText="1"/>
    </xf>
    <xf numFmtId="10" fontId="23" fillId="14" borderId="9" xfId="3" applyNumberFormat="1" applyFont="1" applyFill="1" applyBorder="1" applyAlignment="1">
      <alignment horizontal="right" vertical="center"/>
    </xf>
    <xf numFmtId="185" fontId="15" fillId="17" borderId="24" xfId="0" applyNumberFormat="1" applyFont="1" applyFill="1" applyBorder="1" applyAlignment="1">
      <alignment vertical="center" wrapText="1"/>
    </xf>
    <xf numFmtId="185" fontId="15" fillId="17" borderId="24" xfId="0" applyNumberFormat="1" applyFont="1" applyFill="1" applyBorder="1" applyAlignment="1">
      <alignment horizontal="center" vertical="center" wrapText="1"/>
    </xf>
    <xf numFmtId="4" fontId="23" fillId="14" borderId="41" xfId="86" applyNumberFormat="1" applyFont="1" applyFill="1" applyBorder="1" applyAlignment="1">
      <alignment vertical="center"/>
    </xf>
    <xf numFmtId="4" fontId="23" fillId="14" borderId="9" xfId="86" applyNumberFormat="1" applyFont="1" applyFill="1" applyBorder="1" applyAlignment="1">
      <alignment vertical="center"/>
    </xf>
    <xf numFmtId="189" fontId="23" fillId="14" borderId="11" xfId="86" applyNumberFormat="1" applyFont="1" applyFill="1" applyBorder="1" applyAlignment="1">
      <alignment horizontal="center" vertical="center"/>
    </xf>
    <xf numFmtId="2" fontId="23" fillId="14" borderId="9" xfId="0" applyNumberFormat="1" applyFont="1" applyFill="1" applyBorder="1" applyAlignment="1">
      <alignment vertical="center"/>
    </xf>
    <xf numFmtId="4" fontId="23" fillId="14" borderId="9" xfId="1" applyNumberFormat="1" applyFont="1" applyFill="1" applyBorder="1" applyAlignment="1">
      <alignment vertical="center"/>
    </xf>
    <xf numFmtId="185" fontId="23" fillId="0" borderId="42" xfId="86" applyNumberFormat="1" applyFont="1" applyFill="1" applyBorder="1" applyAlignment="1">
      <alignment horizontal="center"/>
    </xf>
    <xf numFmtId="185" fontId="23" fillId="18" borderId="42" xfId="86" applyNumberFormat="1" applyFont="1" applyFill="1" applyBorder="1" applyAlignment="1">
      <alignment horizontal="center"/>
    </xf>
    <xf numFmtId="0" fontId="20" fillId="0" borderId="24" xfId="0" applyFont="1" applyFill="1" applyBorder="1" applyAlignment="1">
      <alignment horizontal="center" vertical="center"/>
    </xf>
    <xf numFmtId="188" fontId="20" fillId="0" borderId="3" xfId="0" applyNumberFormat="1" applyFont="1" applyFill="1" applyBorder="1" applyAlignment="1">
      <alignment vertical="center"/>
    </xf>
    <xf numFmtId="0" fontId="15" fillId="17" borderId="24" xfId="0" applyFont="1" applyFill="1" applyBorder="1" applyAlignment="1">
      <alignment horizontal="center" vertical="center" wrapText="1"/>
    </xf>
    <xf numFmtId="2" fontId="15" fillId="17" borderId="24" xfId="0" applyNumberFormat="1" applyFont="1" applyFill="1" applyBorder="1" applyAlignment="1">
      <alignment horizontal="right" vertical="center" wrapText="1"/>
    </xf>
    <xf numFmtId="10" fontId="23" fillId="18" borderId="9" xfId="3" applyNumberFormat="1" applyFont="1" applyFill="1" applyBorder="1" applyAlignment="1">
      <alignment horizontal="right" vertical="center"/>
    </xf>
    <xf numFmtId="0" fontId="15" fillId="15" borderId="24" xfId="0" applyFont="1" applyFill="1" applyBorder="1" applyAlignment="1">
      <alignment horizontal="center" vertical="center" wrapText="1"/>
    </xf>
    <xf numFmtId="2" fontId="15" fillId="15" borderId="24" xfId="0" applyNumberFormat="1" applyFont="1" applyFill="1" applyBorder="1" applyAlignment="1">
      <alignment horizontal="right" vertical="center" wrapText="1"/>
    </xf>
    <xf numFmtId="188" fontId="15" fillId="15" borderId="3" xfId="0" applyNumberFormat="1" applyFont="1" applyFill="1" applyBorder="1" applyAlignment="1">
      <alignment horizontal="right" vertical="center" wrapText="1"/>
    </xf>
    <xf numFmtId="10" fontId="23" fillId="16" borderId="9" xfId="3" applyNumberFormat="1" applyFont="1" applyFill="1" applyBorder="1" applyAlignment="1">
      <alignment horizontal="right" vertical="center"/>
    </xf>
    <xf numFmtId="4" fontId="23" fillId="18" borderId="41" xfId="86" applyNumberFormat="1" applyFont="1" applyFill="1" applyBorder="1" applyAlignment="1">
      <alignment vertical="center"/>
    </xf>
    <xf numFmtId="189" fontId="23" fillId="18" borderId="11" xfId="86" applyNumberFormat="1" applyFont="1" applyFill="1" applyBorder="1" applyAlignment="1">
      <alignment horizontal="center" vertical="center"/>
    </xf>
    <xf numFmtId="2" fontId="23" fillId="18" borderId="9" xfId="0" applyNumberFormat="1" applyFont="1" applyFill="1" applyBorder="1" applyAlignment="1">
      <alignment vertical="center"/>
    </xf>
    <xf numFmtId="4" fontId="23" fillId="18" borderId="9" xfId="1" applyNumberFormat="1" applyFont="1" applyFill="1" applyBorder="1" applyAlignment="1">
      <alignment vertical="center"/>
    </xf>
    <xf numFmtId="185" fontId="23" fillId="18" borderId="9" xfId="1" applyNumberFormat="1" applyFont="1" applyFill="1" applyBorder="1" applyAlignment="1">
      <alignment vertical="center"/>
    </xf>
    <xf numFmtId="4" fontId="23" fillId="16" borderId="41" xfId="86" applyNumberFormat="1" applyFont="1" applyFill="1" applyBorder="1" applyAlignment="1">
      <alignment vertical="center"/>
    </xf>
    <xf numFmtId="189" fontId="23" fillId="16" borderId="11" xfId="86" applyNumberFormat="1" applyFont="1" applyFill="1" applyBorder="1" applyAlignment="1">
      <alignment horizontal="center" vertical="center"/>
    </xf>
    <xf numFmtId="2" fontId="23" fillId="16" borderId="9" xfId="0" applyNumberFormat="1" applyFont="1" applyFill="1" applyBorder="1" applyAlignment="1">
      <alignment vertical="center"/>
    </xf>
    <xf numFmtId="185" fontId="23" fillId="16" borderId="9" xfId="1" applyNumberFormat="1" applyFont="1" applyFill="1" applyBorder="1" applyAlignment="1">
      <alignment vertical="center"/>
    </xf>
    <xf numFmtId="185" fontId="21" fillId="0" borderId="42" xfId="86" applyNumberFormat="1" applyFont="1" applyFill="1" applyBorder="1" applyAlignment="1">
      <alignment horizontal="center" vertical="center"/>
    </xf>
    <xf numFmtId="185" fontId="21" fillId="0" borderId="9" xfId="0" applyNumberFormat="1" applyFont="1" applyFill="1" applyBorder="1" applyAlignment="1">
      <alignment horizontal="center" vertical="center"/>
    </xf>
    <xf numFmtId="185" fontId="23" fillId="18" borderId="9" xfId="86" applyNumberFormat="1" applyFont="1" applyFill="1" applyBorder="1" applyAlignment="1">
      <alignment horizontal="center" vertical="center"/>
    </xf>
    <xf numFmtId="0" fontId="20" fillId="12" borderId="24" xfId="0" applyFont="1" applyFill="1" applyBorder="1" applyAlignment="1">
      <alignment horizontal="center" vertical="center"/>
    </xf>
    <xf numFmtId="188" fontId="20" fillId="12" borderId="3" xfId="0" applyNumberFormat="1" applyFont="1" applyFill="1" applyBorder="1" applyAlignment="1">
      <alignment vertical="center"/>
    </xf>
    <xf numFmtId="0" fontId="20" fillId="13" borderId="24" xfId="0" applyFont="1" applyFill="1" applyBorder="1" applyAlignment="1">
      <alignment vertical="center" wrapText="1"/>
    </xf>
    <xf numFmtId="0" fontId="20" fillId="13" borderId="24" xfId="0" applyFont="1" applyFill="1" applyBorder="1" applyAlignment="1">
      <alignment horizontal="center" vertical="center" wrapText="1"/>
    </xf>
    <xf numFmtId="2" fontId="20" fillId="13" borderId="24" xfId="0" applyNumberFormat="1" applyFont="1" applyFill="1" applyBorder="1" applyAlignment="1">
      <alignment horizontal="right" vertical="center" wrapText="1"/>
    </xf>
    <xf numFmtId="4" fontId="23" fillId="16" borderId="9" xfId="1" applyNumberFormat="1" applyFont="1" applyFill="1" applyBorder="1" applyAlignment="1">
      <alignment vertical="center"/>
    </xf>
    <xf numFmtId="185" fontId="23" fillId="11" borderId="42" xfId="86" applyNumberFormat="1" applyFont="1" applyFill="1" applyBorder="1" applyAlignment="1">
      <alignment horizontal="center"/>
    </xf>
    <xf numFmtId="0" fontId="20" fillId="20" borderId="24" xfId="0" applyFont="1" applyFill="1" applyBorder="1" applyAlignment="1">
      <alignment vertical="center" wrapText="1"/>
    </xf>
    <xf numFmtId="0" fontId="20" fillId="20" borderId="24" xfId="0" applyFont="1" applyFill="1" applyBorder="1" applyAlignment="1">
      <alignment horizontal="center" vertical="center" wrapText="1"/>
    </xf>
    <xf numFmtId="2" fontId="20" fillId="20" borderId="24" xfId="0" applyNumberFormat="1" applyFont="1" applyFill="1" applyBorder="1" applyAlignment="1">
      <alignment horizontal="right" vertical="center" wrapText="1"/>
    </xf>
    <xf numFmtId="188" fontId="20" fillId="20" borderId="3" xfId="0" applyNumberFormat="1" applyFont="1" applyFill="1" applyBorder="1" applyAlignment="1">
      <alignment horizontal="right" vertical="center" wrapText="1"/>
    </xf>
    <xf numFmtId="10" fontId="23" fillId="21" borderId="9" xfId="3" applyNumberFormat="1" applyFont="1" applyFill="1" applyBorder="1" applyAlignment="1">
      <alignment horizontal="right" vertical="center"/>
    </xf>
    <xf numFmtId="2" fontId="20" fillId="15" borderId="24" xfId="0" applyNumberFormat="1" applyFont="1" applyFill="1" applyBorder="1" applyAlignment="1">
      <alignment horizontal="right" vertical="center" wrapText="1"/>
    </xf>
    <xf numFmtId="188" fontId="20" fillId="15" borderId="3" xfId="0" applyNumberFormat="1" applyFont="1" applyFill="1" applyBorder="1" applyAlignment="1">
      <alignment horizontal="right" vertical="center" wrapText="1"/>
    </xf>
    <xf numFmtId="0" fontId="20" fillId="21" borderId="24" xfId="0" applyFont="1" applyFill="1" applyBorder="1" applyAlignment="1">
      <alignment vertical="center" wrapText="1"/>
    </xf>
    <xf numFmtId="0" fontId="20" fillId="21" borderId="24" xfId="0" applyFont="1" applyFill="1" applyBorder="1" applyAlignment="1">
      <alignment horizontal="center" vertical="center"/>
    </xf>
    <xf numFmtId="2" fontId="20" fillId="21" borderId="24" xfId="0" applyNumberFormat="1" applyFont="1" applyFill="1" applyBorder="1" applyAlignment="1">
      <alignment horizontal="right" vertical="center" wrapText="1"/>
    </xf>
    <xf numFmtId="188" fontId="20" fillId="21" borderId="3" xfId="0" applyNumberFormat="1" applyFont="1" applyFill="1" applyBorder="1" applyAlignment="1">
      <alignment vertical="center"/>
    </xf>
    <xf numFmtId="0" fontId="15" fillId="18" borderId="24" xfId="0" applyFont="1" applyFill="1" applyBorder="1" applyAlignment="1">
      <alignment vertical="center" wrapText="1"/>
    </xf>
    <xf numFmtId="0" fontId="15" fillId="18" borderId="24" xfId="0" applyFont="1" applyFill="1" applyBorder="1" applyAlignment="1">
      <alignment horizontal="center" vertical="center" wrapText="1"/>
    </xf>
    <xf numFmtId="2" fontId="15" fillId="18" borderId="24" xfId="0" applyNumberFormat="1" applyFont="1" applyFill="1" applyBorder="1" applyAlignment="1">
      <alignment horizontal="right" vertical="center" wrapText="1"/>
    </xf>
    <xf numFmtId="188" fontId="15" fillId="18" borderId="3" xfId="0" applyNumberFormat="1" applyFont="1" applyFill="1" applyBorder="1" applyAlignment="1">
      <alignment horizontal="right" vertical="center" wrapText="1"/>
    </xf>
    <xf numFmtId="4" fontId="21" fillId="21" borderId="41" xfId="86" applyNumberFormat="1" applyFont="1" applyFill="1" applyBorder="1" applyAlignment="1">
      <alignment vertical="center"/>
    </xf>
    <xf numFmtId="4" fontId="21" fillId="21" borderId="9" xfId="86" applyNumberFormat="1" applyFont="1" applyFill="1" applyBorder="1" applyAlignment="1">
      <alignment vertical="center"/>
    </xf>
    <xf numFmtId="185" fontId="23" fillId="21" borderId="42" xfId="86" applyNumberFormat="1" applyFont="1" applyFill="1" applyBorder="1" applyAlignment="1">
      <alignment horizontal="center" vertical="center"/>
    </xf>
    <xf numFmtId="189" fontId="21" fillId="21" borderId="11" xfId="86" applyNumberFormat="1" applyFont="1" applyFill="1" applyBorder="1" applyAlignment="1">
      <alignment horizontal="center" vertical="center"/>
    </xf>
    <xf numFmtId="2" fontId="21" fillId="21" borderId="9" xfId="0" applyNumberFormat="1" applyFont="1" applyFill="1" applyBorder="1" applyAlignment="1">
      <alignment vertical="center"/>
    </xf>
    <xf numFmtId="4" fontId="21" fillId="21" borderId="9" xfId="1" applyNumberFormat="1" applyFont="1" applyFill="1" applyBorder="1" applyAlignment="1">
      <alignment vertical="center"/>
    </xf>
    <xf numFmtId="185" fontId="23" fillId="21" borderId="9" xfId="0" applyNumberFormat="1" applyFont="1" applyFill="1" applyBorder="1" applyAlignment="1">
      <alignment horizontal="center" vertical="center"/>
    </xf>
    <xf numFmtId="185" fontId="21" fillId="21" borderId="42" xfId="86" applyNumberFormat="1" applyFont="1" applyFill="1" applyBorder="1" applyAlignment="1">
      <alignment horizontal="center" vertical="center"/>
    </xf>
    <xf numFmtId="185" fontId="21" fillId="21" borderId="9" xfId="0" applyNumberFormat="1" applyFont="1" applyFill="1" applyBorder="1" applyAlignment="1">
      <alignment horizontal="center" vertical="center"/>
    </xf>
    <xf numFmtId="185" fontId="20" fillId="0" borderId="3" xfId="0" applyNumberFormat="1" applyFont="1" applyFill="1" applyBorder="1" applyAlignment="1">
      <alignment horizontal="center" vertical="center"/>
    </xf>
    <xf numFmtId="185" fontId="21" fillId="0" borderId="9" xfId="3" applyNumberFormat="1" applyFont="1" applyFill="1" applyBorder="1" applyAlignment="1">
      <alignment horizontal="center" vertical="center"/>
    </xf>
    <xf numFmtId="185" fontId="21" fillId="0" borderId="41" xfId="86" applyNumberFormat="1" applyFont="1" applyFill="1" applyBorder="1" applyAlignment="1">
      <alignment horizontal="center" vertical="center"/>
    </xf>
    <xf numFmtId="0" fontId="15" fillId="22" borderId="24" xfId="0" applyFont="1" applyFill="1" applyBorder="1" applyAlignment="1">
      <alignment vertical="center" wrapText="1"/>
    </xf>
    <xf numFmtId="0" fontId="20" fillId="22" borderId="24" xfId="0" applyFont="1" applyFill="1" applyBorder="1" applyAlignment="1">
      <alignment horizontal="center" vertical="center"/>
    </xf>
    <xf numFmtId="2" fontId="15" fillId="22" borderId="24" xfId="0" applyNumberFormat="1" applyFont="1" applyFill="1" applyBorder="1" applyAlignment="1">
      <alignment horizontal="right" vertical="center" wrapText="1"/>
    </xf>
    <xf numFmtId="188" fontId="20" fillId="22" borderId="3" xfId="0" applyNumberFormat="1" applyFont="1" applyFill="1" applyBorder="1" applyAlignment="1">
      <alignment vertical="center"/>
    </xf>
    <xf numFmtId="185" fontId="16" fillId="0" borderId="0" xfId="0" applyNumberFormat="1" applyFont="1" applyFill="1" applyAlignment="1">
      <alignment horizontal="center"/>
    </xf>
    <xf numFmtId="185" fontId="23" fillId="0" borderId="9" xfId="86" applyNumberFormat="1" applyFont="1" applyFill="1" applyBorder="1" applyAlignment="1">
      <alignment horizontal="center" vertical="center"/>
    </xf>
    <xf numFmtId="185" fontId="21" fillId="0" borderId="9" xfId="86" applyNumberFormat="1" applyFont="1" applyFill="1" applyBorder="1" applyAlignment="1">
      <alignment horizontal="center" vertical="center"/>
    </xf>
    <xf numFmtId="0" fontId="20" fillId="23" borderId="24" xfId="0" applyFont="1" applyFill="1" applyBorder="1" applyAlignment="1">
      <alignment vertical="center" wrapText="1"/>
    </xf>
    <xf numFmtId="0" fontId="20" fillId="23" borderId="24" xfId="0" applyFont="1" applyFill="1" applyBorder="1" applyAlignment="1">
      <alignment horizontal="center" vertical="center" wrapText="1"/>
    </xf>
    <xf numFmtId="2" fontId="20" fillId="23" borderId="24" xfId="0" applyNumberFormat="1" applyFont="1" applyFill="1" applyBorder="1" applyAlignment="1">
      <alignment horizontal="right" vertical="center" wrapText="1"/>
    </xf>
    <xf numFmtId="188" fontId="20" fillId="23" borderId="3" xfId="0" applyNumberFormat="1" applyFont="1" applyFill="1" applyBorder="1" applyAlignment="1">
      <alignment horizontal="right" vertical="center" wrapText="1"/>
    </xf>
    <xf numFmtId="10" fontId="23" fillId="24" borderId="9" xfId="3" applyNumberFormat="1" applyFont="1" applyFill="1" applyBorder="1" applyAlignment="1">
      <alignment horizontal="right" vertical="center"/>
    </xf>
    <xf numFmtId="4" fontId="21" fillId="24" borderId="41" xfId="86" applyNumberFormat="1" applyFont="1" applyFill="1" applyBorder="1" applyAlignment="1">
      <alignment vertical="center"/>
    </xf>
    <xf numFmtId="4" fontId="21" fillId="24" borderId="9" xfId="86" applyNumberFormat="1" applyFont="1" applyFill="1" applyBorder="1" applyAlignment="1">
      <alignment vertical="center"/>
    </xf>
    <xf numFmtId="185" fontId="23" fillId="24" borderId="42" xfId="86" applyNumberFormat="1" applyFont="1" applyFill="1" applyBorder="1" applyAlignment="1">
      <alignment horizontal="center" vertical="center"/>
    </xf>
    <xf numFmtId="189" fontId="21" fillId="24" borderId="11" xfId="86" applyNumberFormat="1" applyFont="1" applyFill="1" applyBorder="1" applyAlignment="1">
      <alignment horizontal="center" vertical="center"/>
    </xf>
    <xf numFmtId="2" fontId="21" fillId="24" borderId="9" xfId="0" applyNumberFormat="1" applyFont="1" applyFill="1" applyBorder="1" applyAlignment="1">
      <alignment vertical="center"/>
    </xf>
    <xf numFmtId="4" fontId="21" fillId="24" borderId="9" xfId="1" applyNumberFormat="1" applyFont="1" applyFill="1" applyBorder="1" applyAlignment="1">
      <alignment vertical="center"/>
    </xf>
    <xf numFmtId="185" fontId="23" fillId="24" borderId="9" xfId="0" applyNumberFormat="1" applyFont="1" applyFill="1" applyBorder="1" applyAlignment="1">
      <alignment horizontal="center" vertical="center"/>
    </xf>
    <xf numFmtId="0" fontId="15" fillId="14" borderId="24" xfId="0" applyFont="1" applyFill="1" applyBorder="1" applyAlignment="1">
      <alignment vertical="center" wrapText="1"/>
    </xf>
    <xf numFmtId="0" fontId="15" fillId="14" borderId="24" xfId="0" applyFont="1" applyFill="1" applyBorder="1" applyAlignment="1">
      <alignment horizontal="center" vertical="center"/>
    </xf>
    <xf numFmtId="2" fontId="15" fillId="14" borderId="24" xfId="0" applyNumberFormat="1" applyFont="1" applyFill="1" applyBorder="1" applyAlignment="1">
      <alignment horizontal="right" vertical="center" wrapText="1"/>
    </xf>
    <xf numFmtId="188" fontId="15" fillId="14" borderId="3" xfId="0" applyNumberFormat="1" applyFont="1" applyFill="1" applyBorder="1" applyAlignment="1">
      <alignment vertical="center"/>
    </xf>
    <xf numFmtId="0" fontId="15" fillId="18" borderId="24" xfId="0" applyFont="1" applyFill="1" applyBorder="1" applyAlignment="1">
      <alignment horizontal="center" vertical="center"/>
    </xf>
    <xf numFmtId="188" fontId="15" fillId="18" borderId="3" xfId="0" applyNumberFormat="1" applyFont="1" applyFill="1" applyBorder="1" applyAlignment="1">
      <alignment vertical="center"/>
    </xf>
    <xf numFmtId="0" fontId="20" fillId="24" borderId="24" xfId="0" applyFont="1" applyFill="1" applyBorder="1" applyAlignment="1">
      <alignment vertical="center" wrapText="1"/>
    </xf>
    <xf numFmtId="0" fontId="20" fillId="24" borderId="24" xfId="0" applyFont="1" applyFill="1" applyBorder="1" applyAlignment="1">
      <alignment horizontal="center" vertical="center"/>
    </xf>
    <xf numFmtId="2" fontId="20" fillId="24" borderId="24" xfId="0" applyNumberFormat="1" applyFont="1" applyFill="1" applyBorder="1" applyAlignment="1">
      <alignment horizontal="right" vertical="center" wrapText="1"/>
    </xf>
    <xf numFmtId="188" fontId="20" fillId="24" borderId="3" xfId="0" applyNumberFormat="1" applyFont="1" applyFill="1" applyBorder="1" applyAlignment="1">
      <alignment vertical="center"/>
    </xf>
    <xf numFmtId="185" fontId="21" fillId="24" borderId="9" xfId="0" applyNumberFormat="1" applyFont="1" applyFill="1" applyBorder="1" applyAlignment="1">
      <alignment horizontal="center" vertical="center"/>
    </xf>
    <xf numFmtId="0" fontId="4" fillId="16" borderId="9" xfId="0" applyFont="1" applyFill="1" applyBorder="1" applyAlignment="1">
      <alignment horizontal="center" vertical="center" wrapText="1"/>
    </xf>
    <xf numFmtId="0" fontId="4" fillId="16" borderId="9" xfId="0" applyFont="1" applyFill="1" applyBorder="1" applyAlignment="1">
      <alignment vertical="center" wrapText="1"/>
    </xf>
    <xf numFmtId="10" fontId="4" fillId="16" borderId="9" xfId="3" applyNumberFormat="1" applyFont="1" applyFill="1" applyBorder="1" applyAlignment="1">
      <alignment horizontal="center" vertical="center" wrapText="1"/>
    </xf>
    <xf numFmtId="0" fontId="24" fillId="0" borderId="43" xfId="0" applyFont="1" applyFill="1" applyBorder="1" applyAlignment="1">
      <alignment horizontal="center" vertical="top" wrapText="1"/>
    </xf>
    <xf numFmtId="0" fontId="25" fillId="0" borderId="43" xfId="0" applyFont="1" applyBorder="1" applyAlignment="1">
      <alignment horizontal="center" vertical="top" wrapText="1"/>
    </xf>
    <xf numFmtId="0" fontId="25" fillId="0" borderId="29" xfId="0" applyFont="1" applyBorder="1" applyAlignment="1">
      <alignment horizontal="center" vertical="top" wrapText="1"/>
    </xf>
    <xf numFmtId="0" fontId="26" fillId="0" borderId="31" xfId="0" applyFont="1" applyBorder="1" applyAlignment="1">
      <alignment horizontal="center" vertical="center" textRotation="255"/>
    </xf>
    <xf numFmtId="4" fontId="27" fillId="0" borderId="0" xfId="0" applyNumberFormat="1" applyFont="1" applyAlignment="1">
      <alignment horizontal="left" vertical="center"/>
    </xf>
    <xf numFmtId="0" fontId="28" fillId="0" borderId="0" xfId="0" applyFont="1" applyBorder="1" applyAlignment="1">
      <alignment horizontal="center"/>
    </xf>
    <xf numFmtId="0" fontId="22" fillId="0" borderId="0" xfId="0" applyFont="1" applyAlignment="1">
      <alignment horizontal="left" wrapText="1"/>
    </xf>
    <xf numFmtId="2" fontId="22" fillId="0" borderId="0" xfId="0" applyNumberFormat="1" applyFont="1" applyAlignment="1">
      <alignment horizontal="center"/>
    </xf>
    <xf numFmtId="2" fontId="22" fillId="0" borderId="0" xfId="0" applyNumberFormat="1" applyFont="1" applyAlignment="1">
      <alignment horizontal="right"/>
    </xf>
    <xf numFmtId="0" fontId="26" fillId="0" borderId="0" xfId="0" applyFont="1" applyBorder="1" applyAlignment="1">
      <alignment horizontal="center" vertical="center" textRotation="255"/>
    </xf>
    <xf numFmtId="0" fontId="27" fillId="0" borderId="0" xfId="0" applyFont="1" applyAlignment="1">
      <alignment horizontal="left" vertical="center" wrapText="1"/>
    </xf>
    <xf numFmtId="0" fontId="27" fillId="0" borderId="0" xfId="0" applyFont="1" applyAlignment="1">
      <alignment horizontal="center" vertical="center" wrapText="1"/>
    </xf>
    <xf numFmtId="0" fontId="29" fillId="0" borderId="0" xfId="0" applyFont="1" applyBorder="1" applyAlignment="1">
      <alignment horizontal="center" vertical="center" wrapText="1"/>
    </xf>
    <xf numFmtId="0" fontId="22" fillId="0" borderId="0" xfId="0" applyFont="1" applyBorder="1" applyAlignment="1">
      <alignment horizontal="center"/>
    </xf>
    <xf numFmtId="185" fontId="21" fillId="0" borderId="42" xfId="86" applyNumberFormat="1" applyFont="1" applyFill="1" applyBorder="1" applyAlignment="1">
      <alignment horizontal="center"/>
    </xf>
    <xf numFmtId="4" fontId="21" fillId="16" borderId="9" xfId="86" applyNumberFormat="1" applyFont="1" applyFill="1" applyBorder="1" applyAlignment="1">
      <alignment vertical="center"/>
    </xf>
    <xf numFmtId="185" fontId="4" fillId="16" borderId="41" xfId="3" applyNumberFormat="1" applyFont="1" applyFill="1" applyBorder="1" applyAlignment="1">
      <alignment horizontal="center" vertical="center"/>
    </xf>
    <xf numFmtId="189" fontId="4" fillId="16" borderId="11" xfId="3" applyNumberFormat="1" applyFont="1" applyFill="1" applyBorder="1" applyAlignment="1">
      <alignment horizontal="center" vertical="center"/>
    </xf>
    <xf numFmtId="0" fontId="16" fillId="16" borderId="9" xfId="0" applyFont="1" applyFill="1" applyBorder="1"/>
    <xf numFmtId="0" fontId="22" fillId="16" borderId="9" xfId="0" applyFont="1" applyFill="1" applyBorder="1"/>
    <xf numFmtId="185" fontId="4" fillId="16" borderId="9" xfId="86" applyNumberFormat="1" applyFont="1" applyFill="1" applyBorder="1" applyAlignment="1">
      <alignment horizontal="center" vertical="center"/>
    </xf>
    <xf numFmtId="185" fontId="30" fillId="0" borderId="43" xfId="0" applyNumberFormat="1" applyFont="1" applyBorder="1" applyAlignment="1">
      <alignment horizontal="center" vertical="top" wrapText="1"/>
    </xf>
    <xf numFmtId="185" fontId="30" fillId="0" borderId="29" xfId="0" applyNumberFormat="1" applyFont="1" applyBorder="1" applyAlignment="1">
      <alignment horizontal="center" vertical="top" wrapText="1"/>
    </xf>
    <xf numFmtId="177" fontId="22" fillId="0" borderId="0" xfId="86" applyFont="1"/>
    <xf numFmtId="185" fontId="4" fillId="0" borderId="0" xfId="86" applyNumberFormat="1" applyFont="1" applyAlignment="1">
      <alignment horizontal="center"/>
    </xf>
    <xf numFmtId="177" fontId="22" fillId="0" borderId="0" xfId="86" applyFont="1" applyAlignment="1">
      <alignment horizontal="center"/>
    </xf>
    <xf numFmtId="185" fontId="31" fillId="0" borderId="0" xfId="0" applyNumberFormat="1" applyFont="1" applyAlignment="1">
      <alignment horizontal="center" vertical="center" wrapText="1"/>
    </xf>
    <xf numFmtId="185" fontId="32" fillId="0" borderId="0" xfId="0" applyNumberFormat="1" applyFont="1" applyBorder="1" applyAlignment="1">
      <alignment horizontal="center" vertical="center" wrapText="1"/>
    </xf>
    <xf numFmtId="185" fontId="4" fillId="0" borderId="0" xfId="86" applyNumberFormat="1" applyFont="1" applyFill="1" applyAlignment="1">
      <alignment horizontal="center"/>
    </xf>
    <xf numFmtId="177" fontId="4" fillId="0" borderId="0" xfId="86" applyFont="1" applyFill="1" applyBorder="1" applyAlignment="1">
      <alignment horizontal="center"/>
    </xf>
    <xf numFmtId="177" fontId="4" fillId="0" borderId="0" xfId="86" applyFont="1" applyAlignment="1">
      <alignment horizontal="center"/>
    </xf>
    <xf numFmtId="4" fontId="16" fillId="0" borderId="0" xfId="0" applyNumberFormat="1"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33" fillId="0" borderId="0" xfId="0" applyFont="1" applyAlignment="1">
      <alignment horizontal="center"/>
    </xf>
    <xf numFmtId="0" fontId="5" fillId="0" borderId="0" xfId="0" applyFont="1" applyAlignment="1">
      <alignment vertical="center" wrapText="1"/>
    </xf>
    <xf numFmtId="0" fontId="34" fillId="0" borderId="0" xfId="0" applyFont="1" applyAlignment="1">
      <alignment horizontal="center" vertical="center" wrapText="1"/>
    </xf>
    <xf numFmtId="0" fontId="34" fillId="0" borderId="0" xfId="0" applyFont="1" applyAlignment="1">
      <alignment vertical="center"/>
    </xf>
    <xf numFmtId="0" fontId="22" fillId="0" borderId="0" xfId="0" applyFont="1" applyAlignment="1">
      <alignment horizontal="center"/>
    </xf>
    <xf numFmtId="4" fontId="4" fillId="25" borderId="44" xfId="86" applyNumberFormat="1" applyFont="1" applyFill="1" applyBorder="1" applyAlignment="1">
      <alignment horizontal="center" vertical="center"/>
    </xf>
    <xf numFmtId="4" fontId="4" fillId="25" borderId="45" xfId="86" applyNumberFormat="1" applyFont="1" applyFill="1" applyBorder="1" applyAlignment="1">
      <alignment horizontal="center" vertical="center"/>
    </xf>
    <xf numFmtId="0" fontId="4" fillId="25" borderId="46" xfId="0" applyFont="1" applyFill="1" applyBorder="1" applyAlignment="1">
      <alignment horizontal="center" vertical="center"/>
    </xf>
    <xf numFmtId="0" fontId="4" fillId="25" borderId="47" xfId="0" applyFont="1" applyFill="1" applyBorder="1" applyAlignment="1">
      <alignment horizontal="center" vertical="center"/>
    </xf>
    <xf numFmtId="0" fontId="4" fillId="25" borderId="44" xfId="0" applyFont="1" applyFill="1" applyBorder="1" applyAlignment="1">
      <alignment horizontal="center" vertical="center"/>
    </xf>
    <xf numFmtId="0" fontId="4" fillId="25" borderId="48" xfId="0" applyFont="1" applyFill="1" applyBorder="1" applyAlignment="1">
      <alignment horizontal="center" vertical="center" wrapText="1"/>
    </xf>
    <xf numFmtId="177" fontId="4" fillId="25" borderId="29" xfId="86" applyFont="1" applyFill="1" applyBorder="1" applyAlignment="1">
      <alignment horizontal="center" vertical="center" wrapText="1"/>
    </xf>
    <xf numFmtId="177" fontId="4" fillId="25" borderId="33" xfId="86" applyFont="1" applyFill="1" applyBorder="1" applyAlignment="1">
      <alignment horizontal="center" vertical="center" wrapText="1"/>
    </xf>
    <xf numFmtId="177" fontId="4" fillId="25" borderId="36" xfId="86" applyFont="1" applyFill="1" applyBorder="1" applyAlignment="1">
      <alignment horizontal="center" vertical="center" wrapText="1"/>
    </xf>
    <xf numFmtId="177" fontId="4" fillId="25" borderId="49" xfId="86" applyFont="1" applyFill="1" applyBorder="1" applyAlignment="1">
      <alignment horizontal="center" vertical="center" wrapText="1"/>
    </xf>
    <xf numFmtId="0" fontId="4" fillId="25" borderId="50" xfId="0" applyFont="1" applyFill="1" applyBorder="1" applyAlignment="1">
      <alignment horizontal="center" vertical="center"/>
    </xf>
    <xf numFmtId="0" fontId="4" fillId="25" borderId="51" xfId="0" applyFont="1" applyFill="1" applyBorder="1" applyAlignment="1">
      <alignment horizontal="center" vertical="center" wrapText="1"/>
    </xf>
    <xf numFmtId="177" fontId="4" fillId="25" borderId="51" xfId="86" applyFont="1" applyFill="1" applyBorder="1" applyAlignment="1">
      <alignment horizontal="center" vertical="center" wrapText="1"/>
    </xf>
    <xf numFmtId="177" fontId="4" fillId="25" borderId="52" xfId="86" applyFont="1" applyFill="1" applyBorder="1" applyAlignment="1">
      <alignment horizontal="center" vertical="center" wrapText="1"/>
    </xf>
    <xf numFmtId="177" fontId="4" fillId="25" borderId="53" xfId="86" applyFont="1" applyFill="1" applyBorder="1" applyAlignment="1">
      <alignment horizontal="center" vertical="center" wrapText="1"/>
    </xf>
    <xf numFmtId="177" fontId="4" fillId="25" borderId="54" xfId="86" applyFont="1" applyFill="1" applyBorder="1" applyAlignment="1">
      <alignment horizontal="center" vertical="center" wrapText="1"/>
    </xf>
    <xf numFmtId="0" fontId="19" fillId="26" borderId="55" xfId="0" applyFont="1" applyFill="1" applyBorder="1" applyAlignment="1">
      <alignment horizontal="center" vertical="center" wrapText="1"/>
    </xf>
    <xf numFmtId="187" fontId="35" fillId="0" borderId="56" xfId="0" applyNumberFormat="1" applyFont="1" applyFill="1" applyBorder="1" applyAlignment="1">
      <alignment horizontal="center" vertical="center"/>
    </xf>
    <xf numFmtId="10" fontId="18" fillId="0" borderId="43" xfId="112" applyNumberFormat="1" applyFont="1" applyFill="1" applyBorder="1" applyAlignment="1">
      <alignment horizontal="center" vertical="center"/>
    </xf>
    <xf numFmtId="185" fontId="18" fillId="0" borderId="57" xfId="0" applyNumberFormat="1" applyFont="1" applyBorder="1"/>
    <xf numFmtId="10" fontId="18" fillId="0" borderId="58" xfId="112" applyNumberFormat="1" applyFont="1" applyFill="1" applyBorder="1" applyAlignment="1">
      <alignment horizontal="center" vertical="center"/>
    </xf>
    <xf numFmtId="4" fontId="19" fillId="0" borderId="59" xfId="0" applyNumberFormat="1" applyFont="1" applyFill="1" applyBorder="1" applyAlignment="1">
      <alignment vertical="center"/>
    </xf>
    <xf numFmtId="187" fontId="35" fillId="0" borderId="3" xfId="0" applyNumberFormat="1" applyFont="1" applyFill="1" applyBorder="1" applyAlignment="1">
      <alignment horizontal="center" vertical="center"/>
    </xf>
    <xf numFmtId="185" fontId="18" fillId="0" borderId="33" xfId="0" applyNumberFormat="1" applyFont="1" applyBorder="1"/>
    <xf numFmtId="0" fontId="19" fillId="25" borderId="60" xfId="0" applyFont="1" applyFill="1" applyBorder="1" applyAlignment="1">
      <alignment horizontal="center" vertical="center" wrapText="1"/>
    </xf>
    <xf numFmtId="0" fontId="19" fillId="25" borderId="61" xfId="0" applyFont="1" applyFill="1" applyBorder="1" applyAlignment="1">
      <alignment horizontal="center" vertical="center" wrapText="1"/>
    </xf>
    <xf numFmtId="10" fontId="18" fillId="25" borderId="62" xfId="0" applyNumberFormat="1" applyFont="1" applyFill="1" applyBorder="1" applyAlignment="1">
      <alignment horizontal="center" vertical="center"/>
    </xf>
    <xf numFmtId="4" fontId="19" fillId="25" borderId="63" xfId="86" applyNumberFormat="1" applyFont="1" applyFill="1" applyBorder="1" applyAlignment="1">
      <alignment vertical="center"/>
    </xf>
    <xf numFmtId="4" fontId="19" fillId="25" borderId="64" xfId="86" applyNumberFormat="1" applyFont="1" applyFill="1" applyBorder="1" applyAlignment="1">
      <alignment vertical="center"/>
    </xf>
    <xf numFmtId="0" fontId="36" fillId="0" borderId="48" xfId="0" applyFont="1" applyBorder="1" applyAlignment="1">
      <alignment horizontal="center" vertical="top" wrapText="1"/>
    </xf>
    <xf numFmtId="0" fontId="37" fillId="0" borderId="48" xfId="0" applyFont="1" applyBorder="1" applyAlignment="1" applyProtection="1">
      <alignment horizontal="center" vertical="top" wrapText="1"/>
      <protection locked="0"/>
    </xf>
    <xf numFmtId="0" fontId="38" fillId="0" borderId="0" xfId="0" applyFont="1" applyBorder="1" applyAlignment="1" applyProtection="1">
      <alignment vertical="top" wrapText="1"/>
      <protection locked="0"/>
    </xf>
    <xf numFmtId="0" fontId="39" fillId="0" borderId="29" xfId="0" applyFont="1" applyBorder="1" applyAlignment="1">
      <alignment horizontal="center" vertical="top" wrapText="1"/>
    </xf>
    <xf numFmtId="0" fontId="37" fillId="0" borderId="29" xfId="0" applyFont="1" applyBorder="1" applyAlignment="1" applyProtection="1">
      <alignment vertical="top" wrapText="1"/>
      <protection locked="0"/>
    </xf>
    <xf numFmtId="0" fontId="37" fillId="0" borderId="29" xfId="0" applyFont="1" applyBorder="1" applyAlignment="1" applyProtection="1">
      <alignment horizontal="center" vertical="top" wrapText="1"/>
      <protection locked="0"/>
    </xf>
    <xf numFmtId="0" fontId="31" fillId="0" borderId="0" xfId="0" applyFont="1" applyAlignment="1">
      <alignment vertical="center" textRotation="255"/>
    </xf>
    <xf numFmtId="0" fontId="40" fillId="0" borderId="31" xfId="0" applyFont="1" applyBorder="1" applyAlignment="1">
      <alignment horizontal="left" vertical="center" wrapText="1"/>
    </xf>
    <xf numFmtId="0" fontId="16" fillId="0" borderId="31" xfId="0" applyFont="1" applyBorder="1"/>
    <xf numFmtId="0" fontId="41" fillId="0" borderId="0" xfId="0" applyFont="1" applyAlignment="1" applyProtection="1">
      <alignment vertical="center" wrapText="1"/>
      <protection locked="0"/>
    </xf>
    <xf numFmtId="0" fontId="26" fillId="0" borderId="0" xfId="0" applyFont="1" applyAlignment="1">
      <alignment vertical="center" textRotation="255"/>
    </xf>
    <xf numFmtId="0" fontId="41" fillId="0" borderId="0" xfId="0" applyFont="1" applyBorder="1" applyAlignment="1" applyProtection="1">
      <alignment horizontal="left" vertical="center" wrapText="1"/>
      <protection locked="0"/>
    </xf>
    <xf numFmtId="0" fontId="29" fillId="0" borderId="0" xfId="0" applyFont="1" applyAlignment="1">
      <alignment horizontal="left" vertical="distributed" wrapText="1"/>
    </xf>
    <xf numFmtId="0" fontId="41" fillId="0" borderId="0" xfId="0" applyFont="1" applyBorder="1" applyAlignment="1" applyProtection="1" quotePrefix="1">
      <alignment horizontal="left" vertical="center" wrapText="1"/>
      <protection locked="0"/>
    </xf>
    <xf numFmtId="0" fontId="29" fillId="0" borderId="0" xfId="0" applyFont="1" applyBorder="1" applyAlignment="1" quotePrefix="1">
      <alignment horizontal="center" vertical="center" wrapText="1"/>
    </xf>
  </cellXfs>
  <cellStyles count="128">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20% - Accent1" xfId="49"/>
    <cellStyle name="20% - Accent2" xfId="50"/>
    <cellStyle name="20% - Accent3" xfId="51"/>
    <cellStyle name="20% - Accent4" xfId="52"/>
    <cellStyle name="20% - Accent5" xfId="53"/>
    <cellStyle name="20% - Accent6" xfId="54"/>
    <cellStyle name="40% - Accent1" xfId="55"/>
    <cellStyle name="40% - Accent2" xfId="56"/>
    <cellStyle name="40% - Accent3" xfId="57"/>
    <cellStyle name="40% - Accent4" xfId="58"/>
    <cellStyle name="40% - Accent5" xfId="59"/>
    <cellStyle name="40% - Accent6" xfId="60"/>
    <cellStyle name="60% - Accent1" xfId="61"/>
    <cellStyle name="60% - Accent2" xfId="62"/>
    <cellStyle name="60% - Accent3" xfId="63"/>
    <cellStyle name="60% - Accent4" xfId="64"/>
    <cellStyle name="60% - Accent5" xfId="65"/>
    <cellStyle name="60% - Accent6" xfId="66"/>
    <cellStyle name="Accent1" xfId="67"/>
    <cellStyle name="Accent2" xfId="68"/>
    <cellStyle name="Accent3" xfId="69"/>
    <cellStyle name="Accent4" xfId="70"/>
    <cellStyle name="Accent5" xfId="71"/>
    <cellStyle name="Accent6" xfId="72"/>
    <cellStyle name="Bad" xfId="73"/>
    <cellStyle name="Calculation" xfId="74"/>
    <cellStyle name="Check Cell" xfId="75"/>
    <cellStyle name="Currency_Revised Pricing List to CISCEA" xfId="76"/>
    <cellStyle name="Excel Built-in Normal_Mapa de Cotações Cinto tipo paraquedista." xfId="77"/>
    <cellStyle name="Explanatory Text" xfId="78"/>
    <cellStyle name="Good" xfId="79"/>
    <cellStyle name="Heading 1" xfId="80"/>
    <cellStyle name="Heading 2" xfId="81"/>
    <cellStyle name="Heading 3" xfId="82"/>
    <cellStyle name="Heading 4" xfId="83"/>
    <cellStyle name="Input" xfId="84"/>
    <cellStyle name="Linked Cell" xfId="85"/>
    <cellStyle name="Moeda 10" xfId="86"/>
    <cellStyle name="Moeda 10 2" xfId="87"/>
    <cellStyle name="Moeda 13 2" xfId="88"/>
    <cellStyle name="Moeda 14 2" xfId="89"/>
    <cellStyle name="Moeda 15 2" xfId="90"/>
    <cellStyle name="Moeda 2 2" xfId="91"/>
    <cellStyle name="Moeda 3 2" xfId="92"/>
    <cellStyle name="Moeda 4 2" xfId="93"/>
    <cellStyle name="Moeda 5 2" xfId="94"/>
    <cellStyle name="Moeda 6 2" xfId="95"/>
    <cellStyle name="Moeda 7 2" xfId="96"/>
    <cellStyle name="Moeda 8 2" xfId="97"/>
    <cellStyle name="Moeda 9 2" xfId="98"/>
    <cellStyle name="Neutral" xfId="99"/>
    <cellStyle name="Normal 2" xfId="100"/>
    <cellStyle name="Normal 3" xfId="101"/>
    <cellStyle name="Normal 3 2" xfId="102"/>
    <cellStyle name="Normal 4" xfId="103"/>
    <cellStyle name="Normal 40" xfId="104"/>
    <cellStyle name="Normal 5" xfId="105"/>
    <cellStyle name="Normal 6" xfId="106"/>
    <cellStyle name="Normal 7 2" xfId="107"/>
    <cellStyle name="Note" xfId="108"/>
    <cellStyle name="Output" xfId="109"/>
    <cellStyle name="Porcentagem 2" xfId="110"/>
    <cellStyle name="Porcentagem 2 2" xfId="111"/>
    <cellStyle name="Porcentagem 3" xfId="112"/>
    <cellStyle name="Separador de milhares 10 2" xfId="113"/>
    <cellStyle name="Separador de milhares 13 2" xfId="114"/>
    <cellStyle name="Separador de milhares 15 2" xfId="115"/>
    <cellStyle name="Separador de milhares 2 2" xfId="116"/>
    <cellStyle name="Separador de milhares 2 2 2" xfId="117"/>
    <cellStyle name="Separador de milhares 2 3" xfId="118"/>
    <cellStyle name="Separador de milhares 3 2" xfId="119"/>
    <cellStyle name="Title" xfId="120"/>
    <cellStyle name="Título 1 1" xfId="121"/>
    <cellStyle name="Título 1 1 1" xfId="122"/>
    <cellStyle name="Título 1 1_ANEXO A - 049.016.G00.PL.002.01Memória" xfId="123"/>
    <cellStyle name="Título 5" xfId="124"/>
    <cellStyle name="Título 6" xfId="125"/>
    <cellStyle name="Vírgula 2" xfId="126"/>
    <cellStyle name="Warning Text" xfId="12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9.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FF%20GERAL_FASE%201%20-%20Or&#231;amento%20Sint&#233;tico_R1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RESUMO"/>
      <sheetName val="Orçamento Sintético"/>
      <sheetName val="Memória de Cálculo"/>
      <sheetName val="CPUs"/>
      <sheetName val="CPUs_Auxiliares"/>
      <sheetName val="Mapa de Cotações"/>
      <sheetName val="FISICO-FINANCEIRO"/>
      <sheetName val="BDI"/>
      <sheetName val="BDI_DIF."/>
    </sheetNames>
    <sheetDataSet>
      <sheetData sheetId="0"/>
      <sheetData sheetId="1"/>
      <sheetData sheetId="2">
        <row r="2">
          <cell r="C2" t="str">
            <v>PLANILHA DE ORÇAMENTOS DE PROJETOS E OBRAS - MEMÓRIA DE CÁLCULO</v>
          </cell>
        </row>
        <row r="3">
          <cell r="C3" t="str">
            <v>UFF- INSTITUTO DE QUIMICA</v>
          </cell>
        </row>
        <row r="3">
          <cell r="G3" t="str">
            <v>AUTOR:</v>
          </cell>
        </row>
        <row r="3">
          <cell r="J3" t="str">
            <v>FUNÇÃO:</v>
          </cell>
        </row>
        <row r="4">
          <cell r="C4" t="str">
            <v>LOCAL: CAMPUS PRAIA VERMELHA</v>
          </cell>
        </row>
        <row r="4">
          <cell r="G4" t="str">
            <v>PROCESSO: 23069.000000/0000-00</v>
          </cell>
        </row>
        <row r="4">
          <cell r="J4" t="str">
            <v>ART/RRT:</v>
          </cell>
        </row>
        <row r="5">
          <cell r="C5" t="str">
            <v>NOME/APELIDO DA OBRA:</v>
          </cell>
        </row>
        <row r="5">
          <cell r="G5" t="str">
            <v>BDI</v>
          </cell>
          <cell r="H5" t="str">
            <v>BDI EQUIP.</v>
          </cell>
          <cell r="I5" t="str">
            <v>SIAPE</v>
          </cell>
          <cell r="J5" t="str">
            <v>DATA</v>
          </cell>
          <cell r="K5" t="str">
            <v>REVISÃO</v>
          </cell>
        </row>
        <row r="6">
          <cell r="C6" t="str">
            <v>BASE DE DADOS: SINAPI - 06/2024 - Rio de Janeiro; SBC - 06/2024 - Rio de Janeiro; EMOP - 06/2024 - Rio de Janeiro; SCO - 06/2024 - Rio de Janeiro - DESONERADO</v>
          </cell>
        </row>
        <row r="6">
          <cell r="G6">
            <v>0.2644</v>
          </cell>
          <cell r="H6">
            <v>0.1689</v>
          </cell>
          <cell r="I6" t="str">
            <v>0000000</v>
          </cell>
          <cell r="J6">
            <v>45505</v>
          </cell>
          <cell r="K6" t="str">
            <v>R19</v>
          </cell>
          <cell r="L6">
            <v>0</v>
          </cell>
        </row>
        <row r="7">
          <cell r="C7" t="str">
            <v>Item</v>
          </cell>
          <cell r="D7" t="str">
            <v>Código</v>
          </cell>
          <cell r="E7" t="str">
            <v>Banco</v>
          </cell>
          <cell r="F7" t="str">
            <v>Descrição</v>
          </cell>
          <cell r="G7" t="str">
            <v>Und</v>
          </cell>
          <cell r="H7" t="str">
            <v>Quant.</v>
          </cell>
          <cell r="I7" t="str">
            <v>Valor Unit</v>
          </cell>
          <cell r="J7" t="str">
            <v>Valor Unit com BDI</v>
          </cell>
          <cell r="K7" t="str">
            <v>Total</v>
          </cell>
          <cell r="L7" t="str">
            <v>Peso (%)</v>
          </cell>
        </row>
        <row r="8">
          <cell r="C8" t="str">
            <v> 1 </v>
          </cell>
          <cell r="D8" t="str">
            <v>  </v>
          </cell>
        </row>
        <row r="8">
          <cell r="F8" t="str">
            <v>PROJETOS</v>
          </cell>
        </row>
        <row r="8">
          <cell r="I8" t="str">
            <v/>
          </cell>
        </row>
        <row r="8">
          <cell r="K8">
            <v>116075.52</v>
          </cell>
          <cell r="L8">
            <v>0.00495331404118865</v>
          </cell>
        </row>
        <row r="9">
          <cell r="C9" t="str">
            <v> 1.1 </v>
          </cell>
          <cell r="D9" t="str">
            <v> 01.050.0810-A </v>
          </cell>
          <cell r="E9" t="str">
            <v>EMOP</v>
          </cell>
          <cell r="F9" t="str">
            <v>PROJETO DE AS BUILT DE ARQUITETURA PARA PREDIOS ESCOLARES E/ OU ADMINISTRATIVOS ATE 500M2,APRESENTADO NOS PADROES DA CONT RATANTE,INCLUSIVE COORDENACAO E COMPATIBILIZACAO COM OS PROJ ETOS COMPLEMENTARES</v>
          </cell>
          <cell r="G9" t="str">
            <v>m²</v>
          </cell>
          <cell r="H9">
            <v>500</v>
          </cell>
          <cell r="I9">
            <v>11.6</v>
          </cell>
          <cell r="J9">
            <v>14.66</v>
          </cell>
          <cell r="K9">
            <v>7330</v>
          </cell>
          <cell r="L9">
            <v>0.000312794566174787</v>
          </cell>
        </row>
        <row r="10">
          <cell r="C10" t="str">
            <v> 1.2 </v>
          </cell>
          <cell r="D10" t="str">
            <v> 01.050.0811-A </v>
          </cell>
          <cell r="E10" t="str">
            <v>EMOP</v>
          </cell>
          <cell r="F10" t="str">
            <v>PROJETO DE AS BUILT DE ARQUITETURA PARA PREDIOS ESCOLARES E/ OU ADMINISTRATIVOS DE 501 ATE 3000M2,APRESENTADO NOS PADROES DA CONTRATANTE,INCLUSIVE COORDENACAO E COMPATIBILIZACAO COM OS PROJETOS COMPLEMENTARES</v>
          </cell>
          <cell r="G10" t="str">
            <v>m²</v>
          </cell>
          <cell r="H10">
            <v>2500</v>
          </cell>
          <cell r="I10">
            <v>8.42</v>
          </cell>
          <cell r="J10">
            <v>10.64</v>
          </cell>
          <cell r="K10">
            <v>26600</v>
          </cell>
          <cell r="L10">
            <v>0.00113510715692351</v>
          </cell>
        </row>
        <row r="11">
          <cell r="C11" t="str">
            <v> 1.3 </v>
          </cell>
          <cell r="D11" t="str">
            <v> 01.050.0812-A </v>
          </cell>
          <cell r="E11" t="str">
            <v>EMOP</v>
          </cell>
          <cell r="F11" t="str">
            <v>PROJETO DE AS BUILT DE ARQUITETURA PARA PREDIOS ESCOLARES E/ OU ADMINISTRATIVOS ACIMA DE 3000M2,APRESENTADO NOS PADROES D A CONTRATANTE,INCLUSIVE COORDENACAO E COMPATIBILIZACAO COM O S PROJETOS COMPLEMENTARES</v>
          </cell>
          <cell r="G11" t="str">
            <v>m²</v>
          </cell>
          <cell r="H11">
            <v>5503.41</v>
          </cell>
          <cell r="I11">
            <v>6.76</v>
          </cell>
          <cell r="J11">
            <v>8.54</v>
          </cell>
          <cell r="K11">
            <v>46999.12</v>
          </cell>
          <cell r="L11">
            <v>0.00200560291282357</v>
          </cell>
        </row>
        <row r="12">
          <cell r="C12" t="str">
            <v> 1.4 </v>
          </cell>
          <cell r="D12" t="str">
            <v> 01.050.0955-A </v>
          </cell>
          <cell r="E12" t="str">
            <v>EMOP</v>
          </cell>
          <cell r="F12" t="str">
            <v>PROJETO DE AS BUILT DE INSTALACAO ELETRICA PARA PREDIOS ESCO LARES E/OU ADMINISTRATIVOS ATE 500M2,APRESENTADO NOS PADROES DA CONTRATANTE</v>
          </cell>
          <cell r="G12" t="str">
            <v>m²</v>
          </cell>
          <cell r="H12">
            <v>500</v>
          </cell>
          <cell r="I12">
            <v>1.69</v>
          </cell>
          <cell r="J12">
            <v>2.13</v>
          </cell>
          <cell r="K12">
            <v>1065</v>
          </cell>
          <cell r="L12">
            <v>4.54469594783285e-5</v>
          </cell>
        </row>
        <row r="13">
          <cell r="C13" t="str">
            <v> 1.5 </v>
          </cell>
          <cell r="D13" t="str">
            <v> 01.050.0956-A </v>
          </cell>
          <cell r="E13" t="str">
            <v>EMOP</v>
          </cell>
          <cell r="F13" t="str">
            <v>PROJETO DE AS BUILT DE INSTALACAO ELETRICA PARA PREDIOS ESCO LARES E/OU ADMINISTRATIVOS DE 501 ATE 3000M2,APRESENTADO NOS PADROES DA CONTRATANTE</v>
          </cell>
          <cell r="G13" t="str">
            <v>m²</v>
          </cell>
          <cell r="H13">
            <v>2500</v>
          </cell>
          <cell r="I13">
            <v>1.41</v>
          </cell>
          <cell r="J13">
            <v>1.78</v>
          </cell>
          <cell r="K13">
            <v>4450</v>
          </cell>
          <cell r="L13">
            <v>0.000189895746177053</v>
          </cell>
        </row>
        <row r="14">
          <cell r="C14" t="str">
            <v> 1.6 </v>
          </cell>
          <cell r="D14" t="str">
            <v> 01.050.0957-A </v>
          </cell>
          <cell r="E14" t="str">
            <v>EMOP</v>
          </cell>
          <cell r="F14" t="str">
            <v>PROJETO DE AS BUILT DE INSTALACAO ELETRICA PARA PREDIOS ESCO LARES E/OU ADMINISTRATIVOS ACIMA DE 3000M2,APRESENTADO NOS PADROES DA CONTRATANTE</v>
          </cell>
          <cell r="G14" t="str">
            <v>m²</v>
          </cell>
          <cell r="H14">
            <v>5503.41</v>
          </cell>
          <cell r="I14">
            <v>0.83</v>
          </cell>
          <cell r="J14">
            <v>1.04</v>
          </cell>
          <cell r="K14">
            <v>5723.54</v>
          </cell>
          <cell r="L14">
            <v>0.000244241775072857</v>
          </cell>
        </row>
        <row r="15">
          <cell r="C15" t="str">
            <v> 1.7 </v>
          </cell>
          <cell r="D15" t="str">
            <v> 01.050.0980-A </v>
          </cell>
          <cell r="E15" t="str">
            <v>EMOP</v>
          </cell>
          <cell r="F15" t="str">
            <v>PROJETO DE AS BUILT DE INSTALACAO DE SEGURANCA (CFTV E SONOR IZACAO) ATE 500M2,APRESENTADO NOS PADROES DA CONTRATANTE</v>
          </cell>
          <cell r="G15" t="str">
            <v>m²</v>
          </cell>
          <cell r="H15">
            <v>500</v>
          </cell>
          <cell r="I15">
            <v>0.55</v>
          </cell>
          <cell r="J15">
            <v>0.69</v>
          </cell>
          <cell r="K15">
            <v>345</v>
          </cell>
          <cell r="L15">
            <v>1.47222544788952e-5</v>
          </cell>
        </row>
        <row r="16">
          <cell r="C16" t="str">
            <v> 1.8 </v>
          </cell>
          <cell r="D16" t="str">
            <v> 01.050.0981-A </v>
          </cell>
          <cell r="E16" t="str">
            <v>EMOP</v>
          </cell>
          <cell r="F16" t="str">
            <v>PROJETO DE AS BUILT DE INSTALACAO DE SEGURANCA (CFTV E SONOR IZACAO) DE 501 ATE 3000M2,APRESENTADO NOS PADROES DA CONTRAT ANTE</v>
          </cell>
          <cell r="G16" t="str">
            <v>m²</v>
          </cell>
          <cell r="H16">
            <v>2500</v>
          </cell>
          <cell r="I16">
            <v>0.39</v>
          </cell>
          <cell r="J16">
            <v>0.49</v>
          </cell>
          <cell r="K16">
            <v>1225</v>
          </cell>
          <cell r="L16">
            <v>5.22746717004248e-5</v>
          </cell>
        </row>
        <row r="17">
          <cell r="C17" t="str">
            <v> 1.9 </v>
          </cell>
          <cell r="D17" t="str">
            <v> 01.050.0982-A </v>
          </cell>
          <cell r="E17" t="str">
            <v>EMOP</v>
          </cell>
          <cell r="F17" t="str">
            <v>PROJETO DE AS BUILT DE INSTALACAO DE SEGURANCA (CFTV E SONOR IZACAO) ACIMA DE 3000M2,APRESENTADO NOS PADROES DA CONTRATAN TE</v>
          </cell>
          <cell r="G17" t="str">
            <v>m²</v>
          </cell>
          <cell r="H17">
            <v>5503.41</v>
          </cell>
          <cell r="I17">
            <v>0.22</v>
          </cell>
          <cell r="J17">
            <v>0.27</v>
          </cell>
          <cell r="K17">
            <v>1485.92</v>
          </cell>
          <cell r="L17">
            <v>6.34089634066084e-5</v>
          </cell>
        </row>
        <row r="18">
          <cell r="C18" t="str">
            <v> 1.10 </v>
          </cell>
          <cell r="D18" t="str">
            <v> 01.050.0840-A </v>
          </cell>
          <cell r="E18" t="str">
            <v>EMOP</v>
          </cell>
          <cell r="F18" t="str">
            <v>PROJETO DE AS BUILT DE INSTALACAO DE INCENDIO E SPDA PARA PR EDIOS ESCOLARES E/OU ADMINISTRATIVOS ATE 500M2,APRESENTADO NOS PADROES DA CONTRATANTE</v>
          </cell>
          <cell r="G18" t="str">
            <v>m²</v>
          </cell>
          <cell r="H18">
            <v>500</v>
          </cell>
          <cell r="I18">
            <v>0.83</v>
          </cell>
          <cell r="J18">
            <v>1.04</v>
          </cell>
          <cell r="K18">
            <v>520</v>
          </cell>
          <cell r="L18">
            <v>2.2190064721813e-5</v>
          </cell>
        </row>
        <row r="19">
          <cell r="C19" t="str">
            <v> 1.11 </v>
          </cell>
          <cell r="D19" t="str">
            <v> 01.050.0841-A </v>
          </cell>
          <cell r="E19" t="str">
            <v>EMOP</v>
          </cell>
          <cell r="F19" t="str">
            <v>PROJETO DE AS BUILT DE INSTALACAO DE INCENDIO E SPDA PARA PR EDIOS ESCOLARES E/OU ADMINISTRATIVOS DE 501 ATE 3000M2,APRES ENTADO NOS PADROES DA CONTRATANTE</v>
          </cell>
          <cell r="G19" t="str">
            <v>m²</v>
          </cell>
          <cell r="H19">
            <v>2500</v>
          </cell>
          <cell r="I19">
            <v>0.45</v>
          </cell>
          <cell r="J19">
            <v>0.56</v>
          </cell>
          <cell r="K19">
            <v>1400</v>
          </cell>
          <cell r="L19">
            <v>5.97424819433426e-5</v>
          </cell>
        </row>
        <row r="20">
          <cell r="C20" t="str">
            <v> 1.12 </v>
          </cell>
          <cell r="D20" t="str">
            <v> 01.050.0842-A </v>
          </cell>
          <cell r="E20" t="str">
            <v>EMOP</v>
          </cell>
          <cell r="F20" t="str">
            <v>PROJETO DE AS BUILT DE INSTALACAO DE INCENDIO E SPDA PARA PR EDIOS ESCOLARES E/OU ADMINISTRATIVOS ACIMA DE 3000M2,APRESEN TADO NOS PADROES DA CONTRATANTE</v>
          </cell>
          <cell r="G20" t="str">
            <v>m²</v>
          </cell>
          <cell r="H20">
            <v>5503.41</v>
          </cell>
          <cell r="I20">
            <v>0.22</v>
          </cell>
          <cell r="J20">
            <v>0.27</v>
          </cell>
          <cell r="K20">
            <v>1485.92</v>
          </cell>
          <cell r="L20">
            <v>6.34089634066084e-5</v>
          </cell>
        </row>
        <row r="21">
          <cell r="C21" t="str">
            <v> 1.13 </v>
          </cell>
          <cell r="D21" t="str">
            <v> 01.050.0930-A </v>
          </cell>
          <cell r="E21" t="str">
            <v>EMOP</v>
          </cell>
          <cell r="F21" t="str">
            <v>PROJETO DE AS BUILT DE INSTALACAO HIDRAULICA PARA PREDIOS ES COLARES E/OU ADMINISTRATIVOS ATE 500M2,APRESENTADO NOS PADRO ES DA CONTRATANTE</v>
          </cell>
          <cell r="G21" t="str">
            <v>m²</v>
          </cell>
          <cell r="H21">
            <v>500</v>
          </cell>
          <cell r="I21">
            <v>1.41</v>
          </cell>
          <cell r="J21">
            <v>1.78</v>
          </cell>
          <cell r="K21">
            <v>890</v>
          </cell>
          <cell r="L21">
            <v>3.79791492354107e-5</v>
          </cell>
        </row>
        <row r="22">
          <cell r="C22" t="str">
            <v> 1.14 </v>
          </cell>
          <cell r="D22" t="str">
            <v> 01.050.0931-A </v>
          </cell>
          <cell r="E22" t="str">
            <v>EMOP</v>
          </cell>
          <cell r="F22" t="str">
            <v>PROJETO DE AS BUILT DE INSTALACAO HIDRAULICA PARA PREDIOS ES COLARES E/OU ADMINISTRATIVOS DE 501 A 3000M2,APRESENTADO NOS PADROES DA CONTRATANTE</v>
          </cell>
          <cell r="G22" t="str">
            <v>m²</v>
          </cell>
          <cell r="H22">
            <v>2500</v>
          </cell>
          <cell r="I22">
            <v>0.83</v>
          </cell>
          <cell r="J22">
            <v>1.04</v>
          </cell>
          <cell r="K22">
            <v>2600</v>
          </cell>
          <cell r="L22">
            <v>0.000110950323609065</v>
          </cell>
        </row>
        <row r="23">
          <cell r="C23" t="str">
            <v> 1.15 </v>
          </cell>
          <cell r="D23" t="str">
            <v> 01.050.0932-A </v>
          </cell>
          <cell r="E23" t="str">
            <v>EMOP</v>
          </cell>
          <cell r="F23" t="str">
            <v>PROJETO DE AS BUILT DE INSTALACAO HIDRAULICA PARA PREDIOS ES COLARES E/OU ADMINISTRATIVOS ACIMA DE 3000M2,APRESENTADO NOS PADROES DA CONTRATANTE</v>
          </cell>
          <cell r="G23" t="str">
            <v>m²</v>
          </cell>
          <cell r="H23">
            <v>5503.41</v>
          </cell>
          <cell r="I23">
            <v>0.77</v>
          </cell>
          <cell r="J23">
            <v>0.97</v>
          </cell>
          <cell r="K23">
            <v>5338.3</v>
          </cell>
          <cell r="L23">
            <v>0.000227802350970104</v>
          </cell>
        </row>
        <row r="24">
          <cell r="C24" t="str">
            <v> 1.16 </v>
          </cell>
          <cell r="D24" t="str">
            <v> 01.050.0975-A </v>
          </cell>
          <cell r="E24" t="str">
            <v>EMOP</v>
          </cell>
          <cell r="F24" t="str">
            <v>PROJETO DE AS BUILT DE SISTEMA DE AR CONDICIONADO,EM PREDIOS COM AREA ATE 500M2,APRESENTADO NOS PADROES DA CONTRATANTE</v>
          </cell>
          <cell r="G24" t="str">
            <v>m²</v>
          </cell>
          <cell r="H24">
            <v>500</v>
          </cell>
          <cell r="I24">
            <v>1.29</v>
          </cell>
          <cell r="J24">
            <v>1.63</v>
          </cell>
          <cell r="K24">
            <v>815</v>
          </cell>
          <cell r="L24">
            <v>3.4778659131303e-5</v>
          </cell>
        </row>
        <row r="25">
          <cell r="C25" t="str">
            <v> 1.17 </v>
          </cell>
          <cell r="D25" t="str">
            <v> 01.050.0976-A </v>
          </cell>
          <cell r="E25" t="str">
            <v>EMOP</v>
          </cell>
          <cell r="F25" t="str">
            <v>PROJETO DE AS BUILT DE SISTEMA DE AR CONDICIONADO,EM PREDIOS COM AREA DE 501 ATE 3000M2,APRESENTADO NOS PADROES DA CONTR ATANTE</v>
          </cell>
          <cell r="G25" t="str">
            <v>m²</v>
          </cell>
          <cell r="H25">
            <v>2500</v>
          </cell>
          <cell r="I25">
            <v>1.08</v>
          </cell>
          <cell r="J25">
            <v>1.36</v>
          </cell>
          <cell r="K25">
            <v>3400</v>
          </cell>
          <cell r="L25">
            <v>0.000145088884719546</v>
          </cell>
        </row>
        <row r="26">
          <cell r="C26" t="str">
            <v> 1.18 </v>
          </cell>
          <cell r="D26" t="str">
            <v> 01.050.0977-A </v>
          </cell>
          <cell r="E26" t="str">
            <v>EMOP</v>
          </cell>
          <cell r="F26" t="str">
            <v>PROJETO DE AS BUILT DE SISTEMA DE AR CONDICIONADO,EM PREDIOS ACIMA DE 3000M2,APRESENTADO NOS PADROES DA CONTRATANTE</v>
          </cell>
          <cell r="G26" t="str">
            <v>m²</v>
          </cell>
          <cell r="H26">
            <v>5503.41</v>
          </cell>
          <cell r="I26">
            <v>0.64</v>
          </cell>
          <cell r="J26">
            <v>0.8</v>
          </cell>
          <cell r="K26">
            <v>4402.72</v>
          </cell>
          <cell r="L26">
            <v>0.000187878157215424</v>
          </cell>
        </row>
        <row r="27">
          <cell r="C27" t="str">
            <v> 2 </v>
          </cell>
          <cell r="D27" t="str">
            <v>  </v>
          </cell>
        </row>
        <row r="27">
          <cell r="F27" t="str">
            <v>GERENCIAMENTO DE OBRAS / FISCALIZAÇÃO</v>
          </cell>
        </row>
        <row r="27">
          <cell r="I27" t="str">
            <v/>
          </cell>
        </row>
        <row r="27">
          <cell r="K27">
            <v>1679884.58</v>
          </cell>
          <cell r="L27">
            <v>0.071686052991107</v>
          </cell>
        </row>
        <row r="28">
          <cell r="C28" t="str">
            <v> 2.1 </v>
          </cell>
          <cell r="D28" t="str">
            <v> UFF00066 </v>
          </cell>
          <cell r="E28" t="str">
            <v>Próprio</v>
          </cell>
          <cell r="F28" t="str">
            <v>ADMINISTRAÇÃO LOCAL</v>
          </cell>
          <cell r="G28" t="str">
            <v>UN</v>
          </cell>
          <cell r="H28">
            <v>1</v>
          </cell>
          <cell r="I28">
            <v>1328602.17</v>
          </cell>
          <cell r="J28">
            <v>1679884.58</v>
          </cell>
          <cell r="K28">
            <v>1679884.58</v>
          </cell>
          <cell r="L28">
            <v>0.071686052991107</v>
          </cell>
        </row>
        <row r="29">
          <cell r="C29" t="str">
            <v> 3 </v>
          </cell>
          <cell r="D29" t="str">
            <v>  </v>
          </cell>
        </row>
        <row r="29">
          <cell r="F29" t="str">
            <v>SERVIÇOS PRELIMINARES</v>
          </cell>
        </row>
        <row r="29">
          <cell r="I29" t="str">
            <v/>
          </cell>
        </row>
        <row r="29">
          <cell r="K29">
            <v>374243.45</v>
          </cell>
          <cell r="L29">
            <v>0.015970166110028</v>
          </cell>
        </row>
        <row r="30">
          <cell r="C30" t="str">
            <v> 3.1 </v>
          </cell>
          <cell r="D30" t="str">
            <v>  </v>
          </cell>
        </row>
        <row r="30">
          <cell r="F30" t="str">
            <v>LICENÇAS / TAXAS</v>
          </cell>
        </row>
        <row r="30">
          <cell r="K30">
            <v>1603.89</v>
          </cell>
          <cell r="L30">
            <v>6.84431209743627e-5</v>
          </cell>
        </row>
        <row r="31">
          <cell r="C31" t="str">
            <v> 3.1.1 </v>
          </cell>
          <cell r="D31" t="str">
            <v> 103689 </v>
          </cell>
          <cell r="E31" t="str">
            <v>SINAPI</v>
          </cell>
          <cell r="F31" t="str">
            <v>FORNECIMENTO E INSTALAÇÃO DE PLACA DE OBRA COM CHAPA GALVANIZADA E ESTRUTURA DE MADEIRA. AF_03/2022_PS</v>
          </cell>
          <cell r="G31" t="str">
            <v>m²</v>
          </cell>
          <cell r="H31">
            <v>3.15</v>
          </cell>
          <cell r="I31">
            <v>319.36</v>
          </cell>
          <cell r="J31">
            <v>403.79</v>
          </cell>
          <cell r="K31">
            <v>1271.93</v>
          </cell>
          <cell r="L31">
            <v>5.42773250415684e-5</v>
          </cell>
        </row>
        <row r="32">
          <cell r="C32" t="str">
            <v> 3.1.2 </v>
          </cell>
          <cell r="D32" t="str">
            <v> UFF00093 (ADAPT_SETOP: CO-33205) </v>
          </cell>
          <cell r="E32" t="str">
            <v>Próprio</v>
          </cell>
          <cell r="F32" t="str">
            <v>EMISSÃO DE ANOTAÇÃO DE RESPONSABILIDADE TÉCNICA (ART) PARA OBRA</v>
          </cell>
          <cell r="G32" t="str">
            <v>UN</v>
          </cell>
          <cell r="H32">
            <v>1</v>
          </cell>
          <cell r="I32">
            <v>262.55</v>
          </cell>
          <cell r="J32">
            <v>331.96</v>
          </cell>
          <cell r="K32">
            <v>331.96</v>
          </cell>
          <cell r="L32">
            <v>1.41657959327943e-5</v>
          </cell>
        </row>
        <row r="33">
          <cell r="C33" t="str">
            <v> 3.2 </v>
          </cell>
          <cell r="D33" t="str">
            <v>  </v>
          </cell>
        </row>
        <row r="33">
          <cell r="F33" t="str">
            <v>MOBILIZAÇÃO E DESMOBILIZAÇÃO</v>
          </cell>
        </row>
        <row r="33">
          <cell r="K33">
            <v>26784.93</v>
          </cell>
          <cell r="L33">
            <v>0.00114299871205621</v>
          </cell>
        </row>
        <row r="34">
          <cell r="C34" t="str">
            <v> 3.2.1 </v>
          </cell>
          <cell r="D34" t="str">
            <v> 012689 </v>
          </cell>
          <cell r="E34" t="str">
            <v>SBC</v>
          </cell>
          <cell r="F34" t="str">
            <v>MOBILIZACAO E DESMOBILIZACAO DE CANTEIRO</v>
          </cell>
          <cell r="G34" t="str">
            <v>UN</v>
          </cell>
          <cell r="H34">
            <v>1</v>
          </cell>
          <cell r="I34">
            <v>5958.86</v>
          </cell>
          <cell r="J34">
            <v>7534.38</v>
          </cell>
          <cell r="K34">
            <v>7534.38</v>
          </cell>
          <cell r="L34">
            <v>0.000321516115074487</v>
          </cell>
        </row>
        <row r="35">
          <cell r="C35" t="str">
            <v> 3.2.2 </v>
          </cell>
          <cell r="D35" t="str">
            <v> 98459 </v>
          </cell>
          <cell r="E35" t="str">
            <v>SINAPI</v>
          </cell>
          <cell r="F35" t="str">
            <v>TAPUME COM TELHA METÁLICA. AF_03/2024</v>
          </cell>
          <cell r="G35" t="str">
            <v>m²</v>
          </cell>
          <cell r="H35">
            <v>165</v>
          </cell>
          <cell r="I35">
            <v>92.28</v>
          </cell>
          <cell r="J35">
            <v>116.67</v>
          </cell>
          <cell r="K35">
            <v>19250.55</v>
          </cell>
          <cell r="L35">
            <v>0.000821482596981725</v>
          </cell>
        </row>
        <row r="36">
          <cell r="C36" t="str">
            <v> 3.3 </v>
          </cell>
          <cell r="D36" t="str">
            <v>  </v>
          </cell>
        </row>
        <row r="36">
          <cell r="F36" t="str">
            <v>CANTEIRO DE OBRAS (REFORMA DO EXISTENTE)</v>
          </cell>
        </row>
        <row r="36">
          <cell r="K36">
            <v>115738.61</v>
          </cell>
          <cell r="L36">
            <v>0.00493893701290898</v>
          </cell>
        </row>
        <row r="37">
          <cell r="C37" t="str">
            <v> 3.3.1 </v>
          </cell>
          <cell r="D37" t="str">
            <v> 98679 </v>
          </cell>
          <cell r="E37" t="str">
            <v>SINAPI</v>
          </cell>
          <cell r="F37" t="str">
            <v>PISO CIMENTADO, TRAÇO 1:3 (CIMENTO E AREIA), ACABAMENTO LISO, ESPESSURA 2,0 CM, PREPARO MECÂNICO DA ARGAMASSA. AF_09/2020</v>
          </cell>
          <cell r="G37" t="str">
            <v>m²</v>
          </cell>
          <cell r="H37">
            <v>24</v>
          </cell>
          <cell r="I37">
            <v>37.05</v>
          </cell>
          <cell r="J37">
            <v>46.84</v>
          </cell>
          <cell r="K37">
            <v>1124.16</v>
          </cell>
          <cell r="L37">
            <v>4.79715060724486e-5</v>
          </cell>
        </row>
        <row r="38">
          <cell r="C38" t="str">
            <v> 3.3.2 </v>
          </cell>
          <cell r="D38" t="str">
            <v> 98445 </v>
          </cell>
          <cell r="E38" t="str">
            <v>SINAPI</v>
          </cell>
          <cell r="F38" t="str">
            <v>PAREDE DE MADEIRA COMPENSADA PARA CONSTRUÇÃO TEMPORÁRIA EM CHAPA SIMPLES, EXTERNA, COM ÁREA LÍQUIDA MAIOR OU IGUAL A 6 M², COM VÃO. AF_03/2024</v>
          </cell>
          <cell r="G38" t="str">
            <v>m²</v>
          </cell>
          <cell r="H38">
            <v>90</v>
          </cell>
          <cell r="I38">
            <v>122.85</v>
          </cell>
          <cell r="J38">
            <v>155.33</v>
          </cell>
          <cell r="K38">
            <v>13979.7</v>
          </cell>
          <cell r="L38">
            <v>0.000596558553445248</v>
          </cell>
        </row>
        <row r="39">
          <cell r="C39" t="str">
            <v> 3.3.3 </v>
          </cell>
          <cell r="D39" t="str">
            <v> 90820 </v>
          </cell>
          <cell r="E39" t="str">
            <v>SINAPI</v>
          </cell>
          <cell r="F39" t="str">
            <v>PORTA DE MADEIRA PARA PINTURA, SEMI-OCA (LEVE OU MÉDIA), 60X210CM, ESPESSURA DE 3,5CM, INCLUSO DOBRADIÇAS - FORNECIMENTO E INSTALAÇÃO. AF_12/2019</v>
          </cell>
          <cell r="G39" t="str">
            <v>UN</v>
          </cell>
          <cell r="H39">
            <v>4</v>
          </cell>
          <cell r="I39">
            <v>365.43</v>
          </cell>
          <cell r="J39">
            <v>462.04</v>
          </cell>
          <cell r="K39">
            <v>1848.16</v>
          </cell>
          <cell r="L39">
            <v>7.88669038774344e-5</v>
          </cell>
        </row>
        <row r="40">
          <cell r="C40" t="str">
            <v> 3.3.4 </v>
          </cell>
          <cell r="D40" t="str">
            <v> 90822 </v>
          </cell>
          <cell r="E40" t="str">
            <v>SINAPI</v>
          </cell>
          <cell r="F40" t="str">
            <v>PORTA DE MADEIRA PARA PINTURA, SEMI-OCA (LEVE OU MÉDIA), 80X210CM, ESPESSURA DE 3,5CM, INCLUSO DOBRADIÇAS - FORNECIMENTO E INSTALAÇÃO. AF_12/2019</v>
          </cell>
          <cell r="G40" t="str">
            <v>UN</v>
          </cell>
          <cell r="H40">
            <v>6</v>
          </cell>
          <cell r="I40">
            <v>401.76</v>
          </cell>
          <cell r="J40">
            <v>507.98</v>
          </cell>
          <cell r="K40">
            <v>3047.88</v>
          </cell>
          <cell r="L40">
            <v>0.000130062797046768</v>
          </cell>
        </row>
        <row r="41">
          <cell r="C41" t="str">
            <v> 3.3.5 </v>
          </cell>
          <cell r="D41" t="str">
            <v> 91304 </v>
          </cell>
          <cell r="E41" t="str">
            <v>SINAPI</v>
          </cell>
          <cell r="F41" t="str">
            <v>FECHADURA DE EMBUTIR COM CILINDRO, EXTERNA, COMPLETA, ACABAMENTO PADRÃO POPULAR, INCLUSO EXECUÇÃO DE FURO - FORNECIMENTO E INSTALAÇÃO. AF_12/2019</v>
          </cell>
          <cell r="G41" t="str">
            <v>UN</v>
          </cell>
          <cell r="H41">
            <v>6</v>
          </cell>
          <cell r="I41">
            <v>128.08</v>
          </cell>
          <cell r="J41">
            <v>161.94</v>
          </cell>
          <cell r="K41">
            <v>971.64</v>
          </cell>
          <cell r="L41">
            <v>4.14629893967353e-5</v>
          </cell>
        </row>
        <row r="42">
          <cell r="C42" t="str">
            <v> 3.3.6 </v>
          </cell>
          <cell r="D42" t="str">
            <v> 91305 </v>
          </cell>
          <cell r="E42" t="str">
            <v>SINAPI</v>
          </cell>
          <cell r="F42" t="str">
            <v>FECHADURA DE EMBUTIR PARA PORTA DE BANHEIRO, COMPLETA, ACABAMENTO PADRÃO POPULAR, INCLUSO EXECUÇÃO DE FURO - FORNECIMENTO E INSTALAÇÃO. AF_12/2019</v>
          </cell>
          <cell r="G42" t="str">
            <v>UN</v>
          </cell>
          <cell r="H42">
            <v>4</v>
          </cell>
          <cell r="I42">
            <v>126.34</v>
          </cell>
          <cell r="J42">
            <v>159.74</v>
          </cell>
          <cell r="K42">
            <v>638.96</v>
          </cell>
          <cell r="L42">
            <v>2.72664687589416e-5</v>
          </cell>
        </row>
        <row r="43">
          <cell r="C43" t="str">
            <v> 3.3.7 </v>
          </cell>
          <cell r="D43" t="str">
            <v> 100666 </v>
          </cell>
          <cell r="E43" t="str">
            <v>SINAPI</v>
          </cell>
          <cell r="F43" t="str">
            <v>JANELA DE MADEIRA (PINUS/EUCALIPTO OU EQUIV.) DE ABRIR COM 4 FOLHAS (2 VENEZIANAS E 2 GUILHOTINAS PARA VIDRO), COM BATENTE, ALIZAR E FERRAGENS. EXCLUSIVE VIDROS, ACABAMENTO E CONTRAMARCO. FORNECIMENTO E INSTALAÇÃO. AF_12/2019</v>
          </cell>
          <cell r="G43" t="str">
            <v>m²</v>
          </cell>
          <cell r="H43">
            <v>4</v>
          </cell>
          <cell r="I43">
            <v>973</v>
          </cell>
          <cell r="J43">
            <v>1230.26</v>
          </cell>
          <cell r="K43">
            <v>4921.04</v>
          </cell>
          <cell r="L43">
            <v>0.000209996530958905</v>
          </cell>
        </row>
        <row r="44">
          <cell r="C44" t="str">
            <v> 3.3.8 </v>
          </cell>
          <cell r="D44" t="str">
            <v> 100668 </v>
          </cell>
          <cell r="E44" t="str">
            <v>SINAPI</v>
          </cell>
          <cell r="F44" t="str">
            <v>JANELA DE MADEIRA (CEDRINHO/ANGELIM OU EQUIV.) TIPO MAXIM-AR, PARA VIDRO, COM BATENTE, ALIZAR E FERRAGENS. EXCLUSIVE VIDRO, ACABAMENTO E CONTRAMARCO. FORNECIMENTO E INSTALAÇÃO. AF_12/2019</v>
          </cell>
          <cell r="G44" t="str">
            <v>m²</v>
          </cell>
          <cell r="H44">
            <v>2.16</v>
          </cell>
          <cell r="I44">
            <v>1919.68</v>
          </cell>
          <cell r="J44">
            <v>2427.24</v>
          </cell>
          <cell r="K44">
            <v>5242.83</v>
          </cell>
          <cell r="L44">
            <v>0.000223728340433582</v>
          </cell>
        </row>
        <row r="45">
          <cell r="C45" t="str">
            <v> 3.3.9 </v>
          </cell>
          <cell r="D45" t="str">
            <v> 102152 </v>
          </cell>
          <cell r="E45" t="str">
            <v>SINAPI</v>
          </cell>
          <cell r="F45" t="str">
            <v>INSTALAÇÃO DE VIDRO LISO, E = 4 MM, EM ESQUADRIA DE MADEIRA, FIXADO COM BAGUETE. AF_01/2021</v>
          </cell>
          <cell r="G45" t="str">
            <v>m²</v>
          </cell>
          <cell r="H45">
            <v>6.16</v>
          </cell>
          <cell r="I45">
            <v>186.14</v>
          </cell>
          <cell r="J45">
            <v>235.35</v>
          </cell>
          <cell r="K45">
            <v>1449.75</v>
          </cell>
          <cell r="L45">
            <v>6.18654737124007e-5</v>
          </cell>
        </row>
        <row r="46">
          <cell r="C46" t="str">
            <v> 3.3.10 </v>
          </cell>
          <cell r="D46" t="str">
            <v> 103328 </v>
          </cell>
          <cell r="E46" t="str">
            <v>SINAPI</v>
          </cell>
          <cell r="F46" t="str">
            <v>ALVENARIA DE VEDAÇÃO DE BLOCOS CERÂMICOS FURADOS NA HORIZONTAL DE 9X19X19 CM (ESPESSURA 9 CM) E ARGAMASSA DE ASSENTAMENTO COM PREPARO EM BETONEIRA. AF_12/2021</v>
          </cell>
          <cell r="G46" t="str">
            <v>m²</v>
          </cell>
          <cell r="H46">
            <v>10</v>
          </cell>
          <cell r="I46">
            <v>102.45</v>
          </cell>
          <cell r="J46">
            <v>129.53</v>
          </cell>
          <cell r="K46">
            <v>1295.3</v>
          </cell>
          <cell r="L46">
            <v>5.52745977580084e-5</v>
          </cell>
        </row>
        <row r="47">
          <cell r="C47" t="str">
            <v> 3.3.11 </v>
          </cell>
          <cell r="D47" t="str">
            <v> 87548 </v>
          </cell>
          <cell r="E47" t="str">
            <v>SINAPI</v>
          </cell>
          <cell r="F47" t="str">
            <v>MASSA ÚNICA, EM ARGAMASSA TRAÇO 1:2:8, PREPARO MANUAL, APLICADA MANUALMENTE EM PAREDES INTERNAS DE AMBIENTES COM ÁREA ENTRE 5M² E 10M², E = 10MM, COM TALISCAS. AF_03/2024</v>
          </cell>
          <cell r="G47" t="str">
            <v>m²</v>
          </cell>
          <cell r="H47">
            <v>20</v>
          </cell>
          <cell r="I47">
            <v>31.73</v>
          </cell>
          <cell r="J47">
            <v>40.11</v>
          </cell>
          <cell r="K47">
            <v>802.2</v>
          </cell>
          <cell r="L47">
            <v>3.42324421535353e-5</v>
          </cell>
        </row>
        <row r="48">
          <cell r="C48" t="str">
            <v> 3.3.12 </v>
          </cell>
          <cell r="D48" t="str">
            <v> 87878 </v>
          </cell>
          <cell r="E48" t="str">
            <v>SINAPI</v>
          </cell>
          <cell r="F48" t="str">
            <v>CHAPISCO APLICADO EM ALVENARIAS E ESTRUTURAS DE CONCRETO INTERNAS, COM COLHER DE PEDREIRO.  ARGAMASSA TRAÇO 1:3 COM PREPARO MANUAL. AF_10/2022</v>
          </cell>
          <cell r="G48" t="str">
            <v>m²</v>
          </cell>
          <cell r="H48">
            <v>20</v>
          </cell>
          <cell r="I48">
            <v>5.23</v>
          </cell>
          <cell r="J48">
            <v>6.61</v>
          </cell>
          <cell r="K48">
            <v>132.2</v>
          </cell>
          <cell r="L48">
            <v>5.64139722350707e-6</v>
          </cell>
        </row>
        <row r="49">
          <cell r="C49" t="str">
            <v> 3.3.13 </v>
          </cell>
          <cell r="D49" t="str">
            <v> 104642 </v>
          </cell>
          <cell r="E49" t="str">
            <v>SINAPI</v>
          </cell>
          <cell r="F49" t="str">
            <v>PINTURA LÁTEX ACRÍLICA STANDARD, APLICAÇÃO MANUAL EM PAREDES, DUAS DEMÃOS. AF_04/2023</v>
          </cell>
          <cell r="G49" t="str">
            <v>m²</v>
          </cell>
          <cell r="H49">
            <v>360</v>
          </cell>
          <cell r="I49">
            <v>11.6</v>
          </cell>
          <cell r="J49">
            <v>14.66</v>
          </cell>
          <cell r="K49">
            <v>5277.6</v>
          </cell>
          <cell r="L49">
            <v>0.000225212087645847</v>
          </cell>
        </row>
        <row r="50">
          <cell r="C50" t="str">
            <v> 3.3.14 </v>
          </cell>
          <cell r="D50" t="str">
            <v> 92543 </v>
          </cell>
          <cell r="E50" t="str">
            <v>SINAPI</v>
          </cell>
          <cell r="F50" t="str">
            <v>TRAMA DE MADEIRA COMPOSTA POR TERÇAS PARA TELHADOS DE ATÉ 2 ÁGUAS PARA TELHA ONDULADA DE FIBROCIMENTO, METÁLICA, PLÁSTICA OU TERMOACÚSTICA, INCLUSO TRANSPORTE VERTICAL. AF_07/2019</v>
          </cell>
          <cell r="G50" t="str">
            <v>m²</v>
          </cell>
          <cell r="H50">
            <v>210</v>
          </cell>
          <cell r="I50">
            <v>33.31</v>
          </cell>
          <cell r="J50">
            <v>42.11</v>
          </cell>
          <cell r="K50">
            <v>8843.1</v>
          </cell>
          <cell r="L50">
            <v>0.000377363387195124</v>
          </cell>
        </row>
        <row r="51">
          <cell r="C51" t="str">
            <v> 3.3.15 </v>
          </cell>
          <cell r="D51" t="str">
            <v> 94210 </v>
          </cell>
          <cell r="E51" t="str">
            <v>SINAPI</v>
          </cell>
          <cell r="F51" t="str">
            <v>TELHAMENTO COM TELHA ONDULADA DE FIBROCIMENTO E = 6 MM, COM RECOBRIMENTO LATERAL DE 1 1/4 DE ONDA PARA TELHADO COM INCLINAÇÃO MÁXIMA DE 10°, COM ATÉ 2 ÁGUAS, INCLUSO IÇAMENTO. AF_07/2019</v>
          </cell>
          <cell r="G51" t="str">
            <v>m²</v>
          </cell>
          <cell r="H51">
            <v>210</v>
          </cell>
          <cell r="I51">
            <v>55.04</v>
          </cell>
          <cell r="J51">
            <v>69.59</v>
          </cell>
          <cell r="K51">
            <v>14613.9</v>
          </cell>
          <cell r="L51">
            <v>0.000623621897765582</v>
          </cell>
        </row>
        <row r="52">
          <cell r="C52" t="str">
            <v> 3.3.16 </v>
          </cell>
          <cell r="D52" t="str">
            <v> 16.001.0116-A </v>
          </cell>
          <cell r="E52" t="str">
            <v>EMOP</v>
          </cell>
          <cell r="F52" t="str">
            <v>CAIBRO DE MADEIRA SERRADA COM 3"X2".FORNECIMENTO E COLOCACAO</v>
          </cell>
          <cell r="G52" t="str">
            <v>M</v>
          </cell>
          <cell r="H52">
            <v>10</v>
          </cell>
          <cell r="I52">
            <v>25.28</v>
          </cell>
          <cell r="J52">
            <v>31.96</v>
          </cell>
          <cell r="K52">
            <v>319.6</v>
          </cell>
          <cell r="L52">
            <v>1.36383551636374e-5</v>
          </cell>
        </row>
        <row r="53">
          <cell r="C53" t="str">
            <v> 3.3.17 </v>
          </cell>
          <cell r="D53" t="str">
            <v> 96116 </v>
          </cell>
          <cell r="E53" t="str">
            <v>SINAPI</v>
          </cell>
          <cell r="F53" t="str">
            <v>FORRO EM RÉGUAS DE PVC, FRISADO, PARA AMBIENTES COMERCIAIS, INCLUSIVE ESTRUTURA BIDIRECIONAL DE FIXAÇÃO. AF_08/2023_PS</v>
          </cell>
          <cell r="G53" t="str">
            <v>m²</v>
          </cell>
          <cell r="H53">
            <v>190.5</v>
          </cell>
          <cell r="I53">
            <v>81.19</v>
          </cell>
          <cell r="J53">
            <v>102.65</v>
          </cell>
          <cell r="K53">
            <v>19554.82</v>
          </cell>
          <cell r="L53">
            <v>0.000834466771968083</v>
          </cell>
        </row>
        <row r="54">
          <cell r="C54" t="str">
            <v> 3.3.18 </v>
          </cell>
          <cell r="D54" t="str">
            <v> UFF00466 (ADAPT_SINAPI: 89957) </v>
          </cell>
          <cell r="E54" t="str">
            <v>Próprio</v>
          </cell>
          <cell r="F54" t="str">
            <v>PONTO DE CONSUMO TERMINAL DE ÁGUA FRIA (SUBRAMAL) COM TUBULAÇÃO DE PVC, DN 25 MM, INSTALADO EM RAMAL DE ÁGUA, INCLUSOS RASGO E CHUMBAMENTO EM ALVENARIA.</v>
          </cell>
          <cell r="G54" t="str">
            <v>UN</v>
          </cell>
          <cell r="H54">
            <v>6</v>
          </cell>
          <cell r="I54">
            <v>157.78</v>
          </cell>
          <cell r="J54">
            <v>199.49</v>
          </cell>
          <cell r="K54">
            <v>1196.94</v>
          </cell>
          <cell r="L54">
            <v>5.10772616694747e-5</v>
          </cell>
        </row>
        <row r="55">
          <cell r="C55" t="str">
            <v> 3.3.19 </v>
          </cell>
          <cell r="D55" t="str">
            <v> 91170 </v>
          </cell>
          <cell r="E55" t="str">
            <v>SINAPI</v>
          </cell>
          <cell r="F55" t="str">
            <v>FIXAÇÃO DE TUBOS HORIZONTAIS DE PVC ÁGUA, PVC ESGOTO, PVC ÁGUA PLUVIAL, CPVC, PPR, COBRE OU AÇO, DIÂMETROS MENORES OU IGUAIS A 40 MM, COM ABRAÇADEIRA METÁLICA RÍGIDA TIPO U PERFIL 1 1/4", FIXADA EM PERFILADO EM LAJE. AF_09/2023_PS</v>
          </cell>
          <cell r="G55" t="str">
            <v>M</v>
          </cell>
          <cell r="H55">
            <v>100</v>
          </cell>
          <cell r="I55">
            <v>12.35</v>
          </cell>
          <cell r="J55">
            <v>15.61</v>
          </cell>
          <cell r="K55">
            <v>1561</v>
          </cell>
          <cell r="L55">
            <v>6.6612867366827e-5</v>
          </cell>
        </row>
        <row r="56">
          <cell r="C56" t="str">
            <v> 3.3.20 </v>
          </cell>
          <cell r="D56" t="str">
            <v> 91863 </v>
          </cell>
          <cell r="E56" t="str">
            <v>SINAPI</v>
          </cell>
          <cell r="F56" t="str">
            <v>ELETRODUTO RÍGIDO ROSCÁVEL, PVC, DN 25 MM (3/4"), PARA CIRCUITOS TERMINAIS, INSTALADO EM FORRO - FORNECIMENTO E INSTALAÇÃO. AF_03/2023</v>
          </cell>
          <cell r="G56" t="str">
            <v>M</v>
          </cell>
          <cell r="H56">
            <v>50</v>
          </cell>
          <cell r="I56">
            <v>12.33</v>
          </cell>
          <cell r="J56">
            <v>15.59</v>
          </cell>
          <cell r="K56">
            <v>779.5</v>
          </cell>
          <cell r="L56">
            <v>3.32637604820254e-5</v>
          </cell>
        </row>
        <row r="57">
          <cell r="C57" t="str">
            <v> 3.3.21 </v>
          </cell>
          <cell r="D57" t="str">
            <v> 91871 </v>
          </cell>
          <cell r="E57" t="str">
            <v>SINAPI</v>
          </cell>
          <cell r="F57" t="str">
            <v>ELETRODUTO RÍGIDO ROSCÁVEL, PVC, DN 25 MM (3/4"), PARA CIRCUITOS TERMINAIS, INSTALADO EM PAREDE - FORNECIMENTO E INSTALAÇÃO. AF_03/2023</v>
          </cell>
          <cell r="G57" t="str">
            <v>M</v>
          </cell>
          <cell r="H57">
            <v>50</v>
          </cell>
          <cell r="I57">
            <v>15.84</v>
          </cell>
          <cell r="J57">
            <v>20.02</v>
          </cell>
          <cell r="K57">
            <v>1001</v>
          </cell>
          <cell r="L57">
            <v>4.271587458949e-5</v>
          </cell>
        </row>
        <row r="58">
          <cell r="C58" t="str">
            <v> 3.3.22 </v>
          </cell>
          <cell r="D58" t="str">
            <v> 91875 </v>
          </cell>
          <cell r="E58" t="str">
            <v>SINAPI</v>
          </cell>
          <cell r="F58" t="str">
            <v>LUVA PARA ELETRODUTO, PVC, ROSCÁVEL, DN 25 MM (3/4"), PARA CIRCUITOS TERMINAIS, INSTALADA EM FORRO - FORNECIMENTO E INSTALAÇÃO. AF_03/2023</v>
          </cell>
          <cell r="G58" t="str">
            <v>UN</v>
          </cell>
          <cell r="H58">
            <v>33</v>
          </cell>
          <cell r="I58">
            <v>9.91</v>
          </cell>
          <cell r="J58">
            <v>12.53</v>
          </cell>
          <cell r="K58">
            <v>413.49</v>
          </cell>
          <cell r="L58">
            <v>1.76449420419663e-5</v>
          </cell>
        </row>
        <row r="59">
          <cell r="C59" t="str">
            <v> 3.3.23 </v>
          </cell>
          <cell r="D59" t="str">
            <v> 91890 </v>
          </cell>
          <cell r="E59" t="str">
            <v>SINAPI</v>
          </cell>
          <cell r="F59" t="str">
            <v>CURVA 90 GRAUS PARA ELETRODUTO, PVC, ROSCÁVEL, DN 25 MM (3/4"), PARA CIRCUITOS TERMINAIS, INSTALADA EM FORRO - FORNECIMENTO E INSTALAÇÃO. AF_03/2023</v>
          </cell>
          <cell r="G59" t="str">
            <v>UN</v>
          </cell>
          <cell r="H59">
            <v>33</v>
          </cell>
          <cell r="I59">
            <v>16.22</v>
          </cell>
          <cell r="J59">
            <v>20.5</v>
          </cell>
          <cell r="K59">
            <v>676.5</v>
          </cell>
          <cell r="L59">
            <v>2.88684207390509e-5</v>
          </cell>
        </row>
        <row r="60">
          <cell r="C60" t="str">
            <v> 3.3.24 </v>
          </cell>
          <cell r="D60" t="str">
            <v> 91926 </v>
          </cell>
          <cell r="E60" t="str">
            <v>SINAPI</v>
          </cell>
          <cell r="F60" t="str">
            <v>CABO DE COBRE FLEXÍVEL ISOLADO, 2,5 MM², ANTI-CHAMA 450/750 V, PARA CIRCUITOS TERMINAIS - FORNECIMENTO E INSTALAÇÃO. AF_03/2023</v>
          </cell>
          <cell r="G60" t="str">
            <v>M</v>
          </cell>
          <cell r="H60">
            <v>300</v>
          </cell>
          <cell r="I60">
            <v>4.56</v>
          </cell>
          <cell r="J60">
            <v>5.76</v>
          </cell>
          <cell r="K60">
            <v>1728</v>
          </cell>
          <cell r="L60">
            <v>7.37392919986401e-5</v>
          </cell>
        </row>
        <row r="61">
          <cell r="C61" t="str">
            <v> 3.3.25 </v>
          </cell>
          <cell r="D61" t="str">
            <v> 91939 </v>
          </cell>
          <cell r="E61" t="str">
            <v>SINAPI</v>
          </cell>
          <cell r="F61" t="str">
            <v>CAIXA RETANGULAR 4" X 2" ALTA (2,00 M DO PISO), PVC, INSTALADA EM PAREDE - FORNECIMENTO E INSTALAÇÃO. AF_03/2023</v>
          </cell>
          <cell r="G61" t="str">
            <v>UN</v>
          </cell>
          <cell r="H61">
            <v>6</v>
          </cell>
          <cell r="I61">
            <v>37</v>
          </cell>
          <cell r="J61">
            <v>46.78</v>
          </cell>
          <cell r="K61">
            <v>280.68</v>
          </cell>
          <cell r="L61">
            <v>1.19775141656124e-5</v>
          </cell>
        </row>
        <row r="62">
          <cell r="C62" t="str">
            <v> 3.3.26 </v>
          </cell>
          <cell r="D62" t="str">
            <v> 91940 </v>
          </cell>
          <cell r="E62" t="str">
            <v>SINAPI</v>
          </cell>
          <cell r="F62" t="str">
            <v>CAIXA RETANGULAR 4" X 2" MÉDIA (1,30 M DO PISO), PVC, INSTALADA EM PAREDE - FORNECIMENTO E INSTALAÇÃO. AF_03/2023</v>
          </cell>
          <cell r="G62" t="str">
            <v>UN</v>
          </cell>
          <cell r="H62">
            <v>8</v>
          </cell>
          <cell r="I62">
            <v>21.37</v>
          </cell>
          <cell r="J62">
            <v>27.02</v>
          </cell>
          <cell r="K62">
            <v>216.16</v>
          </cell>
          <cell r="L62">
            <v>9.2242392120521e-6</v>
          </cell>
        </row>
        <row r="63">
          <cell r="C63" t="str">
            <v> 3.3.27 </v>
          </cell>
          <cell r="D63" t="str">
            <v> 91941 </v>
          </cell>
          <cell r="E63" t="str">
            <v>SINAPI</v>
          </cell>
          <cell r="F63" t="str">
            <v>CAIXA RETANGULAR 4" X 2" BAIXA (0,30 M DO PISO), PVC, INSTALADA EM PAREDE - FORNECIMENTO E INSTALAÇÃO. AF_03/2023</v>
          </cell>
          <cell r="G63" t="str">
            <v>UN</v>
          </cell>
          <cell r="H63">
            <v>10</v>
          </cell>
          <cell r="I63">
            <v>13.7</v>
          </cell>
          <cell r="J63">
            <v>17.32</v>
          </cell>
          <cell r="K63">
            <v>173.2</v>
          </cell>
          <cell r="L63">
            <v>7.39099848041925e-6</v>
          </cell>
        </row>
        <row r="64">
          <cell r="C64" t="str">
            <v> 3.3.28 </v>
          </cell>
          <cell r="D64" t="str">
            <v> 92000 </v>
          </cell>
          <cell r="E64" t="str">
            <v>SINAPI</v>
          </cell>
          <cell r="F64" t="str">
            <v>TOMADA BAIXA DE EMBUTIR (1 MÓDULO), 2P+T 10 A, INCLUINDO SUPORTE E PLACA - FORNECIMENTO E INSTALAÇÃO. AF_03/2023</v>
          </cell>
          <cell r="G64" t="str">
            <v>UN</v>
          </cell>
          <cell r="H64">
            <v>10</v>
          </cell>
          <cell r="I64">
            <v>34.34</v>
          </cell>
          <cell r="J64">
            <v>43.41</v>
          </cell>
          <cell r="K64">
            <v>434.1</v>
          </cell>
          <cell r="L64">
            <v>1.8524436722575e-5</v>
          </cell>
        </row>
        <row r="65">
          <cell r="C65" t="str">
            <v> 3.3.29 </v>
          </cell>
          <cell r="D65" t="str">
            <v> 92008 </v>
          </cell>
          <cell r="E65" t="str">
            <v>SINAPI</v>
          </cell>
          <cell r="F65" t="str">
            <v>TOMADA BAIXA DE EMBUTIR (2 MÓDULOS), 2P+T 10 A, INCLUINDO SUPORTE E PLACA - FORNECIMENTO E INSTALAÇÃO. AF_03/2023</v>
          </cell>
          <cell r="G65" t="str">
            <v>UN</v>
          </cell>
          <cell r="H65">
            <v>10</v>
          </cell>
          <cell r="I65">
            <v>52.83</v>
          </cell>
          <cell r="J65">
            <v>66.79</v>
          </cell>
          <cell r="K65">
            <v>667.9</v>
          </cell>
          <cell r="L65">
            <v>2.85014312071132e-5</v>
          </cell>
        </row>
        <row r="66">
          <cell r="C66" t="str">
            <v> 3.3.30 </v>
          </cell>
          <cell r="D66" t="str">
            <v> 92023 </v>
          </cell>
          <cell r="E66" t="str">
            <v>SINAPI</v>
          </cell>
          <cell r="F66" t="str">
            <v>INTERRUPTOR SIMPLES (1 MÓDULO) COM 1 TOMADA DE EMBUTIR 2P+T 10 A, INCLUINDO SUPORTE E PLACA - FORNECIMENTO E INSTALAÇÃO. AF_03/2023</v>
          </cell>
          <cell r="G66" t="str">
            <v>UN</v>
          </cell>
          <cell r="H66">
            <v>4</v>
          </cell>
          <cell r="I66">
            <v>55.82</v>
          </cell>
          <cell r="J66">
            <v>70.57</v>
          </cell>
          <cell r="K66">
            <v>282.28</v>
          </cell>
          <cell r="L66">
            <v>1.20457912878334e-5</v>
          </cell>
        </row>
        <row r="67">
          <cell r="C67" t="str">
            <v> 3.3.31 </v>
          </cell>
          <cell r="D67" t="str">
            <v> 97584 </v>
          </cell>
          <cell r="E67" t="str">
            <v>SINAPI</v>
          </cell>
          <cell r="F67" t="str">
            <v>LUMINÁRIA TIPO CALHA, DE SOBREPOR, COM 1 LÂMPADA TUBULAR FLUORESCENTE DE 36 W, COM REATOR DE PARTIDA RÁPIDA - FORNECIMENTO E INSTALAÇÃO. AF_02/2020</v>
          </cell>
          <cell r="G67" t="str">
            <v>UN</v>
          </cell>
          <cell r="H67">
            <v>7</v>
          </cell>
          <cell r="I67">
            <v>92.75</v>
          </cell>
          <cell r="J67">
            <v>117.27</v>
          </cell>
          <cell r="K67">
            <v>820.89</v>
          </cell>
          <cell r="L67">
            <v>3.5030004287479e-5</v>
          </cell>
        </row>
        <row r="68">
          <cell r="C68" t="str">
            <v> 3.3.32 </v>
          </cell>
          <cell r="D68" t="str">
            <v> 101875 </v>
          </cell>
          <cell r="E68" t="str">
            <v>SINAPI</v>
          </cell>
          <cell r="F68" t="str">
            <v>QUADRO DE DISTRIBUIÇÃO DE ENERGIA EM CHAPA DE AÇO GALVANIZADO, DE EMBUTIR, COM BARRAMENTO TRIFÁSICO, PARA 12 DISJUNTORES DIN 100A - FORNECIMENTO E INSTALAÇÃO. AF_10/2020</v>
          </cell>
          <cell r="G68" t="str">
            <v>UN</v>
          </cell>
          <cell r="H68">
            <v>1</v>
          </cell>
          <cell r="I68">
            <v>370.79</v>
          </cell>
          <cell r="J68">
            <v>468.82</v>
          </cell>
          <cell r="K68">
            <v>468.82</v>
          </cell>
          <cell r="L68">
            <v>2.00060502747699e-5</v>
          </cell>
        </row>
        <row r="69">
          <cell r="C69" t="str">
            <v> 3.3.33 </v>
          </cell>
          <cell r="D69" t="str">
            <v> 93664 </v>
          </cell>
          <cell r="E69" t="str">
            <v>SINAPI</v>
          </cell>
          <cell r="F69" t="str">
            <v>DISJUNTOR BIPOLAR TIPO DIN, CORRENTE NOMINAL DE 32A - FORNECIMENTO E INSTALAÇÃO. AF_10/2020</v>
          </cell>
          <cell r="G69" t="str">
            <v>UN</v>
          </cell>
          <cell r="H69">
            <v>10</v>
          </cell>
          <cell r="I69">
            <v>57.1</v>
          </cell>
          <cell r="J69">
            <v>72.19</v>
          </cell>
          <cell r="K69">
            <v>721.9</v>
          </cell>
          <cell r="L69">
            <v>3.08057840820707e-5</v>
          </cell>
        </row>
        <row r="70">
          <cell r="C70" t="str">
            <v> 3.3.34 </v>
          </cell>
          <cell r="D70" t="str">
            <v> 93655 </v>
          </cell>
          <cell r="E70" t="str">
            <v>SINAPI</v>
          </cell>
          <cell r="F70" t="str">
            <v>DISJUNTOR MONOPOLAR TIPO DIN, CORRENTE NOMINAL DE 20A - FORNECIMENTO E INSTALAÇÃO. AF_10/2020</v>
          </cell>
          <cell r="G70" t="str">
            <v>UN</v>
          </cell>
          <cell r="H70">
            <v>10</v>
          </cell>
          <cell r="I70">
            <v>12.85</v>
          </cell>
          <cell r="J70">
            <v>16.24</v>
          </cell>
          <cell r="K70">
            <v>162.4</v>
          </cell>
          <cell r="L70">
            <v>6.93012790542775e-6</v>
          </cell>
        </row>
        <row r="71">
          <cell r="C71" t="str">
            <v> 3.3.35 </v>
          </cell>
          <cell r="D71" t="str">
            <v> UFF00117 (ADAPT_SINAPI: 93214) </v>
          </cell>
          <cell r="E71" t="str">
            <v>Próprio</v>
          </cell>
          <cell r="F71" t="str">
            <v>EXECUÇÃO DE RESERVATÓRIO DE ÁGUA (1000 LITROS) EM CANTEIRO DE OBRA.</v>
          </cell>
          <cell r="G71" t="str">
            <v>UN</v>
          </cell>
          <cell r="H71">
            <v>1</v>
          </cell>
          <cell r="I71">
            <v>723.2</v>
          </cell>
          <cell r="J71">
            <v>914.41</v>
          </cell>
          <cell r="K71">
            <v>914.41</v>
          </cell>
          <cell r="L71">
            <v>3.90208020812942e-5</v>
          </cell>
        </row>
        <row r="72">
          <cell r="C72" t="str">
            <v> 3.3.36 </v>
          </cell>
          <cell r="D72" t="str">
            <v> UFF00467 (ADAPT_SINAPI: 93582) </v>
          </cell>
          <cell r="E72" t="str">
            <v>Próprio</v>
          </cell>
          <cell r="F72" t="str">
            <v>EXECUÇÃO DE CENTRAL DE ARMADURA EM CANTEIRO DE OBRA, NÃO INCLUSO MOBILIÁRIO E EQUIPAMENTOS.</v>
          </cell>
          <cell r="G72" t="str">
            <v>m²</v>
          </cell>
          <cell r="H72">
            <v>20</v>
          </cell>
          <cell r="I72">
            <v>277.69</v>
          </cell>
          <cell r="J72">
            <v>351.11</v>
          </cell>
          <cell r="K72">
            <v>7022.2</v>
          </cell>
          <cell r="L72">
            <v>0.000299659754787529</v>
          </cell>
        </row>
        <row r="73">
          <cell r="C73" t="str">
            <v> 3.3.37 </v>
          </cell>
          <cell r="D73" t="str">
            <v> UFF00468 (ADAPT_SINAPI: 93583) </v>
          </cell>
          <cell r="E73" t="str">
            <v>Próprio</v>
          </cell>
          <cell r="F73" t="str">
            <v>EXECUÇÃO DE CENTRAL DE FÔRMAS, PRODUÇÃO DE ARGAMASSA OU CONCRETO EM CANTEIRO DE OBRA, NÃO INCLUSO MOBILIÁRIO E EQUIPAMENTOS.</v>
          </cell>
          <cell r="G73" t="str">
            <v>m²</v>
          </cell>
          <cell r="H73">
            <v>20</v>
          </cell>
          <cell r="I73">
            <v>480.64</v>
          </cell>
          <cell r="J73">
            <v>607.72</v>
          </cell>
          <cell r="K73">
            <v>12154.4</v>
          </cell>
          <cell r="L73">
            <v>0.000518667158951545</v>
          </cell>
        </row>
        <row r="74">
          <cell r="C74" t="str">
            <v> 3.4 </v>
          </cell>
          <cell r="D74" t="str">
            <v>  </v>
          </cell>
        </row>
        <row r="74">
          <cell r="F74" t="str">
            <v>DEMOLIÇÕES / REMOÇÕES</v>
          </cell>
        </row>
        <row r="74">
          <cell r="K74">
            <v>49618.64</v>
          </cell>
          <cell r="L74">
            <v>0.00211738621732373</v>
          </cell>
        </row>
        <row r="75">
          <cell r="C75" t="str">
            <v> 3.4.1 </v>
          </cell>
          <cell r="D75" t="str">
            <v> 97637 </v>
          </cell>
          <cell r="E75" t="str">
            <v>SINAPI</v>
          </cell>
          <cell r="F75" t="str">
            <v>REMOÇÃO DE TAPUME/ CHAPAS METÁLICAS E DE MADEIRA, DE FORMA MANUAL, SEM REAPROVEITAMENTO. AF_09/2023</v>
          </cell>
          <cell r="G75" t="str">
            <v>m²</v>
          </cell>
          <cell r="H75">
            <v>550</v>
          </cell>
          <cell r="I75">
            <v>3.64</v>
          </cell>
          <cell r="J75">
            <v>4.6</v>
          </cell>
          <cell r="K75">
            <v>2530</v>
          </cell>
          <cell r="L75">
            <v>0.000107963199511898</v>
          </cell>
        </row>
        <row r="76">
          <cell r="C76" t="str">
            <v> 3.4.2 </v>
          </cell>
          <cell r="D76" t="str">
            <v> 104797 </v>
          </cell>
          <cell r="E76" t="str">
            <v>SINAPI</v>
          </cell>
          <cell r="F76" t="str">
            <v>REMOÇAO DE GUIAS PRÉ-FABRICADAS DE CONCRETO, DE FORMA MECANIZADA, COM REAPROVEITAMENTO. AF_09/2023</v>
          </cell>
          <cell r="G76" t="str">
            <v>M</v>
          </cell>
          <cell r="H76">
            <v>30</v>
          </cell>
          <cell r="I76">
            <v>21.09</v>
          </cell>
          <cell r="J76">
            <v>26.66</v>
          </cell>
          <cell r="K76">
            <v>799.8</v>
          </cell>
          <cell r="L76">
            <v>3.41300264702039e-5</v>
          </cell>
        </row>
        <row r="77">
          <cell r="C77" t="str">
            <v> 3.4.3 </v>
          </cell>
          <cell r="D77" t="str">
            <v> 97622 </v>
          </cell>
          <cell r="E77" t="str">
            <v>SINAPI</v>
          </cell>
          <cell r="F77" t="str">
            <v>DEMOLIÇÃO DE ALVENARIA DE BLOCO FURADO, DE FORMA MANUAL, SEM REAPROVEITAMENTO. AF_09/2023</v>
          </cell>
          <cell r="G77" t="str">
            <v>m³</v>
          </cell>
          <cell r="H77">
            <v>45</v>
          </cell>
          <cell r="I77">
            <v>68.78</v>
          </cell>
          <cell r="J77">
            <v>86.96</v>
          </cell>
          <cell r="K77">
            <v>3913.2</v>
          </cell>
          <cell r="L77">
            <v>0.00016698877167192</v>
          </cell>
        </row>
        <row r="78">
          <cell r="C78" t="str">
            <v> 3.4.4 </v>
          </cell>
          <cell r="D78" t="str">
            <v> UFF00118 (ADAPT_SINAPI: 97633) </v>
          </cell>
          <cell r="E78" t="str">
            <v>Próprio</v>
          </cell>
          <cell r="F78" t="str">
            <v>RETIRADA DE PLACAS CERÂMICAS DA FACHADA, DE FORMA MANUAL.</v>
          </cell>
          <cell r="G78" t="str">
            <v>m²</v>
          </cell>
          <cell r="H78">
            <v>348.62</v>
          </cell>
          <cell r="I78">
            <v>28.16</v>
          </cell>
          <cell r="J78">
            <v>35.6</v>
          </cell>
          <cell r="K78">
            <v>12410.87</v>
          </cell>
          <cell r="L78">
            <v>0.000529611554911552</v>
          </cell>
        </row>
        <row r="79">
          <cell r="C79" t="str">
            <v> 3.4.5 </v>
          </cell>
          <cell r="D79" t="str">
            <v> UFF00104 (ADAPT_ORSE:36) </v>
          </cell>
          <cell r="E79" t="str">
            <v>Próprio</v>
          </cell>
          <cell r="F79" t="str">
            <v>REMOÇÃO DE BRISES</v>
          </cell>
          <cell r="G79" t="str">
            <v>m²</v>
          </cell>
          <cell r="H79">
            <v>99.42</v>
          </cell>
          <cell r="I79">
            <v>5.19</v>
          </cell>
          <cell r="J79">
            <v>6.56</v>
          </cell>
          <cell r="K79">
            <v>652.19</v>
          </cell>
          <cell r="L79">
            <v>2.78310352133062e-5</v>
          </cell>
        </row>
        <row r="80">
          <cell r="C80" t="str">
            <v> 3.4.6 </v>
          </cell>
          <cell r="D80" t="str">
            <v> 97640 </v>
          </cell>
          <cell r="E80" t="str">
            <v>SINAPI</v>
          </cell>
          <cell r="F80" t="str">
            <v>REMOÇÃO DE FORROS DE DRYWALL, PVC E FIBROMINERAL, DE FORMA MANUAL, SEM REAPROVEITAMENTO. AF_09/2023</v>
          </cell>
          <cell r="G80" t="str">
            <v>m²</v>
          </cell>
          <cell r="H80">
            <v>98.56</v>
          </cell>
          <cell r="I80">
            <v>2.46</v>
          </cell>
          <cell r="J80">
            <v>3.11</v>
          </cell>
          <cell r="K80">
            <v>306.52</v>
          </cell>
          <cell r="L80">
            <v>1.3080189689481e-5</v>
          </cell>
        </row>
        <row r="82">
          <cell r="C82" t="str">
            <v> 3.4.7 </v>
          </cell>
          <cell r="D82" t="str">
            <v> 97642 </v>
          </cell>
          <cell r="E82" t="str">
            <v>SINAPI</v>
          </cell>
          <cell r="F82" t="str">
            <v>REMOÇÃO DE TRAMA METÁLICA OU DE MADEIRA PARA FORRO, DE FORMA MANUAL, SEM REAPROVEITAMENTO. AF_09/2023</v>
          </cell>
          <cell r="G82" t="str">
            <v>m²</v>
          </cell>
          <cell r="H82">
            <v>561.95</v>
          </cell>
          <cell r="I82">
            <v>3.54</v>
          </cell>
          <cell r="J82">
            <v>4.47</v>
          </cell>
          <cell r="K82">
            <v>2511.91</v>
          </cell>
          <cell r="L82">
            <v>0.000107191241298787</v>
          </cell>
        </row>
        <row r="84">
          <cell r="C84" t="str">
            <v> 3.4.8 </v>
          </cell>
          <cell r="D84" t="str">
            <v> 97644 </v>
          </cell>
          <cell r="E84" t="str">
            <v>SINAPI</v>
          </cell>
          <cell r="F84" t="str">
            <v>REMOÇÃO DE PORTAS, DE FORMA MANUAL, SEM REAPROVEITAMENTO. AF_09/2023</v>
          </cell>
          <cell r="G84" t="str">
            <v>m²</v>
          </cell>
          <cell r="H84">
            <v>287.82</v>
          </cell>
          <cell r="I84">
            <v>11.59</v>
          </cell>
          <cell r="J84">
            <v>14.65</v>
          </cell>
          <cell r="K84">
            <v>4216.56</v>
          </cell>
          <cell r="L84">
            <v>0.000179934114045015</v>
          </cell>
        </row>
        <row r="86">
          <cell r="C86" t="str">
            <v> 3.4.9 </v>
          </cell>
          <cell r="D86" t="str">
            <v> 97645 </v>
          </cell>
          <cell r="E86" t="str">
            <v>SINAPI</v>
          </cell>
          <cell r="F86" t="str">
            <v>REMOÇÃO DE JANELAS, DE FORMA MANUAL, SEM REAPROVEITAMENTO. AF_09/2023</v>
          </cell>
          <cell r="G86" t="str">
            <v>m²</v>
          </cell>
          <cell r="H86">
            <v>48.46</v>
          </cell>
          <cell r="I86">
            <v>29.95</v>
          </cell>
          <cell r="J86">
            <v>37.86</v>
          </cell>
          <cell r="K86">
            <v>1834.69</v>
          </cell>
          <cell r="L86">
            <v>7.82920958547367e-5</v>
          </cell>
        </row>
        <row r="88">
          <cell r="C88" t="str">
            <v> 3.4.10 </v>
          </cell>
          <cell r="D88" t="str">
            <v> 102191 </v>
          </cell>
          <cell r="E88" t="str">
            <v>SINAPI</v>
          </cell>
          <cell r="F88" t="str">
            <v>REMOÇÃO DE VIDRO LISO COMUM DE ESQUADRIA COM BAGUETE DE ALUMÍNIO OU PVC. AF_01/2021</v>
          </cell>
          <cell r="G88" t="str">
            <v>m²</v>
          </cell>
          <cell r="H88">
            <v>6.16</v>
          </cell>
          <cell r="I88">
            <v>26.86</v>
          </cell>
          <cell r="J88">
            <v>33.96</v>
          </cell>
          <cell r="K88">
            <v>209.19</v>
          </cell>
          <cell r="L88">
            <v>8.92680699837703e-6</v>
          </cell>
        </row>
        <row r="89">
          <cell r="C89" t="str">
            <v> 3.4.11 </v>
          </cell>
          <cell r="D89" t="str">
            <v> 102192 </v>
          </cell>
          <cell r="E89" t="str">
            <v>SINAPI</v>
          </cell>
          <cell r="F89" t="str">
            <v>REMOÇÃO DE VIDRO TEMPERADO FIXADO EM PERFIL U. AF_01/2021</v>
          </cell>
          <cell r="G89" t="str">
            <v>m²</v>
          </cell>
          <cell r="H89">
            <v>42.3</v>
          </cell>
          <cell r="I89">
            <v>19.17</v>
          </cell>
          <cell r="J89">
            <v>24.23</v>
          </cell>
          <cell r="K89">
            <v>1024.92</v>
          </cell>
          <cell r="L89">
            <v>4.37366175666934e-5</v>
          </cell>
        </row>
        <row r="90">
          <cell r="C90" t="str">
            <v> 3.4.12 </v>
          </cell>
          <cell r="D90" t="str">
            <v> 97647 </v>
          </cell>
          <cell r="E90" t="str">
            <v>SINAPI</v>
          </cell>
          <cell r="F90" t="str">
            <v>REMOÇÃO DE TELHAS DE FIBROCIMENTO METÁLICA E CERÂMICA, DE FORMA MANUAL, SEM REAPROVEITAMENTO. AF_09/2023</v>
          </cell>
          <cell r="G90" t="str">
            <v>m²</v>
          </cell>
          <cell r="H90">
            <v>400</v>
          </cell>
          <cell r="I90">
            <v>4.33</v>
          </cell>
          <cell r="J90">
            <v>5.47</v>
          </cell>
          <cell r="K90">
            <v>2188</v>
          </cell>
          <cell r="L90">
            <v>9.33689646371669e-5</v>
          </cell>
        </row>
        <row r="91">
          <cell r="C91" t="str">
            <v> 3.4.13 </v>
          </cell>
          <cell r="D91" t="str">
            <v> 97650 </v>
          </cell>
          <cell r="E91" t="str">
            <v>SINAPI</v>
          </cell>
          <cell r="F91" t="str">
            <v>REMOÇÃO DE TRAMA DE MADEIRA PARA COBERTURA, DE FORMA MANUAL, SEM REAPROVEITAMENTO. AF_09/2023</v>
          </cell>
          <cell r="G91" t="str">
            <v>m²</v>
          </cell>
          <cell r="H91">
            <v>400</v>
          </cell>
          <cell r="I91">
            <v>9.33</v>
          </cell>
          <cell r="J91">
            <v>11.79</v>
          </cell>
          <cell r="K91">
            <v>4716</v>
          </cell>
          <cell r="L91">
            <v>0.000201246817746288</v>
          </cell>
        </row>
        <row r="92">
          <cell r="C92" t="str">
            <v> 3.4.14 </v>
          </cell>
          <cell r="D92" t="str">
            <v> 97660 </v>
          </cell>
          <cell r="E92" t="str">
            <v>SINAPI</v>
          </cell>
          <cell r="F92" t="str">
            <v>REMOÇÃO DE INTERRUPTORES/TOMADAS ELÉTRICAS, DE FORMA MANUAL, SEM REAPROVEITAMENTO. AF_09/2023</v>
          </cell>
          <cell r="G92" t="str">
            <v>UN</v>
          </cell>
          <cell r="H92">
            <v>130</v>
          </cell>
          <cell r="I92">
            <v>0.8</v>
          </cell>
          <cell r="J92">
            <v>1.01</v>
          </cell>
          <cell r="K92">
            <v>131.3</v>
          </cell>
          <cell r="L92">
            <v>5.60299134225778e-6</v>
          </cell>
        </row>
        <row r="93">
          <cell r="C93" t="str">
            <v> 3.4.15 </v>
          </cell>
          <cell r="D93" t="str">
            <v> 97661 </v>
          </cell>
          <cell r="E93" t="str">
            <v>SINAPI</v>
          </cell>
          <cell r="F93" t="str">
            <v>REMOÇÃO DE CABOS ELÉTRICOS, COM SEÇÃO DE 10 MM², FORMA MANUAL, SEM REAPROVEITAMENTO. AF_09/2023</v>
          </cell>
          <cell r="G93" t="str">
            <v>M</v>
          </cell>
          <cell r="H93">
            <v>8000</v>
          </cell>
          <cell r="I93">
            <v>0.85</v>
          </cell>
          <cell r="J93">
            <v>1.07</v>
          </cell>
          <cell r="K93">
            <v>8560</v>
          </cell>
          <cell r="L93">
            <v>0.000365282603882152</v>
          </cell>
        </row>
        <row r="94">
          <cell r="C94" t="str">
            <v> 3.4.16 </v>
          </cell>
          <cell r="D94" t="str">
            <v> 97663 </v>
          </cell>
          <cell r="E94" t="str">
            <v>SINAPI</v>
          </cell>
          <cell r="F94" t="str">
            <v>REMOÇÃO DE LOUÇAS, DE FORMA MANUAL, SEM REAPROVEITAMENTO. AF_09/2023</v>
          </cell>
          <cell r="G94" t="str">
            <v>UN</v>
          </cell>
          <cell r="H94">
            <v>4</v>
          </cell>
          <cell r="I94">
            <v>15.31</v>
          </cell>
          <cell r="J94">
            <v>19.35</v>
          </cell>
          <cell r="K94">
            <v>77.4</v>
          </cell>
          <cell r="L94">
            <v>3.30290578743909e-6</v>
          </cell>
        </row>
        <row r="95">
          <cell r="C95" t="str">
            <v> 3.4.17 </v>
          </cell>
          <cell r="D95" t="str">
            <v> 97664 </v>
          </cell>
          <cell r="E95" t="str">
            <v>SINAPI</v>
          </cell>
          <cell r="F95" t="str">
            <v>REMOÇÃO DE ACESSÓRIOS, DE FORMA MANUAL, SEM REAPROVEITAMENTO. AF_09/2023</v>
          </cell>
          <cell r="G95" t="str">
            <v>UN</v>
          </cell>
          <cell r="H95">
            <v>10</v>
          </cell>
          <cell r="I95">
            <v>1.9</v>
          </cell>
          <cell r="J95">
            <v>2.4</v>
          </cell>
          <cell r="K95">
            <v>24</v>
          </cell>
          <cell r="L95">
            <v>1.02415683331445e-6</v>
          </cell>
        </row>
        <row r="96">
          <cell r="C96" t="str">
            <v> 3.4.18 </v>
          </cell>
          <cell r="D96" t="str">
            <v> 97665 </v>
          </cell>
          <cell r="E96" t="str">
            <v>SINAPI</v>
          </cell>
          <cell r="F96" t="str">
            <v>REMOÇÃO DE LUMINÁRIAS, DE FORMA MANUAL, SEM REAPROVEITAMENTO. AF_09/2023</v>
          </cell>
          <cell r="G96" t="str">
            <v>UN</v>
          </cell>
          <cell r="H96">
            <v>413</v>
          </cell>
          <cell r="I96">
            <v>2.17</v>
          </cell>
          <cell r="J96">
            <v>2.74</v>
          </cell>
          <cell r="K96">
            <v>1131.62</v>
          </cell>
          <cell r="L96">
            <v>4.82898481548038e-5</v>
          </cell>
        </row>
        <row r="97">
          <cell r="C97" t="str">
            <v> 3.4.19 </v>
          </cell>
          <cell r="D97" t="str">
            <v> 97666 </v>
          </cell>
          <cell r="E97" t="str">
            <v>SINAPI</v>
          </cell>
          <cell r="F97" t="str">
            <v>REMOÇÃO DE METAIS SANITÁRIOS, DE FORMA MANUAL, SEM REAPROVEITAMENTO. AF_09/2023</v>
          </cell>
          <cell r="G97" t="str">
            <v>UN</v>
          </cell>
          <cell r="H97">
            <v>15</v>
          </cell>
          <cell r="I97">
            <v>11.16</v>
          </cell>
          <cell r="J97">
            <v>14.11</v>
          </cell>
          <cell r="K97">
            <v>211.65</v>
          </cell>
          <cell r="L97">
            <v>9.03178307379176e-6</v>
          </cell>
        </row>
        <row r="98">
          <cell r="C98" t="str">
            <v> 3.4.20 </v>
          </cell>
          <cell r="D98" t="str">
            <v> UFF00494 (ADAPT_CPOS: 04.30.080) </v>
          </cell>
          <cell r="E98" t="str">
            <v>Próprio</v>
          </cell>
          <cell r="F98" t="str">
            <v>REMOÇÃO DE HIDRANTE DE PASSEIO</v>
          </cell>
          <cell r="G98" t="str">
            <v>UN</v>
          </cell>
          <cell r="H98">
            <v>3</v>
          </cell>
          <cell r="I98">
            <v>97.17</v>
          </cell>
          <cell r="J98">
            <v>122.86</v>
          </cell>
          <cell r="K98">
            <v>368.58</v>
          </cell>
          <cell r="L98">
            <v>1.57284885676266e-5</v>
          </cell>
        </row>
        <row r="99">
          <cell r="C99" t="str">
            <v> 3.4.21 </v>
          </cell>
          <cell r="D99" t="str">
            <v> UFF00495 (ADAPT_ORSE: 11101) </v>
          </cell>
          <cell r="E99" t="str">
            <v>Próprio</v>
          </cell>
          <cell r="F99" t="str">
            <v>RETIRADA DE CAIXA DE HIDRANTE DE PAREDE.</v>
          </cell>
          <cell r="G99" t="str">
            <v>un</v>
          </cell>
          <cell r="H99">
            <v>24</v>
          </cell>
          <cell r="I99">
            <v>59.33</v>
          </cell>
          <cell r="J99">
            <v>75.01</v>
          </cell>
          <cell r="K99">
            <v>1800.24</v>
          </cell>
          <cell r="L99">
            <v>7.68220040669165e-5</v>
          </cell>
        </row>
        <row r="100">
          <cell r="C100" t="str">
            <v> 3.5 </v>
          </cell>
          <cell r="D100" t="str">
            <v>  </v>
          </cell>
        </row>
        <row r="100">
          <cell r="F100" t="str">
            <v>ANDAIMES</v>
          </cell>
        </row>
        <row r="100">
          <cell r="K100">
            <v>77484.84</v>
          </cell>
          <cell r="L100">
            <v>0.00330652618184485</v>
          </cell>
        </row>
        <row r="101">
          <cell r="C101" t="str">
            <v> 3.5.1 </v>
          </cell>
          <cell r="D101" t="str">
            <v> 05.006.0001-1 </v>
          </cell>
          <cell r="E101" t="str">
            <v>EMOP</v>
          </cell>
          <cell r="F101" t="str">
            <v>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v>
          </cell>
          <cell r="G101" t="str">
            <v>M2XMES</v>
          </cell>
          <cell r="H101">
            <v>1344</v>
          </cell>
          <cell r="I101">
            <v>34.34</v>
          </cell>
          <cell r="J101">
            <v>43.41</v>
          </cell>
          <cell r="K101">
            <v>58343.04</v>
          </cell>
          <cell r="L101">
            <v>0.00248968429551408</v>
          </cell>
        </row>
        <row r="102">
          <cell r="C102" t="str">
            <v> 3.5.2 </v>
          </cell>
          <cell r="D102" t="str">
            <v> 04.021.0010-A </v>
          </cell>
          <cell r="E102" t="str">
            <v>EMOP</v>
          </cell>
          <cell r="F102" t="str">
            <v>CARGA E DESCARGA MANUAL DE ANDAIME TUBULAR,INCLUSIVE TEMPO D E ESPERA DO CAMINHAO,CONSIDERANDO-SE A AREA DE PROJECAO VERT ICAL</v>
          </cell>
          <cell r="G102" t="str">
            <v>m²</v>
          </cell>
          <cell r="H102">
            <v>336</v>
          </cell>
          <cell r="I102">
            <v>0.94</v>
          </cell>
          <cell r="J102">
            <v>1.18</v>
          </cell>
          <cell r="K102">
            <v>396.48</v>
          </cell>
          <cell r="L102">
            <v>1.69190708863546e-5</v>
          </cell>
        </row>
        <row r="103">
          <cell r="C103" t="str">
            <v> 3.5.3 </v>
          </cell>
          <cell r="D103" t="str">
            <v> 04.020.0122-A </v>
          </cell>
          <cell r="E103" t="str">
            <v>EMOP</v>
          </cell>
          <cell r="F103" t="str">
            <v>TRANSPORTE DE ANDAIME TUBULAR,CONSIDERANDO-SE A AREA DE PROJ ECAO VERTICAL DO ANDAIME,EXCLUSIVE CARGA,DESCARGA E TEMPO DE ESPERA DO CAMINHAO(VIDE ITEM 04.021.0010)</v>
          </cell>
          <cell r="G103" t="str">
            <v>M2XKM</v>
          </cell>
          <cell r="H103">
            <v>10080</v>
          </cell>
          <cell r="I103">
            <v>0.2</v>
          </cell>
          <cell r="J103">
            <v>0.25</v>
          </cell>
          <cell r="K103">
            <v>2520</v>
          </cell>
          <cell r="L103">
            <v>0.000107536467498017</v>
          </cell>
        </row>
        <row r="104">
          <cell r="C104" t="str">
            <v> 3.5.4 </v>
          </cell>
          <cell r="D104" t="str">
            <v> 05.008.0001-A </v>
          </cell>
          <cell r="E104" t="str">
            <v>EMOP</v>
          </cell>
          <cell r="F104" t="str">
            <v>MONTAGEM E DESMONTAGEM DE ANDAIME COM ELEMENTOS TUBULARES,CO NSIDERANDO-SE A AREA VERTICAL RECOBERTA</v>
          </cell>
          <cell r="G104" t="str">
            <v>m²</v>
          </cell>
          <cell r="H104">
            <v>672</v>
          </cell>
          <cell r="I104">
            <v>7.21</v>
          </cell>
          <cell r="J104">
            <v>9.11</v>
          </cell>
          <cell r="K104">
            <v>6121.92</v>
          </cell>
          <cell r="L104">
            <v>0.000261241925041849</v>
          </cell>
        </row>
        <row r="105">
          <cell r="C105" t="str">
            <v> 3.5.5 </v>
          </cell>
          <cell r="D105" t="str">
            <v> 05.007.0007-A </v>
          </cell>
          <cell r="E105" t="str">
            <v>EMOP</v>
          </cell>
          <cell r="F105" t="str">
            <v>LOCACAO DE PASSARELA METALICA,PERFURADA,PARA ANDAIME METALIC O TUBULAR,INCLUSIVE TRANSPORTE,CARGA E DESCARGA,EXCLUSIVE AN DAIME TUBULAR E MOVIMENTACAO (VIDE ITEM 05.008.0008)</v>
          </cell>
          <cell r="G105" t="str">
            <v>M2XMES</v>
          </cell>
          <cell r="H105">
            <v>90</v>
          </cell>
          <cell r="I105">
            <v>88.2</v>
          </cell>
          <cell r="J105">
            <v>111.52</v>
          </cell>
          <cell r="K105">
            <v>10036.8</v>
          </cell>
          <cell r="L105">
            <v>0.000428302387692101</v>
          </cell>
        </row>
        <row r="106">
          <cell r="C106" t="str">
            <v> 3.5.6 </v>
          </cell>
          <cell r="D106" t="str">
            <v> 05.008.0008-B </v>
          </cell>
          <cell r="E106" t="str">
            <v>EMOP</v>
          </cell>
          <cell r="F106" t="str">
            <v>MOVIMENTACAO VERTICAL OU HORIZONTAL DE PLATAFORMA OU PASSARE LA</v>
          </cell>
          <cell r="G106" t="str">
            <v>m²</v>
          </cell>
          <cell r="H106">
            <v>90</v>
          </cell>
          <cell r="I106">
            <v>0.59</v>
          </cell>
          <cell r="J106">
            <v>0.74</v>
          </cell>
          <cell r="K106">
            <v>66.6</v>
          </cell>
          <cell r="L106">
            <v>2.84203521244759e-6</v>
          </cell>
        </row>
        <row r="107">
          <cell r="C107" t="str">
            <v> 3.6 </v>
          </cell>
          <cell r="D107" t="str">
            <v>  </v>
          </cell>
        </row>
        <row r="107">
          <cell r="F107" t="str">
            <v>DESMOBILIZAÇÃO DE EQUIPAMENTOS</v>
          </cell>
        </row>
        <row r="107">
          <cell r="K107">
            <v>97757.44</v>
          </cell>
          <cell r="L107">
            <v>0.00417162292430529</v>
          </cell>
        </row>
        <row r="108">
          <cell r="C108" t="str">
            <v> 3.6.1 </v>
          </cell>
          <cell r="D108" t="str">
            <v> UFF00489 (ADAPT_EMOP: 18.030.0206-A) </v>
          </cell>
          <cell r="E108" t="str">
            <v>Próprio</v>
          </cell>
          <cell r="F108" t="str">
            <v>DESMONTAGEM, TRANSPORTE E ELEVACAO VERTICAL DE EQUIPAMENTOS ATÉ 300TR-MEIO MECANICO</v>
          </cell>
          <cell r="G108" t="str">
            <v>UN</v>
          </cell>
          <cell r="H108">
            <v>16</v>
          </cell>
          <cell r="I108">
            <v>4832.21</v>
          </cell>
          <cell r="J108">
            <v>6109.84</v>
          </cell>
          <cell r="K108">
            <v>97757.44</v>
          </cell>
          <cell r="L108">
            <v>0.00417162292430529</v>
          </cell>
        </row>
        <row r="109">
          <cell r="C109" t="str">
            <v> 3.7 </v>
          </cell>
          <cell r="D109" t="str">
            <v>  </v>
          </cell>
        </row>
        <row r="109">
          <cell r="F109" t="str">
            <v>DEMOLIÇÕES / LIMPEZA TERRENO</v>
          </cell>
        </row>
        <row r="109">
          <cell r="K109">
            <v>5255.1</v>
          </cell>
          <cell r="L109">
            <v>0.000224251940614614</v>
          </cell>
        </row>
        <row r="110">
          <cell r="C110" t="str">
            <v> 3.7.1 </v>
          </cell>
          <cell r="D110" t="str">
            <v>  </v>
          </cell>
        </row>
        <row r="110">
          <cell r="F110" t="str">
            <v>ÁREA DAS ESCADAS</v>
          </cell>
        </row>
        <row r="110">
          <cell r="K110">
            <v>5255.1</v>
          </cell>
          <cell r="L110">
            <v>0.000224251940614614</v>
          </cell>
        </row>
        <row r="111">
          <cell r="C111" t="str">
            <v> 3.7.1.1 </v>
          </cell>
          <cell r="D111" t="str">
            <v> 98524 </v>
          </cell>
          <cell r="E111" t="str">
            <v>SINAPI</v>
          </cell>
          <cell r="F111" t="str">
            <v>LIMPEZA MANUAL DE VEGETAÇÃO EM TERRENO COM ENXADA. AF_03/2024</v>
          </cell>
          <cell r="G111" t="str">
            <v>m²</v>
          </cell>
          <cell r="H111">
            <v>678.46</v>
          </cell>
          <cell r="I111">
            <v>5.53</v>
          </cell>
          <cell r="J111">
            <v>6.99</v>
          </cell>
          <cell r="K111">
            <v>4742.43</v>
          </cell>
          <cell r="L111">
            <v>0.000202374670458976</v>
          </cell>
        </row>
        <row r="112">
          <cell r="C112" t="str">
            <v> 3.7.1.2 </v>
          </cell>
          <cell r="D112" t="str">
            <v> 022104 </v>
          </cell>
          <cell r="E112" t="str">
            <v>SBC</v>
          </cell>
          <cell r="F112" t="str">
            <v>DEMOLICAO MECANICA DE CONCRETO SIMPLES ACIMA DE 2,0M3</v>
          </cell>
          <cell r="G112" t="str">
            <v>m³</v>
          </cell>
          <cell r="H112">
            <v>0.5925</v>
          </cell>
          <cell r="I112">
            <v>684.34</v>
          </cell>
          <cell r="J112">
            <v>865.27</v>
          </cell>
          <cell r="K112">
            <v>512.67</v>
          </cell>
          <cell r="L112">
            <v>2.18772701556382e-5</v>
          </cell>
        </row>
        <row r="113">
          <cell r="C113" t="str">
            <v> 4 </v>
          </cell>
          <cell r="D113" t="str">
            <v>  </v>
          </cell>
        </row>
        <row r="113">
          <cell r="F113" t="str">
            <v>MOVIMENTO DE TERRA</v>
          </cell>
        </row>
        <row r="113">
          <cell r="I113" t="str">
            <v/>
          </cell>
        </row>
        <row r="113">
          <cell r="K113">
            <v>28406.23</v>
          </cell>
          <cell r="L113">
            <v>0.00121218477346674</v>
          </cell>
        </row>
        <row r="114">
          <cell r="C114" t="str">
            <v> 4.1 </v>
          </cell>
          <cell r="D114" t="str">
            <v>  </v>
          </cell>
        </row>
        <row r="114">
          <cell r="F114" t="str">
            <v>ESCADAS</v>
          </cell>
        </row>
        <row r="114">
          <cell r="K114">
            <v>8656.33</v>
          </cell>
          <cell r="L114">
            <v>0.000369393313371868</v>
          </cell>
        </row>
        <row r="115">
          <cell r="C115" t="str">
            <v> 4.1.1 </v>
          </cell>
          <cell r="D115" t="str">
            <v> 93358 </v>
          </cell>
          <cell r="E115" t="str">
            <v>SINAPI</v>
          </cell>
          <cell r="F115" t="str">
            <v>ESCAVAÇÃO MANUAL DE VALA COM PROFUNDIDADE MENOR OU IGUAL A 1,30 M. AF_02/2021</v>
          </cell>
          <cell r="G115" t="str">
            <v>m³</v>
          </cell>
          <cell r="H115">
            <v>50.1716</v>
          </cell>
          <cell r="I115">
            <v>102.65</v>
          </cell>
          <cell r="J115">
            <v>129.79</v>
          </cell>
          <cell r="K115">
            <v>6511.77</v>
          </cell>
          <cell r="L115">
            <v>0.000277878072603</v>
          </cell>
        </row>
        <row r="116">
          <cell r="C116" t="str">
            <v> 4.1.2 </v>
          </cell>
          <cell r="D116" t="str">
            <v> 93382 </v>
          </cell>
          <cell r="E116" t="str">
            <v>SINAPI</v>
          </cell>
          <cell r="F116" t="str">
            <v>REATERRO MANUAL DE VALAS, COM COMPACTADOR DE SOLOS DE PERCUSSÃO. AF_08/2023</v>
          </cell>
          <cell r="G116" t="str">
            <v>m³</v>
          </cell>
          <cell r="H116">
            <v>55.187</v>
          </cell>
          <cell r="I116">
            <v>30.74</v>
          </cell>
          <cell r="J116">
            <v>38.86</v>
          </cell>
          <cell r="K116">
            <v>2144.56</v>
          </cell>
          <cell r="L116">
            <v>9.15152407688678e-5</v>
          </cell>
        </row>
        <row r="117">
          <cell r="C117" t="str">
            <v> 4.2 </v>
          </cell>
          <cell r="D117" t="str">
            <v>  </v>
          </cell>
        </row>
        <row r="117">
          <cell r="F117" t="str">
            <v>SUBESTAÇÃO</v>
          </cell>
        </row>
        <row r="117">
          <cell r="K117">
            <v>14361.97</v>
          </cell>
          <cell r="L117">
            <v>0.000612871238139878</v>
          </cell>
        </row>
        <row r="118">
          <cell r="C118" t="str">
            <v> 4.2.1 </v>
          </cell>
          <cell r="D118" t="str">
            <v> 93358 </v>
          </cell>
          <cell r="E118" t="str">
            <v>SINAPI</v>
          </cell>
          <cell r="F118" t="str">
            <v>ESCAVAÇÃO MANUAL DE VALA COM PROFUNDIDADE MENOR OU IGUAL A 1,30 M. AF_02/2021</v>
          </cell>
          <cell r="G118" t="str">
            <v>m³</v>
          </cell>
          <cell r="H118">
            <v>88.2</v>
          </cell>
          <cell r="I118">
            <v>102.65</v>
          </cell>
          <cell r="J118">
            <v>129.79</v>
          </cell>
          <cell r="K118">
            <v>11447.47</v>
          </cell>
          <cell r="L118">
            <v>0.000488500192694255</v>
          </cell>
        </row>
        <row r="119">
          <cell r="C119" t="str">
            <v> 4.2.2 </v>
          </cell>
          <cell r="D119" t="str">
            <v> 93382 </v>
          </cell>
          <cell r="E119" t="str">
            <v>SINAPI</v>
          </cell>
          <cell r="F119" t="str">
            <v>REATERRO MANUAL DE VALAS, COM COMPACTADOR DE SOLOS DE PERCUSSÃO. AF_08/2023</v>
          </cell>
          <cell r="G119" t="str">
            <v>m³</v>
          </cell>
          <cell r="H119">
            <v>75</v>
          </cell>
          <cell r="I119">
            <v>30.74</v>
          </cell>
          <cell r="J119">
            <v>38.86</v>
          </cell>
          <cell r="K119">
            <v>2914.5</v>
          </cell>
          <cell r="L119">
            <v>0.000124371045445623</v>
          </cell>
        </row>
        <row r="120">
          <cell r="C120" t="str">
            <v> 4.3 </v>
          </cell>
          <cell r="D120" t="str">
            <v>  </v>
          </cell>
        </row>
        <row r="120">
          <cell r="F120" t="str">
            <v>ABRIGO DE GÁS</v>
          </cell>
        </row>
        <row r="120">
          <cell r="K120">
            <v>5387.93</v>
          </cell>
          <cell r="L120">
            <v>0.000229920221954996</v>
          </cell>
        </row>
        <row r="121">
          <cell r="C121" t="str">
            <v> 4.3.1 </v>
          </cell>
          <cell r="D121" t="str">
            <v> 93358 </v>
          </cell>
          <cell r="E121" t="str">
            <v>SINAPI</v>
          </cell>
          <cell r="F121" t="str">
            <v>ESCAVAÇÃO MANUAL DE VALA COM PROFUNDIDADE MENOR OU IGUAL A 1,30 M. AF_02/2021</v>
          </cell>
          <cell r="G121" t="str">
            <v>m³</v>
          </cell>
          <cell r="H121">
            <v>32.8</v>
          </cell>
          <cell r="I121">
            <v>102.65</v>
          </cell>
          <cell r="J121">
            <v>129.79</v>
          </cell>
          <cell r="K121">
            <v>4257.11</v>
          </cell>
          <cell r="L121">
            <v>0.000181664512361302</v>
          </cell>
        </row>
        <row r="122">
          <cell r="C122" t="str">
            <v> 4.3.2 </v>
          </cell>
          <cell r="D122" t="str">
            <v> 93382 </v>
          </cell>
          <cell r="E122" t="str">
            <v>SINAPI</v>
          </cell>
          <cell r="F122" t="str">
            <v>REATERRO MANUAL DE VALAS, COM COMPACTADOR DE SOLOS DE PERCUSSÃO. AF_08/2023</v>
          </cell>
          <cell r="G122" t="str">
            <v>m³</v>
          </cell>
          <cell r="H122">
            <v>29.1</v>
          </cell>
          <cell r="I122">
            <v>30.74</v>
          </cell>
          <cell r="J122">
            <v>38.86</v>
          </cell>
          <cell r="K122">
            <v>1130.82</v>
          </cell>
          <cell r="L122">
            <v>4.82557095936934e-5</v>
          </cell>
        </row>
        <row r="123">
          <cell r="C123" t="str">
            <v> 5 </v>
          </cell>
          <cell r="D123" t="str">
            <v>  </v>
          </cell>
        </row>
        <row r="123">
          <cell r="F123" t="str">
            <v>INFRAESTRUTURA: FUNDAÇÕES SIMPLES (OU DIRETAS)</v>
          </cell>
        </row>
        <row r="123">
          <cell r="I123" t="str">
            <v/>
          </cell>
        </row>
        <row r="123">
          <cell r="K123">
            <v>375294.77</v>
          </cell>
          <cell r="L123">
            <v>0.0160150293001114</v>
          </cell>
        </row>
        <row r="124">
          <cell r="C124" t="str">
            <v> 5.1 </v>
          </cell>
          <cell r="D124" t="str">
            <v>  </v>
          </cell>
        </row>
        <row r="124">
          <cell r="F124" t="str">
            <v>ESCADAS</v>
          </cell>
        </row>
        <row r="124">
          <cell r="K124">
            <v>264342.06</v>
          </cell>
          <cell r="L124">
            <v>0.0112803219617257</v>
          </cell>
        </row>
        <row r="125">
          <cell r="C125" t="str">
            <v> 5.1.1 </v>
          </cell>
          <cell r="D125" t="str">
            <v> 96544 </v>
          </cell>
          <cell r="E125" t="str">
            <v>SINAPI</v>
          </cell>
          <cell r="F125" t="str">
            <v>ARMAÇÃO DE BLOCO UTILIZANDO AÇO CA-50 DE 6,3 MM - MONTAGEM. AF_01/2024</v>
          </cell>
          <cell r="G125" t="str">
            <v>KG</v>
          </cell>
          <cell r="H125">
            <v>77</v>
          </cell>
          <cell r="I125">
            <v>18.93</v>
          </cell>
          <cell r="J125">
            <v>23.93</v>
          </cell>
          <cell r="K125">
            <v>1842.61</v>
          </cell>
          <cell r="L125">
            <v>7.86300676097304e-5</v>
          </cell>
        </row>
        <row r="126">
          <cell r="C126" t="str">
            <v> 5.1.2 </v>
          </cell>
          <cell r="D126" t="str">
            <v> 96545 </v>
          </cell>
          <cell r="E126" t="str">
            <v>SINAPI</v>
          </cell>
          <cell r="F126" t="str">
            <v>ARMAÇÃO DE BLOCO UTILIZANDO AÇO CA-50 DE 8 MM - MONTAGEM. AF_01/2024</v>
          </cell>
          <cell r="G126" t="str">
            <v>KG</v>
          </cell>
          <cell r="H126">
            <v>46.2</v>
          </cell>
          <cell r="I126">
            <v>16.74</v>
          </cell>
          <cell r="J126">
            <v>21.16</v>
          </cell>
          <cell r="K126">
            <v>977.59</v>
          </cell>
          <cell r="L126">
            <v>4.17168949449945e-5</v>
          </cell>
        </row>
        <row r="127">
          <cell r="C127" t="str">
            <v> 5.1.3 </v>
          </cell>
          <cell r="D127" t="str">
            <v> 96546 </v>
          </cell>
          <cell r="E127" t="str">
            <v>SINAPI</v>
          </cell>
          <cell r="F127" t="str">
            <v>ARMAÇÃO DE BLOCO UTILIZANDO AÇO CA-50 DE 10 MM - MONTAGEM. AF_01/2024</v>
          </cell>
          <cell r="G127" t="str">
            <v>KG</v>
          </cell>
          <cell r="H127">
            <v>19.8</v>
          </cell>
          <cell r="I127">
            <v>14.46</v>
          </cell>
          <cell r="J127">
            <v>18.28</v>
          </cell>
          <cell r="K127">
            <v>361.94</v>
          </cell>
          <cell r="L127">
            <v>1.54451385104096e-5</v>
          </cell>
        </row>
        <row r="128">
          <cell r="C128" t="str">
            <v> 5.1.4 </v>
          </cell>
          <cell r="D128" t="str">
            <v> 104920 </v>
          </cell>
          <cell r="E128" t="str">
            <v>SINAPI</v>
          </cell>
          <cell r="F128" t="str">
            <v>ARMAÇÃO DE BLOCO, SAPATA ISOLADA, VIGA BALDRAME E SAPATA CORRIDA UTILIZANDO AÇO CA-50 DE 12,5 MM - MONTAGEM. AF_01/2024</v>
          </cell>
          <cell r="G128" t="str">
            <v>KG</v>
          </cell>
          <cell r="H128">
            <v>891</v>
          </cell>
          <cell r="I128">
            <v>10.95</v>
          </cell>
          <cell r="J128">
            <v>13.84</v>
          </cell>
          <cell r="K128">
            <v>12331.44</v>
          </cell>
          <cell r="L128">
            <v>0.000526222022525295</v>
          </cell>
        </row>
        <row r="129">
          <cell r="C129" t="str">
            <v> 5.1.5 </v>
          </cell>
          <cell r="D129" t="str">
            <v> 104921 </v>
          </cell>
          <cell r="E129" t="str">
            <v>SINAPI</v>
          </cell>
          <cell r="F129" t="str">
            <v>ARMAÇÃO DE BLOCO, SAPATA ISOLADA, VIGA BALDRAME E SAPATA CORRIDA UTILIZANDO AÇO CA-50 DE 16 MM - MONTAGEM. AF_01/2024</v>
          </cell>
          <cell r="G129" t="str">
            <v>KG</v>
          </cell>
          <cell r="H129">
            <v>195.8</v>
          </cell>
          <cell r="I129">
            <v>10.2</v>
          </cell>
          <cell r="J129">
            <v>12.89</v>
          </cell>
          <cell r="K129">
            <v>2523.86</v>
          </cell>
          <cell r="L129">
            <v>0.000107701186055375</v>
          </cell>
        </row>
        <row r="130">
          <cell r="C130" t="str">
            <v> 5.1.6 </v>
          </cell>
          <cell r="D130" t="str">
            <v> 96540 </v>
          </cell>
          <cell r="E130" t="str">
            <v>SINAPI</v>
          </cell>
          <cell r="F130" t="str">
            <v>FABRICAÇÃO, MONTAGEM E DESMONTAGEM DE FÔRMA PARA BLOCO DE COROAMENTO, EM CHAPA DE MADEIRA COMPENSADA RESINADA, E=17 MM, 4 UTILIZAÇÕES. AF_01/2024</v>
          </cell>
          <cell r="G130" t="str">
            <v>m²</v>
          </cell>
          <cell r="H130">
            <v>37.84</v>
          </cell>
          <cell r="I130">
            <v>145.95</v>
          </cell>
          <cell r="J130">
            <v>184.53</v>
          </cell>
          <cell r="K130">
            <v>6982.61</v>
          </cell>
          <cell r="L130">
            <v>0.000297970322744574</v>
          </cell>
        </row>
        <row r="131">
          <cell r="C131" t="str">
            <v> 5.1.7 </v>
          </cell>
          <cell r="D131" t="str">
            <v> 96555 </v>
          </cell>
          <cell r="E131" t="str">
            <v>SINAPI</v>
          </cell>
          <cell r="F131" t="str">
            <v>CONCRETAGEM DE BLOCO DE COROAMENTO OU VIGA BALDRAME, FCK 30 MPA, COM USO DE JERICA - LANÇAMENTO, ADENSAMENTO E ACABAMENTO. AF_01/2024</v>
          </cell>
          <cell r="G131" t="str">
            <v>m³</v>
          </cell>
          <cell r="H131">
            <v>26.985</v>
          </cell>
          <cell r="I131">
            <v>685.14</v>
          </cell>
          <cell r="J131">
            <v>866.29</v>
          </cell>
          <cell r="K131">
            <v>23376.83</v>
          </cell>
          <cell r="L131">
            <v>0.000997564174405422</v>
          </cell>
        </row>
        <row r="132">
          <cell r="C132" t="str">
            <v> 5.1.8 </v>
          </cell>
          <cell r="D132" t="str">
            <v> 96616 </v>
          </cell>
          <cell r="E132" t="str">
            <v>SINAPI</v>
          </cell>
          <cell r="F132" t="str">
            <v>LASTRO DE CONCRETO MAGRO, APLICADO EM BLOCOS DE COROAMENTO OU SAPATAS. AF_01/2024</v>
          </cell>
          <cell r="G132" t="str">
            <v>m³</v>
          </cell>
          <cell r="H132">
            <v>1.057</v>
          </cell>
          <cell r="I132">
            <v>787.42</v>
          </cell>
          <cell r="J132">
            <v>995.61</v>
          </cell>
          <cell r="K132">
            <v>1052.35</v>
          </cell>
          <cell r="L132">
            <v>4.4907143480769e-5</v>
          </cell>
        </row>
        <row r="133">
          <cell r="C133" t="str">
            <v> 5.1.9 </v>
          </cell>
          <cell r="D133" t="str">
            <v> 031009 </v>
          </cell>
          <cell r="E133" t="str">
            <v>SBC</v>
          </cell>
          <cell r="F133" t="str">
            <v>MOBILIZACAO/RETIRADA DE EQUIPAMENTO/MOLDAGEM ESTACAS""IN LOCO""</v>
          </cell>
          <cell r="G133" t="str">
            <v>UN</v>
          </cell>
          <cell r="H133">
            <v>1</v>
          </cell>
          <cell r="I133">
            <v>11005.03</v>
          </cell>
          <cell r="J133">
            <v>13914.75</v>
          </cell>
          <cell r="K133">
            <v>13914.75</v>
          </cell>
          <cell r="L133">
            <v>0.000593786929015091</v>
          </cell>
        </row>
        <row r="134">
          <cell r="C134" t="str">
            <v> 5.1.10 </v>
          </cell>
          <cell r="D134" t="str">
            <v> 01.002.0044-A </v>
          </cell>
          <cell r="E134" t="str">
            <v>EMOP</v>
          </cell>
          <cell r="F134" t="str">
            <v>PERFURACAO ROTATIVA COM COROA DE WIDIA,EM SOLO,DIAMETRO 12", VERTICAL,INCLUSIVE DESLOCAMENTO DENTRO DO CANTEIRO E INSTALA CAO DA SONDA EM CADA FURO</v>
          </cell>
          <cell r="G134" t="str">
            <v>M</v>
          </cell>
          <cell r="H134">
            <v>272</v>
          </cell>
          <cell r="I134">
            <v>311.19</v>
          </cell>
          <cell r="J134">
            <v>393.46</v>
          </cell>
          <cell r="K134">
            <v>107021.12</v>
          </cell>
          <cell r="L134">
            <v>0.00456693380654022</v>
          </cell>
        </row>
        <row r="135">
          <cell r="C135" t="str">
            <v> 5.1.11 </v>
          </cell>
          <cell r="D135" t="str">
            <v> 10.003.0050-A </v>
          </cell>
          <cell r="E135" t="str">
            <v>EMOP</v>
          </cell>
          <cell r="F135" t="str">
            <v>ESTACA RAIZ COM DIAMETRO DE 12" PARA CARGA DE 110T,INJECAO D E ARGAMASSA DE CIMENTO E AREIA,COM RESISTENCIA DE 20MPA,CONF ORME ABNT NBR 6122,INCLUSIVE FORNECIMENTO DOS MATERIAIS (CIM ENTO,AREIA E ACO),EXCLUSIVE PERFURACAO</v>
          </cell>
          <cell r="G135" t="str">
            <v>M</v>
          </cell>
          <cell r="H135">
            <v>272</v>
          </cell>
          <cell r="I135">
            <v>273.2</v>
          </cell>
          <cell r="J135">
            <v>345.43</v>
          </cell>
          <cell r="K135">
            <v>93956.96</v>
          </cell>
          <cell r="L135">
            <v>0.00400944427589383</v>
          </cell>
        </row>
        <row r="136">
          <cell r="C136" t="str">
            <v> 5.2 </v>
          </cell>
          <cell r="D136" t="str">
            <v>  </v>
          </cell>
        </row>
        <row r="136">
          <cell r="F136" t="str">
            <v>SUBESTAÇÃO</v>
          </cell>
        </row>
        <row r="136">
          <cell r="K136">
            <v>85322.93</v>
          </cell>
          <cell r="L136">
            <v>0.00364100257491292</v>
          </cell>
        </row>
        <row r="137">
          <cell r="C137" t="str">
            <v> 5.2.1 </v>
          </cell>
          <cell r="D137" t="str">
            <v> 96558 </v>
          </cell>
          <cell r="E137" t="str">
            <v>SINAPI</v>
          </cell>
          <cell r="F137" t="str">
            <v>CONCRETAGEM DE SAPATA, FCK 30 MPA, COM USO DE BOMBA - LANÇAMENTO, ADENSAMENTO E ACABAMENTO. AF_01/2024</v>
          </cell>
          <cell r="G137" t="str">
            <v>m³</v>
          </cell>
          <cell r="H137">
            <v>3.93</v>
          </cell>
          <cell r="I137">
            <v>708.2</v>
          </cell>
          <cell r="J137">
            <v>895.44</v>
          </cell>
          <cell r="K137">
            <v>3519.07</v>
          </cell>
          <cell r="L137">
            <v>0.000150169982808828</v>
          </cell>
        </row>
        <row r="138">
          <cell r="C138" t="str">
            <v> 5.2.2 </v>
          </cell>
          <cell r="D138" t="str">
            <v> 96557 </v>
          </cell>
          <cell r="E138" t="str">
            <v>SINAPI</v>
          </cell>
          <cell r="F138" t="str">
            <v>CONCRETAGEM DE BLOCO DE COROAMENTO OU VIGA BALDRAME, FCK 30 MPA, COM USO DE BOMBA - LANÇAMENTO, ADENSAMENTO E ACABAMENTO. AF_01/2024</v>
          </cell>
          <cell r="G138" t="str">
            <v>m³</v>
          </cell>
          <cell r="H138">
            <v>4.61</v>
          </cell>
          <cell r="I138">
            <v>673.91</v>
          </cell>
          <cell r="J138">
            <v>852.09</v>
          </cell>
          <cell r="K138">
            <v>3928.13</v>
          </cell>
          <cell r="L138">
            <v>0.000167625882568645</v>
          </cell>
        </row>
        <row r="139">
          <cell r="C139" t="str">
            <v> 5.2.3 </v>
          </cell>
          <cell r="D139" t="str">
            <v> 96616 </v>
          </cell>
          <cell r="E139" t="str">
            <v>SINAPI</v>
          </cell>
          <cell r="F139" t="str">
            <v>LASTRO DE CONCRETO MAGRO, APLICADO EM BLOCOS DE COROAMENTO OU SAPATAS. AF_01/2024</v>
          </cell>
          <cell r="G139" t="str">
            <v>m³</v>
          </cell>
          <cell r="H139">
            <v>3.27</v>
          </cell>
          <cell r="I139">
            <v>787.42</v>
          </cell>
          <cell r="J139">
            <v>995.61</v>
          </cell>
          <cell r="K139">
            <v>3255.64</v>
          </cell>
          <cell r="L139">
            <v>0.00013892858136716</v>
          </cell>
        </row>
        <row r="140">
          <cell r="C140" t="str">
            <v> 5.2.4 </v>
          </cell>
          <cell r="D140" t="str">
            <v> 97087 </v>
          </cell>
          <cell r="E140" t="str">
            <v>SINAPI</v>
          </cell>
          <cell r="F140" t="str">
            <v>CAMADA SEPARADORA PARA EXECUÇÃO DE RADIER, PISO DE CONCRETO OU LAJE SOBRE SOLO, EM LONA PLÁSTICA. AF_09/2021</v>
          </cell>
          <cell r="G140" t="str">
            <v>m²</v>
          </cell>
          <cell r="H140">
            <v>121</v>
          </cell>
          <cell r="I140">
            <v>2.3</v>
          </cell>
          <cell r="J140">
            <v>2.9</v>
          </cell>
          <cell r="K140">
            <v>350.9</v>
          </cell>
          <cell r="L140">
            <v>1.4974026367085e-5</v>
          </cell>
        </row>
        <row r="141">
          <cell r="C141" t="str">
            <v> 5.2.5 </v>
          </cell>
          <cell r="D141" t="str">
            <v> 104916 </v>
          </cell>
          <cell r="E141" t="str">
            <v>SINAPI</v>
          </cell>
          <cell r="F141" t="str">
            <v>ARMAÇÃO DE SAPATA ISOLADA, VIGA BALDRAME E SAPATA CORRIDA UTILIZANDO AÇO CA-60 DE 5 MM - MONTAGEM. AF_01/2024</v>
          </cell>
          <cell r="G141" t="str">
            <v>KG</v>
          </cell>
          <cell r="H141">
            <v>61.1</v>
          </cell>
          <cell r="I141">
            <v>17.78</v>
          </cell>
          <cell r="J141">
            <v>22.48</v>
          </cell>
          <cell r="K141">
            <v>1373.52</v>
          </cell>
          <cell r="L141">
            <v>5.86124955705857e-5</v>
          </cell>
        </row>
        <row r="142">
          <cell r="C142" t="str">
            <v> 5.2.6 </v>
          </cell>
          <cell r="D142" t="str">
            <v> 104918 </v>
          </cell>
          <cell r="E142" t="str">
            <v>SINAPI</v>
          </cell>
          <cell r="F142" t="str">
            <v>ARMAÇÃO DE SAPATA ISOLADA, VIGA BALDRAME E SAPATA CORRIDA UTILIZANDO AÇO CA-50 DE 8 MM - MONTAGEM. AF_01/2024</v>
          </cell>
          <cell r="G142" t="str">
            <v>KG</v>
          </cell>
          <cell r="H142">
            <v>80.08</v>
          </cell>
          <cell r="I142">
            <v>14.68</v>
          </cell>
          <cell r="J142">
            <v>18.56</v>
          </cell>
          <cell r="K142">
            <v>1486.28</v>
          </cell>
          <cell r="L142">
            <v>6.34243257591081e-5</v>
          </cell>
        </row>
        <row r="143">
          <cell r="C143" t="str">
            <v> 5.2.7 </v>
          </cell>
          <cell r="D143" t="str">
            <v> 104919 </v>
          </cell>
          <cell r="E143" t="str">
            <v>SINAPI</v>
          </cell>
          <cell r="F143" t="str">
            <v>ARMAÇÃO DE SAPATA ISOLADA, VIGA BALDRAME E SAPATA CORRIDA UTILIZANDO AÇO CA-50 DE 10 MM - MONTAGEM. AF_01/2024</v>
          </cell>
          <cell r="G143" t="str">
            <v>KG</v>
          </cell>
          <cell r="H143">
            <v>73.3</v>
          </cell>
          <cell r="I143">
            <v>12.97</v>
          </cell>
          <cell r="J143">
            <v>16.39</v>
          </cell>
          <cell r="K143">
            <v>1201.38</v>
          </cell>
          <cell r="L143">
            <v>5.12667306836378e-5</v>
          </cell>
        </row>
        <row r="144">
          <cell r="C144" t="str">
            <v> 5.2.8 </v>
          </cell>
          <cell r="D144" t="str">
            <v> 104920 </v>
          </cell>
          <cell r="E144" t="str">
            <v>SINAPI</v>
          </cell>
          <cell r="F144" t="str">
            <v>ARMAÇÃO DE BLOCO, SAPATA ISOLADA, VIGA BALDRAME E SAPATA CORRIDA UTILIZANDO AÇO CA-50 DE 12,5 MM - MONTAGEM. AF_01/2024</v>
          </cell>
          <cell r="G144" t="str">
            <v>KG</v>
          </cell>
          <cell r="H144">
            <v>143.14</v>
          </cell>
          <cell r="I144">
            <v>10.95</v>
          </cell>
          <cell r="J144">
            <v>13.84</v>
          </cell>
          <cell r="K144">
            <v>1981.05</v>
          </cell>
          <cell r="L144">
            <v>8.45377456098992e-5</v>
          </cell>
        </row>
        <row r="145">
          <cell r="C145" t="str">
            <v> 5.2.9 </v>
          </cell>
          <cell r="D145" t="str">
            <v> 97096 </v>
          </cell>
          <cell r="E145" t="str">
            <v>SINAPI</v>
          </cell>
          <cell r="F145" t="str">
            <v>CONCRETAGEM DE RADIER, PISO DE CONCRETO OU LAJE SOBRE SOLO, FCK 30 MPA - LANÇAMENTO, ADENSAMENTO E ACABAMENTO. AF_09/2021</v>
          </cell>
          <cell r="G145" t="str">
            <v>m³</v>
          </cell>
          <cell r="H145">
            <v>12.9</v>
          </cell>
          <cell r="I145">
            <v>584.28</v>
          </cell>
          <cell r="J145">
            <v>738.76</v>
          </cell>
          <cell r="K145">
            <v>9530</v>
          </cell>
          <cell r="L145">
            <v>0.000406675609228611</v>
          </cell>
        </row>
        <row r="146">
          <cell r="C146" t="str">
            <v> 5.2.10 </v>
          </cell>
          <cell r="D146" t="str">
            <v> 97083 </v>
          </cell>
          <cell r="E146" t="str">
            <v>SINAPI</v>
          </cell>
          <cell r="F146" t="str">
            <v>COMPACTAÇÃO MECÂNICA DE SOLO PARA EXECUÇÃO DE RADIER, PISO DE CONCRETO OU LAJE SOBRE SOLO, COM COMPACTADOR DE SOLOS A PERCUSSÃO. AF_09/2021</v>
          </cell>
          <cell r="G146" t="str">
            <v>m²</v>
          </cell>
          <cell r="H146">
            <v>98</v>
          </cell>
          <cell r="I146">
            <v>3.98</v>
          </cell>
          <cell r="J146">
            <v>5.03</v>
          </cell>
          <cell r="K146">
            <v>492.94</v>
          </cell>
          <cell r="L146">
            <v>2.10353278922509e-5</v>
          </cell>
        </row>
        <row r="147">
          <cell r="C147" t="str">
            <v> 5.2.11 </v>
          </cell>
          <cell r="D147" t="str">
            <v> 96620 </v>
          </cell>
          <cell r="E147" t="str">
            <v>SINAPI</v>
          </cell>
          <cell r="F147" t="str">
            <v>LASTRO DE CONCRETO MAGRO, APLICADO EM PISOS, LAJES SOBRE SOLO OU RADIERS. AF_01/2024</v>
          </cell>
          <cell r="G147" t="str">
            <v>m³</v>
          </cell>
          <cell r="H147">
            <v>8.9</v>
          </cell>
          <cell r="I147">
            <v>714.79</v>
          </cell>
          <cell r="J147">
            <v>903.78</v>
          </cell>
          <cell r="K147">
            <v>8043.64</v>
          </cell>
          <cell r="L147">
            <v>0.000343247869613392</v>
          </cell>
        </row>
        <row r="148">
          <cell r="C148" t="str">
            <v> 5.2.12 </v>
          </cell>
          <cell r="D148" t="str">
            <v> 92769 </v>
          </cell>
          <cell r="E148" t="str">
            <v>SINAPI</v>
          </cell>
          <cell r="F148" t="str">
            <v>ARMAÇÃO DE LAJE DE ESTRUTURA CONVENCIONAL DE CONCRETO ARMADO UTILIZANDO AÇO CA-50 DE 6,3 MM - MONTAGEM. AF_06/2022</v>
          </cell>
          <cell r="G148" t="str">
            <v>KG</v>
          </cell>
          <cell r="H148">
            <v>292.92</v>
          </cell>
          <cell r="I148">
            <v>12.88</v>
          </cell>
          <cell r="J148">
            <v>16.28</v>
          </cell>
          <cell r="K148">
            <v>4768.73</v>
          </cell>
          <cell r="L148">
            <v>0.000203496975655483</v>
          </cell>
        </row>
        <row r="149">
          <cell r="C149" t="str">
            <v> 5.2.13 </v>
          </cell>
          <cell r="D149" t="str">
            <v> 92770 </v>
          </cell>
          <cell r="E149" t="str">
            <v>SINAPI</v>
          </cell>
          <cell r="F149" t="str">
            <v>ARMAÇÃO DE LAJE DE ESTRUTURA CONVENCIONAL DE CONCRETO ARMADO UTILIZANDO AÇO CA-50 DE 8,0 MM - MONTAGEM. AF_06/2022</v>
          </cell>
          <cell r="G149" t="str">
            <v>KG</v>
          </cell>
          <cell r="H149">
            <v>1104.45</v>
          </cell>
          <cell r="I149">
            <v>11.86</v>
          </cell>
          <cell r="J149">
            <v>14.99</v>
          </cell>
          <cell r="K149">
            <v>16555.7</v>
          </cell>
          <cell r="L149">
            <v>0.000706484720220998</v>
          </cell>
        </row>
        <row r="150">
          <cell r="C150" t="str">
            <v> 5.2.14 </v>
          </cell>
          <cell r="D150" t="str">
            <v> 92771 </v>
          </cell>
          <cell r="E150" t="str">
            <v>SINAPI</v>
          </cell>
          <cell r="F150" t="str">
            <v>ARMAÇÃO DE LAJE DE ESTRUTURA CONVENCIONAL DE CONCRETO ARMADO UTILIZANDO AÇO CA-50 DE 10,0 MM - MONTAGEM. AF_06/2022</v>
          </cell>
          <cell r="G150" t="str">
            <v>KG</v>
          </cell>
          <cell r="H150">
            <v>38.87</v>
          </cell>
          <cell r="I150">
            <v>10.45</v>
          </cell>
          <cell r="J150">
            <v>13.21</v>
          </cell>
          <cell r="K150">
            <v>513.47</v>
          </cell>
          <cell r="L150">
            <v>2.19114087167487e-5</v>
          </cell>
        </row>
        <row r="151">
          <cell r="C151" t="str">
            <v> 5.2.15 </v>
          </cell>
          <cell r="D151" t="str">
            <v> 92772 </v>
          </cell>
          <cell r="E151" t="str">
            <v>SINAPI</v>
          </cell>
          <cell r="F151" t="str">
            <v>ARMAÇÃO DE LAJE DE ESTRUTURA CONVENCIONAL DE CONCRETO ARMADO UTILIZANDO AÇO CA-50 DE 12,5 MM - MONTAGEM. AF_06/2022</v>
          </cell>
          <cell r="G151" t="str">
            <v>KG</v>
          </cell>
          <cell r="H151">
            <v>38.04</v>
          </cell>
          <cell r="I151">
            <v>8.71</v>
          </cell>
          <cell r="J151">
            <v>11.01</v>
          </cell>
          <cell r="K151">
            <v>418.82</v>
          </cell>
          <cell r="L151">
            <v>1.78723902053648e-5</v>
          </cell>
        </row>
        <row r="152">
          <cell r="C152" t="str">
            <v> 5.2.16 </v>
          </cell>
          <cell r="D152" t="str">
            <v> 96535 </v>
          </cell>
          <cell r="E152" t="str">
            <v>SINAPI</v>
          </cell>
          <cell r="F152" t="str">
            <v>FABRICAÇÃO, MONTAGEM E DESMONTAGEM DE FÔRMA PARA SAPATA, EM MADEIRA SERRADA, E=25 MM, 4 UTILIZAÇÕES. AF_01/2024</v>
          </cell>
          <cell r="G152" t="str">
            <v>m²</v>
          </cell>
          <cell r="H152">
            <v>20.18</v>
          </cell>
          <cell r="I152">
            <v>150.38</v>
          </cell>
          <cell r="J152">
            <v>190.14</v>
          </cell>
          <cell r="K152">
            <v>3837.02</v>
          </cell>
          <cell r="L152">
            <v>0.000163737927190175</v>
          </cell>
        </row>
        <row r="153">
          <cell r="C153" t="str">
            <v> 5.2.17 </v>
          </cell>
          <cell r="D153" t="str">
            <v> 96536 </v>
          </cell>
          <cell r="E153" t="str">
            <v>SINAPI</v>
          </cell>
          <cell r="F153" t="str">
            <v>FABRICAÇÃO, MONTAGEM E DESMONTAGEM DE FÔRMA PARA VIGA BALDRAME, EM MADEIRA SERRADA, E=25 MM, 4 UTILIZAÇÕES. AF_01/2024</v>
          </cell>
          <cell r="G153" t="str">
            <v>m²</v>
          </cell>
          <cell r="H153">
            <v>48.41</v>
          </cell>
          <cell r="I153">
            <v>75.39</v>
          </cell>
          <cell r="J153">
            <v>95.32</v>
          </cell>
          <cell r="K153">
            <v>4614.44</v>
          </cell>
          <cell r="L153">
            <v>0.000196912927413313</v>
          </cell>
        </row>
        <row r="154">
          <cell r="C154" t="str">
            <v> 5.2.18 </v>
          </cell>
          <cell r="D154" t="str">
            <v> 97086 </v>
          </cell>
          <cell r="E154" t="str">
            <v>SINAPI</v>
          </cell>
          <cell r="F154" t="str">
            <v>FABRICAÇÃO, MONTAGEM E DESMONTAGEM DE FORMA PARA RADIER, PISO DE CONCRETO OU LAJE SOBRE SOLO, EM MADEIRA SERRADA, 4 UTILIZAÇÕES. AF_09/2021</v>
          </cell>
          <cell r="G154" t="str">
            <v>m²</v>
          </cell>
          <cell r="H154">
            <v>95</v>
          </cell>
          <cell r="I154">
            <v>161.95</v>
          </cell>
          <cell r="J154">
            <v>204.76</v>
          </cell>
          <cell r="K154">
            <v>19452.2</v>
          </cell>
          <cell r="L154">
            <v>0.000830087648041636</v>
          </cell>
        </row>
        <row r="155">
          <cell r="C155" t="str">
            <v> 5.3 </v>
          </cell>
          <cell r="D155" t="str">
            <v>  </v>
          </cell>
        </row>
        <row r="155">
          <cell r="F155" t="str">
            <v>ABRIGO DE GÁS</v>
          </cell>
        </row>
        <row r="155">
          <cell r="K155">
            <v>25629.78</v>
          </cell>
          <cell r="L155">
            <v>0.00109370476347275</v>
          </cell>
        </row>
        <row r="156">
          <cell r="C156" t="str">
            <v> 5.3.1 </v>
          </cell>
          <cell r="D156" t="str">
            <v> 96558 </v>
          </cell>
          <cell r="E156" t="str">
            <v>SINAPI</v>
          </cell>
          <cell r="F156" t="str">
            <v>CONCRETAGEM DE SAPATA, FCK 30 MPA, COM USO DE BOMBA - LANÇAMENTO, ADENSAMENTO E ACABAMENTO. AF_01/2024</v>
          </cell>
          <cell r="G156" t="str">
            <v>m³</v>
          </cell>
          <cell r="H156">
            <v>2.2</v>
          </cell>
          <cell r="I156">
            <v>708.2</v>
          </cell>
          <cell r="J156">
            <v>895.44</v>
          </cell>
          <cell r="K156">
            <v>1969.96</v>
          </cell>
          <cell r="L156">
            <v>8.40644998065052e-5</v>
          </cell>
        </row>
        <row r="157">
          <cell r="C157" t="str">
            <v> 5.3.2 </v>
          </cell>
          <cell r="D157" t="str">
            <v> 96557 </v>
          </cell>
          <cell r="E157" t="str">
            <v>SINAPI</v>
          </cell>
          <cell r="F157" t="str">
            <v>CONCRETAGEM DE BLOCO DE COROAMENTO OU VIGA BALDRAME, FCK 30 MPA, COM USO DE BOMBA - LANÇAMENTO, ADENSAMENTO E ACABAMENTO. AF_01/2024</v>
          </cell>
          <cell r="G157" t="str">
            <v>m³</v>
          </cell>
          <cell r="H157">
            <v>1.46</v>
          </cell>
          <cell r="I157">
            <v>673.91</v>
          </cell>
          <cell r="J157">
            <v>852.09</v>
          </cell>
          <cell r="K157">
            <v>1244.05</v>
          </cell>
          <cell r="L157">
            <v>5.30875961868681e-5</v>
          </cell>
        </row>
        <row r="158">
          <cell r="C158" t="str">
            <v> 5.3.3 </v>
          </cell>
          <cell r="D158" t="str">
            <v> 96616 </v>
          </cell>
          <cell r="E158" t="str">
            <v>SINAPI</v>
          </cell>
          <cell r="F158" t="str">
            <v>LASTRO DE CONCRETO MAGRO, APLICADO EM BLOCOS DE COROAMENTO OU SAPATAS. AF_01/2024</v>
          </cell>
          <cell r="G158" t="str">
            <v>m³</v>
          </cell>
          <cell r="H158">
            <v>4.77</v>
          </cell>
          <cell r="I158">
            <v>787.42</v>
          </cell>
          <cell r="J158">
            <v>995.61</v>
          </cell>
          <cell r="K158">
            <v>4749.05</v>
          </cell>
          <cell r="L158">
            <v>0.000202657167052165</v>
          </cell>
        </row>
        <row r="159">
          <cell r="C159" t="str">
            <v> 5.3.4 </v>
          </cell>
          <cell r="D159" t="str">
            <v> 97087 </v>
          </cell>
          <cell r="E159" t="str">
            <v>SINAPI</v>
          </cell>
          <cell r="F159" t="str">
            <v>CAMADA SEPARADORA PARA EXECUÇÃO DE RADIER, PISO DE CONCRETO OU LAJE SOBRE SOLO, EM LONA PLÁSTICA. AF_09/2021</v>
          </cell>
          <cell r="G159" t="str">
            <v>m²</v>
          </cell>
          <cell r="H159">
            <v>47.7</v>
          </cell>
          <cell r="I159">
            <v>2.3</v>
          </cell>
          <cell r="J159">
            <v>2.9</v>
          </cell>
          <cell r="K159">
            <v>138.33</v>
          </cell>
          <cell r="L159">
            <v>5.90298394801613e-6</v>
          </cell>
        </row>
        <row r="160">
          <cell r="C160" t="str">
            <v> 5.3.5 </v>
          </cell>
          <cell r="D160" t="str">
            <v> 104916 </v>
          </cell>
          <cell r="E160" t="str">
            <v>SINAPI</v>
          </cell>
          <cell r="F160" t="str">
            <v>ARMAÇÃO DE SAPATA ISOLADA, VIGA BALDRAME E SAPATA CORRIDA UTILIZANDO AÇO CA-60 DE 5 MM - MONTAGEM. AF_01/2024</v>
          </cell>
          <cell r="G160" t="str">
            <v>KG</v>
          </cell>
          <cell r="H160">
            <v>21.64</v>
          </cell>
          <cell r="I160">
            <v>17.78</v>
          </cell>
          <cell r="J160">
            <v>22.48</v>
          </cell>
          <cell r="K160">
            <v>486.46</v>
          </cell>
          <cell r="L160">
            <v>2.0758805547256e-5</v>
          </cell>
        </row>
        <row r="161">
          <cell r="C161" t="str">
            <v> 5.3.6 </v>
          </cell>
          <cell r="D161" t="str">
            <v> 104918 </v>
          </cell>
          <cell r="E161" t="str">
            <v>SINAPI</v>
          </cell>
          <cell r="F161" t="str">
            <v>ARMAÇÃO DE SAPATA ISOLADA, VIGA BALDRAME E SAPATA CORRIDA UTILIZANDO AÇO CA-50 DE 8 MM - MONTAGEM. AF_01/2024</v>
          </cell>
          <cell r="G161" t="str">
            <v>KG</v>
          </cell>
          <cell r="H161">
            <v>50.81</v>
          </cell>
          <cell r="I161">
            <v>14.68</v>
          </cell>
          <cell r="J161">
            <v>18.56</v>
          </cell>
          <cell r="K161">
            <v>943.03</v>
          </cell>
          <cell r="L161">
            <v>4.02421091050217e-5</v>
          </cell>
        </row>
        <row r="162">
          <cell r="C162" t="str">
            <v> 5.3.7 </v>
          </cell>
          <cell r="D162" t="str">
            <v> 104919 </v>
          </cell>
          <cell r="E162" t="str">
            <v>SINAPI</v>
          </cell>
          <cell r="F162" t="str">
            <v>ARMAÇÃO DE SAPATA ISOLADA, VIGA BALDRAME E SAPATA CORRIDA UTILIZANDO AÇO CA-50 DE 10 MM - MONTAGEM. AF_01/2024</v>
          </cell>
          <cell r="G162" t="str">
            <v>KG</v>
          </cell>
          <cell r="H162">
            <v>109.16</v>
          </cell>
          <cell r="I162">
            <v>12.97</v>
          </cell>
          <cell r="J162">
            <v>16.39</v>
          </cell>
          <cell r="K162">
            <v>1789.13</v>
          </cell>
          <cell r="L162">
            <v>7.63479047994947e-5</v>
          </cell>
        </row>
        <row r="163">
          <cell r="C163" t="str">
            <v> 5.3.8 </v>
          </cell>
          <cell r="D163" t="str">
            <v> 104920 </v>
          </cell>
          <cell r="E163" t="str">
            <v>SINAPI</v>
          </cell>
          <cell r="F163" t="str">
            <v>ARMAÇÃO DE BLOCO, SAPATA ISOLADA, VIGA BALDRAME E SAPATA CORRIDA UTILIZANDO AÇO CA-50 DE 12,5 MM - MONTAGEM. AF_01/2024</v>
          </cell>
          <cell r="G163" t="str">
            <v>KG</v>
          </cell>
          <cell r="H163">
            <v>26.19</v>
          </cell>
          <cell r="I163">
            <v>10.95</v>
          </cell>
          <cell r="J163">
            <v>13.84</v>
          </cell>
          <cell r="K163">
            <v>362.46</v>
          </cell>
          <cell r="L163">
            <v>1.54673285751314e-5</v>
          </cell>
        </row>
        <row r="164">
          <cell r="C164" t="str">
            <v> 5.3.9 </v>
          </cell>
          <cell r="D164" t="str">
            <v> 97096 </v>
          </cell>
          <cell r="E164" t="str">
            <v>SINAPI</v>
          </cell>
          <cell r="F164" t="str">
            <v>CONCRETAGEM DE RADIER, PISO DE CONCRETO OU LAJE SOBRE SOLO, FCK 30 MPA - LANÇAMENTO, ADENSAMENTO E ACABAMENTO. AF_09/2021</v>
          </cell>
          <cell r="G164" t="str">
            <v>m³</v>
          </cell>
          <cell r="H164">
            <v>3.43</v>
          </cell>
          <cell r="I164">
            <v>584.28</v>
          </cell>
          <cell r="J164">
            <v>738.76</v>
          </cell>
          <cell r="K164">
            <v>2533.94</v>
          </cell>
          <cell r="L164">
            <v>0.000108131331925367</v>
          </cell>
        </row>
        <row r="165">
          <cell r="C165" t="str">
            <v> 5.3.10 </v>
          </cell>
          <cell r="D165" t="str">
            <v> 97083 </v>
          </cell>
          <cell r="E165" t="str">
            <v>SINAPI</v>
          </cell>
          <cell r="F165" t="str">
            <v>COMPACTAÇÃO MECÂNICA DE SOLO PARA EXECUÇÃO DE RADIER, PISO DE CONCRETO OU LAJE SOBRE SOLO, COM COMPACTADOR DE SOLOS A PERCUSSÃO. AF_09/2021</v>
          </cell>
          <cell r="G165" t="str">
            <v>m²</v>
          </cell>
          <cell r="H165">
            <v>29.35</v>
          </cell>
          <cell r="I165">
            <v>3.98</v>
          </cell>
          <cell r="J165">
            <v>5.03</v>
          </cell>
          <cell r="K165">
            <v>147.63</v>
          </cell>
          <cell r="L165">
            <v>6.29984472092548e-6</v>
          </cell>
        </row>
        <row r="166">
          <cell r="C166" t="str">
            <v> 5.3.11 </v>
          </cell>
          <cell r="D166" t="str">
            <v> 96620 </v>
          </cell>
          <cell r="E166" t="str">
            <v>SINAPI</v>
          </cell>
          <cell r="F166" t="str">
            <v>LASTRO DE CONCRETO MAGRO, APLICADO EM PISOS, LAJES SOBRE SOLO OU RADIERS. AF_01/2024</v>
          </cell>
          <cell r="G166" t="str">
            <v>m³</v>
          </cell>
          <cell r="H166">
            <v>2.85</v>
          </cell>
          <cell r="I166">
            <v>714.79</v>
          </cell>
          <cell r="J166">
            <v>903.78</v>
          </cell>
          <cell r="K166">
            <v>2575.77</v>
          </cell>
          <cell r="L166">
            <v>0.000109916351939431</v>
          </cell>
        </row>
        <row r="167">
          <cell r="C167" t="str">
            <v> 5.3.12 </v>
          </cell>
          <cell r="D167" t="str">
            <v> 92771 </v>
          </cell>
          <cell r="E167" t="str">
            <v>SINAPI</v>
          </cell>
          <cell r="F167" t="str">
            <v>ARMAÇÃO DE LAJE DE ESTRUTURA CONVENCIONAL DE CONCRETO ARMADO UTILIZANDO AÇO CA-50 DE 10,0 MM - MONTAGEM. AF_06/2022</v>
          </cell>
          <cell r="G167" t="str">
            <v>KG</v>
          </cell>
          <cell r="H167">
            <v>248.6</v>
          </cell>
          <cell r="I167">
            <v>10.45</v>
          </cell>
          <cell r="J167">
            <v>13.21</v>
          </cell>
          <cell r="K167">
            <v>3284</v>
          </cell>
          <cell r="L167">
            <v>0.000140138793358527</v>
          </cell>
        </row>
        <row r="168">
          <cell r="C168" t="str">
            <v> 5.3.13 </v>
          </cell>
          <cell r="D168" t="str">
            <v> 96535 </v>
          </cell>
          <cell r="E168" t="str">
            <v>SINAPI</v>
          </cell>
          <cell r="F168" t="str">
            <v>FABRICAÇÃO, MONTAGEM E DESMONTAGEM DE FÔRMA PARA SAPATA, EM MADEIRA SERRADA, E=25 MM, 4 UTILIZAÇÕES. AF_01/2024</v>
          </cell>
          <cell r="G168" t="str">
            <v>m²</v>
          </cell>
          <cell r="H168">
            <v>16.4</v>
          </cell>
          <cell r="I168">
            <v>150.38</v>
          </cell>
          <cell r="J168">
            <v>190.14</v>
          </cell>
          <cell r="K168">
            <v>3118.29</v>
          </cell>
          <cell r="L168">
            <v>0.000133067417156504</v>
          </cell>
        </row>
        <row r="169">
          <cell r="C169" t="str">
            <v> 5.3.14 </v>
          </cell>
          <cell r="D169" t="str">
            <v> 96536 </v>
          </cell>
          <cell r="E169" t="str">
            <v>SINAPI</v>
          </cell>
          <cell r="F169" t="str">
            <v>FABRICAÇÃO, MONTAGEM E DESMONTAGEM DE FÔRMA PARA VIGA BALDRAME, EM MADEIRA SERRADA, E=25 MM, 4 UTILIZAÇÕES. AF_01/2024</v>
          </cell>
          <cell r="G169" t="str">
            <v>m²</v>
          </cell>
          <cell r="H169">
            <v>24</v>
          </cell>
          <cell r="I169">
            <v>75.39</v>
          </cell>
          <cell r="J169">
            <v>95.32</v>
          </cell>
          <cell r="K169">
            <v>2287.68</v>
          </cell>
          <cell r="L169">
            <v>9.76226293515329e-5</v>
          </cell>
        </row>
        <row r="170">
          <cell r="C170" t="str">
            <v> 6 </v>
          </cell>
          <cell r="D170" t="str">
            <v>  </v>
          </cell>
        </row>
        <row r="170">
          <cell r="F170" t="str">
            <v>SUPERESTRUTURA</v>
          </cell>
        </row>
        <row r="170">
          <cell r="I170" t="str">
            <v/>
          </cell>
        </row>
        <row r="170">
          <cell r="K170">
            <v>507105.72</v>
          </cell>
          <cell r="L170">
            <v>0.0216398245146184</v>
          </cell>
        </row>
        <row r="171">
          <cell r="C171" t="str">
            <v> 6.1 </v>
          </cell>
          <cell r="D171" t="str">
            <v>  </v>
          </cell>
        </row>
        <row r="171">
          <cell r="F171" t="str">
            <v>ESCADAS</v>
          </cell>
        </row>
        <row r="171">
          <cell r="K171">
            <v>434161.18</v>
          </cell>
          <cell r="L171">
            <v>0.018527047469036</v>
          </cell>
        </row>
        <row r="172">
          <cell r="C172" t="str">
            <v> 6.1.1 </v>
          </cell>
          <cell r="D172" t="str">
            <v> 92759 </v>
          </cell>
          <cell r="E172" t="str">
            <v>SINAPI</v>
          </cell>
          <cell r="F172" t="str">
            <v>ARMAÇÃO DE PILAR OU VIGA DE ESTRUTURA CONVENCIONAL DE CONCRETO ARMADO UTILIZANDO AÇO CA-60 DE 5,0 MM - MONTAGEM. AF_06/2022</v>
          </cell>
          <cell r="G172" t="str">
            <v>KG</v>
          </cell>
          <cell r="H172">
            <v>572</v>
          </cell>
          <cell r="I172">
            <v>14.69</v>
          </cell>
          <cell r="J172">
            <v>18.57</v>
          </cell>
          <cell r="K172">
            <v>10622.04</v>
          </cell>
          <cell r="L172">
            <v>0.000453276452072474</v>
          </cell>
        </row>
        <row r="173">
          <cell r="C173" t="str">
            <v> 6.1.2 </v>
          </cell>
          <cell r="D173" t="str">
            <v> 92760 </v>
          </cell>
          <cell r="E173" t="str">
            <v>SINAPI</v>
          </cell>
          <cell r="F173" t="str">
            <v>ARMAÇÃO DE PILAR OU VIGA DE ESTRUTURA CONVENCIONAL DE CONCRETO ARMADO UTILIZANDO AÇO CA-50 DE 6,3 MM - MONTAGEM. AF_06/2022</v>
          </cell>
          <cell r="G173" t="str">
            <v>KG</v>
          </cell>
          <cell r="H173">
            <v>1881</v>
          </cell>
          <cell r="I173">
            <v>13.51</v>
          </cell>
          <cell r="J173">
            <v>17.08</v>
          </cell>
          <cell r="K173">
            <v>32127.48</v>
          </cell>
          <cell r="L173">
            <v>0.00137098242413222</v>
          </cell>
        </row>
        <row r="174">
          <cell r="C174" t="str">
            <v> 6.1.3 </v>
          </cell>
          <cell r="D174" t="str">
            <v> 92762 </v>
          </cell>
          <cell r="E174" t="str">
            <v>SINAPI</v>
          </cell>
          <cell r="F174" t="str">
            <v>ARMAÇÃO DE PILAR OU VIGA DE ESTRUTURA CONVENCIONAL DE CONCRETO ARMADO UTILIZANDO AÇO CA-50 DE 10,0 MM - MONTAGEM. AF_06/2022</v>
          </cell>
          <cell r="G174" t="str">
            <v>KG</v>
          </cell>
          <cell r="H174">
            <v>2387</v>
          </cell>
          <cell r="I174">
            <v>10.99</v>
          </cell>
          <cell r="J174">
            <v>13.89</v>
          </cell>
          <cell r="K174">
            <v>33155.43</v>
          </cell>
          <cell r="L174">
            <v>0.00141484834149911</v>
          </cell>
        </row>
        <row r="175">
          <cell r="C175" t="str">
            <v> 6.1.4 </v>
          </cell>
          <cell r="D175" t="str">
            <v> 92763 </v>
          </cell>
          <cell r="E175" t="str">
            <v>SINAPI</v>
          </cell>
          <cell r="F175" t="str">
            <v>ARMAÇÃO DE PILAR OU VIGA DE ESTRUTURA CONVENCIONAL DE CONCRETO ARMADO UTILIZANDO AÇO CA-50 DE 12,5 MM - MONTAGEM. AF_06/2022</v>
          </cell>
          <cell r="G175" t="str">
            <v>KG</v>
          </cell>
          <cell r="H175">
            <v>794.2</v>
          </cell>
          <cell r="I175">
            <v>9.18</v>
          </cell>
          <cell r="J175">
            <v>11.6</v>
          </cell>
          <cell r="K175">
            <v>9212.72</v>
          </cell>
          <cell r="L175">
            <v>0.000393136255892194</v>
          </cell>
        </row>
        <row r="176">
          <cell r="C176" t="str">
            <v> 6.1.5 </v>
          </cell>
          <cell r="D176" t="str">
            <v> 104106 </v>
          </cell>
          <cell r="E176" t="str">
            <v>SINAPI</v>
          </cell>
          <cell r="F176" t="str">
            <v>ARMAÇÃO DE PILAR OU VIGA DE ESTRUTURA DE CONCRETO ARMADO EMBUTIDA EM ALVENARIA DE VEDAÇÃO UTILIZANDO AÇO CA-50 DE 16,0 MM - MONTAGEM. AF_06/2022</v>
          </cell>
          <cell r="G176" t="str">
            <v>KG</v>
          </cell>
          <cell r="H176">
            <v>976.8</v>
          </cell>
          <cell r="I176">
            <v>10.17</v>
          </cell>
          <cell r="J176">
            <v>12.85</v>
          </cell>
          <cell r="K176">
            <v>12551.88</v>
          </cell>
          <cell r="L176">
            <v>0.000535628903039288</v>
          </cell>
        </row>
        <row r="177">
          <cell r="C177" t="str">
            <v> 6.1.6 </v>
          </cell>
          <cell r="D177" t="str">
            <v> 92769 </v>
          </cell>
          <cell r="E177" t="str">
            <v>SINAPI</v>
          </cell>
          <cell r="F177" t="str">
            <v>ARMAÇÃO DE LAJE DE ESTRUTURA CONVENCIONAL DE CONCRETO ARMADO UTILIZANDO AÇO CA-50 DE 6,3 MM - MONTAGEM. AF_06/2022</v>
          </cell>
          <cell r="G177" t="str">
            <v>KG</v>
          </cell>
          <cell r="H177">
            <v>2175.8</v>
          </cell>
          <cell r="I177">
            <v>12.88</v>
          </cell>
          <cell r="J177">
            <v>16.28</v>
          </cell>
          <cell r="K177">
            <v>35422.02</v>
          </cell>
          <cell r="L177">
            <v>0.00151157099303337</v>
          </cell>
        </row>
        <row r="178">
          <cell r="C178" t="str">
            <v> 6.1.7 </v>
          </cell>
          <cell r="D178" t="str">
            <v> 92770 </v>
          </cell>
          <cell r="E178" t="str">
            <v>SINAPI</v>
          </cell>
          <cell r="F178" t="str">
            <v>ARMAÇÃO DE LAJE DE ESTRUTURA CONVENCIONAL DE CONCRETO ARMADO UTILIZANDO AÇO CA-50 DE 8,0 MM - MONTAGEM. AF_06/2022</v>
          </cell>
          <cell r="G178" t="str">
            <v>KG</v>
          </cell>
          <cell r="H178">
            <v>160.6</v>
          </cell>
          <cell r="I178">
            <v>11.86</v>
          </cell>
          <cell r="J178">
            <v>14.99</v>
          </cell>
          <cell r="K178">
            <v>2407.39</v>
          </cell>
          <cell r="L178">
            <v>0.000102731038289703</v>
          </cell>
        </row>
        <row r="179">
          <cell r="C179" t="str">
            <v> 6.1.8 </v>
          </cell>
          <cell r="D179" t="str">
            <v> 92433 </v>
          </cell>
          <cell r="E179" t="str">
            <v>SINAPI</v>
          </cell>
          <cell r="F179" t="str">
            <v>MONTAGEM E DESMONTAGEM DE FÔRMA DE PILARES RETANGULARES E ESTRUTURAS SIMILARES, PÉ-DIREITO DUPLO, EM CHAPA DE MADEIRA COMPENSADA PLASTIFICADA, 10 UTILIZAÇÕES. AF_09/2020</v>
          </cell>
          <cell r="G179" t="str">
            <v>m²</v>
          </cell>
          <cell r="H179">
            <v>61.56</v>
          </cell>
          <cell r="I179">
            <v>86.57</v>
          </cell>
          <cell r="J179">
            <v>109.45</v>
          </cell>
          <cell r="K179">
            <v>6737.74</v>
          </cell>
          <cell r="L179">
            <v>0.00028752093592067</v>
          </cell>
        </row>
        <row r="180">
          <cell r="C180" t="str">
            <v> 6.1.9 </v>
          </cell>
          <cell r="D180" t="str">
            <v> 92468 </v>
          </cell>
          <cell r="E180" t="str">
            <v>SINAPI</v>
          </cell>
          <cell r="F180" t="str">
            <v>MONTAGEM E DESMONTAGEM DE FÔRMA DE VIGA, ESCORAMENTO METÁLICO, PÉ-DIREITO SIMPLES, EM CHAPA DE MADEIRA PLASTIFICADA, 10 UTILIZAÇÕES. AF_09/2020</v>
          </cell>
          <cell r="G180" t="str">
            <v>m²</v>
          </cell>
          <cell r="H180">
            <v>137.46</v>
          </cell>
          <cell r="I180">
            <v>133.23</v>
          </cell>
          <cell r="J180">
            <v>168.45</v>
          </cell>
          <cell r="K180">
            <v>23155.13</v>
          </cell>
          <cell r="L180">
            <v>0.00098810352565768</v>
          </cell>
        </row>
        <row r="181">
          <cell r="C181" t="str">
            <v> 6.1.10 </v>
          </cell>
          <cell r="D181" t="str">
            <v> 92524 </v>
          </cell>
          <cell r="E181" t="str">
            <v>SINAPI</v>
          </cell>
          <cell r="F181" t="str">
            <v>MONTAGEM E DESMONTAGEM DE FÔRMA DE LAJE MACIÇA, PÉ-DIREITO DUPLO, EM CHAPA DE MADEIRA COMPENSADA PLASTIFICADA, 10 UTILIZAÇÕES. AF_09/2020</v>
          </cell>
          <cell r="G181" t="str">
            <v>m²</v>
          </cell>
          <cell r="H181">
            <v>143.78</v>
          </cell>
          <cell r="I181">
            <v>87.45</v>
          </cell>
          <cell r="J181">
            <v>110.57</v>
          </cell>
          <cell r="K181">
            <v>15897.75</v>
          </cell>
          <cell r="L181">
            <v>0.000678407887367697</v>
          </cell>
        </row>
        <row r="182">
          <cell r="C182" t="str">
            <v> 6.1.11 </v>
          </cell>
          <cell r="D182" t="str">
            <v> 040628 </v>
          </cell>
          <cell r="E182" t="str">
            <v>SBC</v>
          </cell>
          <cell r="F182" t="str">
            <v>CONCRETO USINADO 35MPA PARA ESTRUTURA LANCAMENTO MECANICO</v>
          </cell>
          <cell r="G182" t="str">
            <v>m³</v>
          </cell>
          <cell r="H182">
            <v>160.986</v>
          </cell>
          <cell r="I182">
            <v>792.43</v>
          </cell>
          <cell r="J182">
            <v>1001.94</v>
          </cell>
          <cell r="K182">
            <v>161298.31</v>
          </cell>
          <cell r="L182">
            <v>0.00688311526619049</v>
          </cell>
        </row>
        <row r="183">
          <cell r="C183" t="str">
            <v> 6.1.12 </v>
          </cell>
          <cell r="D183" t="str">
            <v> 103673 </v>
          </cell>
          <cell r="E183" t="str">
            <v>SINAPI</v>
          </cell>
          <cell r="F183" t="str">
            <v>LANÇAMENTO COM USO DE BOMBA, ADENSAMENTO E ACABAMENTO DE CONCRETO EM ESTRUTURAS. AF_02/2022</v>
          </cell>
          <cell r="G183" t="str">
            <v>m³</v>
          </cell>
          <cell r="H183">
            <v>160.986</v>
          </cell>
          <cell r="I183">
            <v>49.98</v>
          </cell>
          <cell r="J183">
            <v>63.19</v>
          </cell>
          <cell r="K183">
            <v>10172.7</v>
          </cell>
          <cell r="L183">
            <v>0.000434101675760744</v>
          </cell>
        </row>
        <row r="184">
          <cell r="C184" t="str">
            <v> 6.1.13 </v>
          </cell>
          <cell r="D184" t="str">
            <v> 01.001.0152-0 </v>
          </cell>
          <cell r="E184" t="str">
            <v>EMOP</v>
          </cell>
          <cell r="F184" t="str">
            <v>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v>
          </cell>
          <cell r="G184" t="str">
            <v>m³</v>
          </cell>
          <cell r="H184">
            <v>179.02</v>
          </cell>
          <cell r="I184">
            <v>47.34</v>
          </cell>
          <cell r="J184">
            <v>59.85</v>
          </cell>
          <cell r="K184">
            <v>10714.34</v>
          </cell>
          <cell r="L184">
            <v>0.000457215188560596</v>
          </cell>
        </row>
        <row r="185">
          <cell r="C185" t="str">
            <v> 6.1.14 </v>
          </cell>
          <cell r="D185" t="str">
            <v> 95944 </v>
          </cell>
          <cell r="E185" t="str">
            <v>SINAPI</v>
          </cell>
          <cell r="F185" t="str">
            <v>ARMAÇÃO DE ESCADA, DE UMA ESTRUTURA CONVENCIONAL DE CONCRETO ARMADO UTILIZANDO AÇO CA-50 DE 6,3 MM - MONTAGEM. AF_11/2020</v>
          </cell>
          <cell r="G185" t="str">
            <v>KG</v>
          </cell>
          <cell r="H185">
            <v>343.2</v>
          </cell>
          <cell r="I185">
            <v>21.45</v>
          </cell>
          <cell r="J185">
            <v>27.12</v>
          </cell>
          <cell r="K185">
            <v>9307.58</v>
          </cell>
          <cell r="L185">
            <v>0.000397184235775869</v>
          </cell>
        </row>
        <row r="186">
          <cell r="C186" t="str">
            <v> 6.1.15 </v>
          </cell>
          <cell r="D186" t="str">
            <v> 95945 </v>
          </cell>
          <cell r="E186" t="str">
            <v>SINAPI</v>
          </cell>
          <cell r="F186" t="str">
            <v>ARMAÇÃO DE ESCADA, DE UMA ESTRUTURA CONVENCIONAL DE CONCRETO ARMADO UTILIZANDO AÇO CA-50 DE 8,0 MM - MONTAGEM. AF_11/2020</v>
          </cell>
          <cell r="G186" t="str">
            <v>KG</v>
          </cell>
          <cell r="H186">
            <v>884.4</v>
          </cell>
          <cell r="I186">
            <v>16.78</v>
          </cell>
          <cell r="J186">
            <v>21.21</v>
          </cell>
          <cell r="K186">
            <v>18758.12</v>
          </cell>
          <cell r="L186">
            <v>0.000800469032422182</v>
          </cell>
        </row>
        <row r="187">
          <cell r="C187" t="str">
            <v> 6.1.16 </v>
          </cell>
          <cell r="D187" t="str">
            <v> 95946 </v>
          </cell>
          <cell r="E187" t="str">
            <v>SINAPI</v>
          </cell>
          <cell r="F187" t="str">
            <v>ARMAÇÃO DE ESCADA, DE UMA ESTRUTURA CONVENCIONAL DE CONCRETO ARMADO UTILIZANDO AÇO CA-50 DE 10,0 MM - MONTAGEM. AF_11/2020</v>
          </cell>
          <cell r="G187" t="str">
            <v>KG</v>
          </cell>
          <cell r="H187">
            <v>2600.4</v>
          </cell>
          <cell r="I187">
            <v>12.97</v>
          </cell>
          <cell r="J187">
            <v>16.39</v>
          </cell>
          <cell r="K187">
            <v>42620.55</v>
          </cell>
          <cell r="L187">
            <v>0.00181875531342167</v>
          </cell>
        </row>
        <row r="188">
          <cell r="C188" t="str">
            <v> 6.2 </v>
          </cell>
          <cell r="D188" t="str">
            <v>  </v>
          </cell>
        </row>
        <row r="188">
          <cell r="F188" t="str">
            <v>SUBESTAÇÃO</v>
          </cell>
        </row>
        <row r="188">
          <cell r="K188">
            <v>53740.67</v>
          </cell>
          <cell r="L188">
            <v>0.00229328643364153</v>
          </cell>
        </row>
        <row r="189">
          <cell r="C189" t="str">
            <v> 6.2.1 </v>
          </cell>
          <cell r="D189" t="str">
            <v> UFF00587 (ADAPT_SINAPI: 103672) </v>
          </cell>
          <cell r="E189" t="str">
            <v>Próprio</v>
          </cell>
          <cell r="F189" t="str">
            <v>CONCRETAGEM DE PILARES, FCK = 30 MPA, COM USO DE BOMBA - LANÇAMENTO, ADENSAMENTO E ACABAMENTO. AF_02/2022_PS</v>
          </cell>
          <cell r="G189" t="str">
            <v>m³</v>
          </cell>
          <cell r="H189">
            <v>3.2</v>
          </cell>
          <cell r="I189">
            <v>632.51</v>
          </cell>
          <cell r="J189">
            <v>799.74</v>
          </cell>
          <cell r="K189">
            <v>2559.16</v>
          </cell>
          <cell r="L189">
            <v>0.000109207550064375</v>
          </cell>
        </row>
        <row r="190">
          <cell r="C190" t="str">
            <v> 6.2.2 </v>
          </cell>
          <cell r="D190" t="str">
            <v> UFF00588 (ADAPT_SINAPI: 103675) </v>
          </cell>
          <cell r="E190" t="str">
            <v>Próprio</v>
          </cell>
          <cell r="F190" t="str">
            <v>CONCRETAGEM DE VIGAS E LAJES, FCK=30 MPA, PARA LAJES MACIÇAS OU NERVURADAS COM USO DE BOMBA - LANÇAMENTO, ADENSAMENTO E ACABAMENTO. AF_02/2022_PS</v>
          </cell>
          <cell r="G190" t="str">
            <v>m³</v>
          </cell>
          <cell r="H190">
            <v>14.33</v>
          </cell>
          <cell r="I190">
            <v>633.46</v>
          </cell>
          <cell r="J190">
            <v>800.94</v>
          </cell>
          <cell r="K190">
            <v>11477.47</v>
          </cell>
          <cell r="L190">
            <v>0.000489780388735898</v>
          </cell>
        </row>
        <row r="191">
          <cell r="C191" t="str">
            <v> 6.2.3 </v>
          </cell>
          <cell r="D191" t="str">
            <v> 92759 </v>
          </cell>
          <cell r="E191" t="str">
            <v>SINAPI</v>
          </cell>
          <cell r="F191" t="str">
            <v>ARMAÇÃO DE PILAR OU VIGA DE ESTRUTURA CONVENCIONAL DE CONCRETO ARMADO UTILIZANDO AÇO CA-60 DE 5,0 MM - MONTAGEM. AF_06/2022</v>
          </cell>
          <cell r="G191" t="str">
            <v>KG</v>
          </cell>
          <cell r="H191">
            <v>123.13</v>
          </cell>
          <cell r="I191">
            <v>14.69</v>
          </cell>
          <cell r="J191">
            <v>18.57</v>
          </cell>
          <cell r="K191">
            <v>2286.52</v>
          </cell>
          <cell r="L191">
            <v>9.75731284379227e-5</v>
          </cell>
        </row>
        <row r="192">
          <cell r="C192" t="str">
            <v> 6.2.4 </v>
          </cell>
          <cell r="D192" t="str">
            <v> 92761 </v>
          </cell>
          <cell r="E192" t="str">
            <v>SINAPI</v>
          </cell>
          <cell r="F192" t="str">
            <v>ARMAÇÃO DE PILAR OU VIGA DE ESTRUTURA CONVENCIONAL DE CONCRETO ARMADO UTILIZANDO AÇO CA-50 DE 8,0 MM - MONTAGEM. AF_06/2022</v>
          </cell>
          <cell r="G192" t="str">
            <v>KG</v>
          </cell>
          <cell r="H192">
            <v>71.1</v>
          </cell>
          <cell r="I192">
            <v>12.44</v>
          </cell>
          <cell r="J192">
            <v>15.72</v>
          </cell>
          <cell r="K192">
            <v>1117.69</v>
          </cell>
          <cell r="L192">
            <v>4.76954104594676e-5</v>
          </cell>
        </row>
        <row r="193">
          <cell r="C193" t="str">
            <v> 6.2.5 </v>
          </cell>
          <cell r="D193" t="str">
            <v> 92763 </v>
          </cell>
          <cell r="E193" t="str">
            <v>SINAPI</v>
          </cell>
          <cell r="F193" t="str">
            <v>ARMAÇÃO DE PILAR OU VIGA DE ESTRUTURA CONVENCIONAL DE CONCRETO ARMADO UTILIZANDO AÇO CA-50 DE 12,5 MM - MONTAGEM. AF_06/2022</v>
          </cell>
          <cell r="G193" t="str">
            <v>KG</v>
          </cell>
          <cell r="H193">
            <v>240.06</v>
          </cell>
          <cell r="I193">
            <v>9.18</v>
          </cell>
          <cell r="J193">
            <v>11.6</v>
          </cell>
          <cell r="K193">
            <v>2784.69</v>
          </cell>
          <cell r="L193">
            <v>0.000118831637173433</v>
          </cell>
        </row>
        <row r="194">
          <cell r="C194" t="str">
            <v> 6.2.6 </v>
          </cell>
          <cell r="D194" t="str">
            <v> 92768 </v>
          </cell>
          <cell r="E194" t="str">
            <v>SINAPI</v>
          </cell>
          <cell r="F194" t="str">
            <v>ARMAÇÃO DE LAJE DE ESTRUTURA CONVENCIONAL DE CONCRETO ARMADO UTILIZANDO AÇO CA-60 DE 5,0 MM - MONTAGEM. AF_06/2022</v>
          </cell>
          <cell r="G194" t="str">
            <v>KG</v>
          </cell>
          <cell r="H194">
            <v>21.36</v>
          </cell>
          <cell r="I194">
            <v>14.03</v>
          </cell>
          <cell r="J194">
            <v>17.73</v>
          </cell>
          <cell r="K194">
            <v>378.71</v>
          </cell>
          <cell r="L194">
            <v>1.61607680976881e-5</v>
          </cell>
        </row>
        <row r="195">
          <cell r="C195" t="str">
            <v> 6.2.7 </v>
          </cell>
          <cell r="D195" t="str">
            <v> 92770 </v>
          </cell>
          <cell r="E195" t="str">
            <v>SINAPI</v>
          </cell>
          <cell r="F195" t="str">
            <v>ARMAÇÃO DE LAJE DE ESTRUTURA CONVENCIONAL DE CONCRETO ARMADO UTILIZANDO AÇO CA-50 DE 8,0 MM - MONTAGEM. AF_06/2022</v>
          </cell>
          <cell r="G195" t="str">
            <v>KG</v>
          </cell>
          <cell r="H195">
            <v>248.44</v>
          </cell>
          <cell r="I195">
            <v>11.86</v>
          </cell>
          <cell r="J195">
            <v>14.99</v>
          </cell>
          <cell r="K195">
            <v>3724.11</v>
          </cell>
          <cell r="L195">
            <v>0.000158919696021444</v>
          </cell>
        </row>
        <row r="196">
          <cell r="C196" t="str">
            <v> 6.2.8 </v>
          </cell>
          <cell r="D196" t="str">
            <v> 92431 </v>
          </cell>
          <cell r="E196" t="str">
            <v>SINAPI</v>
          </cell>
          <cell r="F196" t="str">
            <v>MONTAGEM E DESMONTAGEM DE FÔRMA DE PILARES RETANGULARES E ESTRUTURAS SIMILARES, PÉ-DIREITO SIMPLES, EM CHAPA DE MADEIRA COMPENSADA PLASTIFICADA, 10 UTILIZAÇÕES. AF_09/2020</v>
          </cell>
          <cell r="G196" t="str">
            <v>m²</v>
          </cell>
          <cell r="H196">
            <v>41.6</v>
          </cell>
          <cell r="I196">
            <v>70.34</v>
          </cell>
          <cell r="J196">
            <v>88.93</v>
          </cell>
          <cell r="K196">
            <v>3699.48</v>
          </cell>
          <cell r="L196">
            <v>0.000157868655071255</v>
          </cell>
        </row>
        <row r="197">
          <cell r="C197" t="str">
            <v> 6.2.9 </v>
          </cell>
          <cell r="D197" t="str">
            <v> 92265 </v>
          </cell>
          <cell r="E197" t="str">
            <v>SINAPI</v>
          </cell>
          <cell r="F197" t="str">
            <v>FABRICAÇÃO DE FÔRMA PARA VIGAS, EM CHAPA DE MADEIRA COMPENSADA RESINADA, E = 17 MM. AF_09/2020</v>
          </cell>
          <cell r="G197" t="str">
            <v>m²</v>
          </cell>
          <cell r="H197">
            <v>57.63</v>
          </cell>
          <cell r="I197">
            <v>134.74</v>
          </cell>
          <cell r="J197">
            <v>170.36</v>
          </cell>
          <cell r="K197">
            <v>9817.84</v>
          </cell>
          <cell r="L197">
            <v>0.000418958663516162</v>
          </cell>
        </row>
        <row r="198">
          <cell r="C198" t="str">
            <v> 6.2.10 </v>
          </cell>
          <cell r="D198" t="str">
            <v> 92268 </v>
          </cell>
          <cell r="E198" t="str">
            <v>SINAPI</v>
          </cell>
          <cell r="F198" t="str">
            <v>FABRICAÇÃO DE FÔRMA PARA LAJES, EM CHAPA DE MADEIRA COMPENSADA PLASTIFICADA, E = 18 MM. AF_09/2020</v>
          </cell>
          <cell r="G198" t="str">
            <v>m²</v>
          </cell>
          <cell r="H198">
            <v>71.28</v>
          </cell>
          <cell r="I198">
            <v>100.95</v>
          </cell>
          <cell r="J198">
            <v>127.64</v>
          </cell>
          <cell r="K198">
            <v>9098.17</v>
          </cell>
          <cell r="L198">
            <v>0.000388248040673187</v>
          </cell>
        </row>
        <row r="199">
          <cell r="C199" t="str">
            <v> 6.2.11 </v>
          </cell>
          <cell r="D199" t="str">
            <v> 101792 </v>
          </cell>
          <cell r="E199" t="str">
            <v>SINAPI</v>
          </cell>
          <cell r="F199" t="str">
            <v>ESCORAMENTO DE FÔRMAS DE LAJE EM MADEIRA NÃO APARELHADA, PÉ-DIREITO SIMPLES, INCLUSO TRAVAMENTO, 4 UTILIZAÇÕES. AF_09/2020</v>
          </cell>
          <cell r="G199" t="str">
            <v>m³</v>
          </cell>
          <cell r="H199">
            <v>272.2</v>
          </cell>
          <cell r="I199">
            <v>19.75</v>
          </cell>
          <cell r="J199">
            <v>24.97</v>
          </cell>
          <cell r="K199">
            <v>6796.83</v>
          </cell>
          <cell r="L199">
            <v>0.000290042495390693</v>
          </cell>
        </row>
        <row r="200">
          <cell r="C200" t="str">
            <v> 6.3 </v>
          </cell>
          <cell r="D200" t="str">
            <v>  </v>
          </cell>
        </row>
        <row r="200">
          <cell r="F200" t="str">
            <v>ABRIGO DE GÁS</v>
          </cell>
        </row>
        <row r="200">
          <cell r="K200">
            <v>19203.87</v>
          </cell>
          <cell r="L200">
            <v>0.000819490611940928</v>
          </cell>
        </row>
        <row r="201">
          <cell r="C201" t="str">
            <v> 6.3.1 </v>
          </cell>
          <cell r="D201" t="str">
            <v> UFF00587 (ADAPT_SINAPI: 103672) </v>
          </cell>
          <cell r="E201" t="str">
            <v>Próprio</v>
          </cell>
          <cell r="F201" t="str">
            <v>CONCRETAGEM DE PILARES, FCK = 30 MPA, COM USO DE BOMBA - LANÇAMENTO, ADENSAMENTO E ACABAMENTO. AF_02/2022_PS</v>
          </cell>
          <cell r="G201" t="str">
            <v>m³</v>
          </cell>
          <cell r="H201">
            <v>1.16</v>
          </cell>
          <cell r="I201">
            <v>632.51</v>
          </cell>
          <cell r="J201">
            <v>799.74</v>
          </cell>
          <cell r="K201">
            <v>927.69</v>
          </cell>
          <cell r="L201">
            <v>3.95875021957282e-5</v>
          </cell>
        </row>
        <row r="202">
          <cell r="C202" t="str">
            <v> 6.3.2 </v>
          </cell>
          <cell r="D202" t="str">
            <v> UFF00588 (ADAPT_SINAPI: 103675) </v>
          </cell>
          <cell r="E202" t="str">
            <v>Próprio</v>
          </cell>
          <cell r="F202" t="str">
            <v>CONCRETAGEM DE VIGAS E LAJES, FCK=30 MPA, PARA LAJES MACIÇAS OU NERVURADAS COM USO DE BOMBA - LANÇAMENTO, ADENSAMENTO E ACABAMENTO. AF_02/2022_PS</v>
          </cell>
          <cell r="G202" t="str">
            <v>m³</v>
          </cell>
          <cell r="H202">
            <v>4.64</v>
          </cell>
          <cell r="I202">
            <v>633.46</v>
          </cell>
          <cell r="J202">
            <v>800.94</v>
          </cell>
          <cell r="K202">
            <v>3716.36</v>
          </cell>
          <cell r="L202">
            <v>0.000158588978710686</v>
          </cell>
        </row>
        <row r="203">
          <cell r="C203" t="str">
            <v> 6.3.3 </v>
          </cell>
          <cell r="D203" t="str">
            <v> 92759 </v>
          </cell>
          <cell r="E203" t="str">
            <v>SINAPI</v>
          </cell>
          <cell r="F203" t="str">
            <v>ARMAÇÃO DE PILAR OU VIGA DE ESTRUTURA CONVENCIONAL DE CONCRETO ARMADO UTILIZANDO AÇO CA-60 DE 5,0 MM - MONTAGEM. AF_06/2022</v>
          </cell>
          <cell r="G203" t="str">
            <v>KG</v>
          </cell>
          <cell r="H203">
            <v>58.8</v>
          </cell>
          <cell r="I203">
            <v>14.69</v>
          </cell>
          <cell r="J203">
            <v>18.57</v>
          </cell>
          <cell r="K203">
            <v>1091.91</v>
          </cell>
          <cell r="L203">
            <v>4.65952953276823e-5</v>
          </cell>
        </row>
        <row r="204">
          <cell r="C204" t="str">
            <v> 6.3.4 </v>
          </cell>
          <cell r="D204" t="str">
            <v> 92761 </v>
          </cell>
          <cell r="E204" t="str">
            <v>SINAPI</v>
          </cell>
          <cell r="F204" t="str">
            <v>ARMAÇÃO DE PILAR OU VIGA DE ESTRUTURA CONVENCIONAL DE CONCRETO ARMADO UTILIZANDO AÇO CA-50 DE 8,0 MM - MONTAGEM. AF_06/2022</v>
          </cell>
          <cell r="G204" t="str">
            <v>KG</v>
          </cell>
          <cell r="H204">
            <v>37.7</v>
          </cell>
          <cell r="I204">
            <v>12.44</v>
          </cell>
          <cell r="J204">
            <v>15.72</v>
          </cell>
          <cell r="K204">
            <v>592.64</v>
          </cell>
          <cell r="L204">
            <v>2.52898460706447e-5</v>
          </cell>
        </row>
        <row r="205">
          <cell r="C205" t="str">
            <v> 6.3.5 </v>
          </cell>
          <cell r="D205" t="str">
            <v> 92762 </v>
          </cell>
          <cell r="E205" t="str">
            <v>SINAPI</v>
          </cell>
          <cell r="F205" t="str">
            <v>ARMAÇÃO DE PILAR OU VIGA DE ESTRUTURA CONVENCIONAL DE CONCRETO ARMADO UTILIZANDO AÇO CA-50 DE 10,0 MM - MONTAGEM. AF_06/2022</v>
          </cell>
          <cell r="G205" t="str">
            <v>KG</v>
          </cell>
          <cell r="H205">
            <v>28.06</v>
          </cell>
          <cell r="I205">
            <v>10.99</v>
          </cell>
          <cell r="J205">
            <v>13.89</v>
          </cell>
          <cell r="K205">
            <v>389.75</v>
          </cell>
          <cell r="L205">
            <v>1.66318802410127e-5</v>
          </cell>
        </row>
        <row r="206">
          <cell r="C206" t="str">
            <v> 6.3.6 </v>
          </cell>
          <cell r="D206" t="str">
            <v> 92769 </v>
          </cell>
          <cell r="E206" t="str">
            <v>SINAPI</v>
          </cell>
          <cell r="F206" t="str">
            <v>ARMAÇÃO DE LAJE DE ESTRUTURA CONVENCIONAL DE CONCRETO ARMADO UTILIZANDO AÇO CA-50 DE 6,3 MM - MONTAGEM. AF_06/2022</v>
          </cell>
          <cell r="G206" t="str">
            <v>KG</v>
          </cell>
          <cell r="H206">
            <v>87.6</v>
          </cell>
          <cell r="I206">
            <v>12.88</v>
          </cell>
          <cell r="J206">
            <v>16.28</v>
          </cell>
          <cell r="K206">
            <v>1426.12</v>
          </cell>
          <cell r="L206">
            <v>6.08571059635999e-5</v>
          </cell>
        </row>
        <row r="207">
          <cell r="C207" t="str">
            <v> 6.3.7 </v>
          </cell>
          <cell r="D207" t="str">
            <v> 92431 </v>
          </cell>
          <cell r="E207" t="str">
            <v>SINAPI</v>
          </cell>
          <cell r="F207" t="str">
            <v>MONTAGEM E DESMONTAGEM DE FÔRMA DE PILARES RETANGULARES E ESTRUTURAS SIMILARES, PÉ-DIREITO SIMPLES, EM CHAPA DE MADEIRA COMPENSADA PLASTIFICADA, 10 UTILIZAÇÕES. AF_09/2020</v>
          </cell>
          <cell r="G207" t="str">
            <v>m²</v>
          </cell>
          <cell r="H207">
            <v>23</v>
          </cell>
          <cell r="I207">
            <v>70.34</v>
          </cell>
          <cell r="J207">
            <v>88.93</v>
          </cell>
          <cell r="K207">
            <v>2045.39</v>
          </cell>
          <cell r="L207">
            <v>8.72833393872097e-5</v>
          </cell>
        </row>
        <row r="208">
          <cell r="C208" t="str">
            <v> 6.3.8 </v>
          </cell>
          <cell r="D208" t="str">
            <v> 92265 </v>
          </cell>
          <cell r="E208" t="str">
            <v>SINAPI</v>
          </cell>
          <cell r="F208" t="str">
            <v>FABRICAÇÃO DE FÔRMA PARA VIGAS, EM CHAPA DE MADEIRA COMPENSADA RESINADA, E = 17 MM. AF_09/2020</v>
          </cell>
          <cell r="G208" t="str">
            <v>m²</v>
          </cell>
          <cell r="H208">
            <v>20.8</v>
          </cell>
          <cell r="I208">
            <v>134.74</v>
          </cell>
          <cell r="J208">
            <v>170.36</v>
          </cell>
          <cell r="K208">
            <v>3543.48</v>
          </cell>
          <cell r="L208">
            <v>0.000151211635654711</v>
          </cell>
        </row>
        <row r="209">
          <cell r="C209" t="str">
            <v> 6.3.9 </v>
          </cell>
          <cell r="D209" t="str">
            <v> 92268 </v>
          </cell>
          <cell r="E209" t="str">
            <v>SINAPI</v>
          </cell>
          <cell r="F209" t="str">
            <v>FABRICAÇÃO DE FÔRMA PARA LAJES, EM CHAPA DE MADEIRA COMPENSADA PLASTIFICADA, E = 18 MM. AF_09/2020</v>
          </cell>
          <cell r="G209" t="str">
            <v>m²</v>
          </cell>
          <cell r="H209">
            <v>28.5</v>
          </cell>
          <cell r="I209">
            <v>100.95</v>
          </cell>
          <cell r="J209">
            <v>127.64</v>
          </cell>
          <cell r="K209">
            <v>3637.74</v>
          </cell>
          <cell r="L209">
            <v>0.000155234011617554</v>
          </cell>
        </row>
        <row r="210">
          <cell r="C210" t="str">
            <v> 6.3.10 </v>
          </cell>
          <cell r="D210" t="str">
            <v> 101792 </v>
          </cell>
          <cell r="E210" t="str">
            <v>SINAPI</v>
          </cell>
          <cell r="F210" t="str">
            <v>ESCORAMENTO DE FÔRMAS DE LAJE EM MADEIRA NÃO APARELHADA, PÉ-DIREITO SIMPLES, INCLUSO TRAVAMENTO, 4 UTILIZAÇÕES. AF_09/2020</v>
          </cell>
          <cell r="G210" t="str">
            <v>m³</v>
          </cell>
          <cell r="H210">
            <v>73.4</v>
          </cell>
          <cell r="I210">
            <v>19.75</v>
          </cell>
          <cell r="J210">
            <v>24.97</v>
          </cell>
          <cell r="K210">
            <v>1832.79</v>
          </cell>
          <cell r="L210">
            <v>7.82110167720993e-5</v>
          </cell>
        </row>
        <row r="211">
          <cell r="C211" t="str">
            <v> 7 </v>
          </cell>
          <cell r="D211" t="str">
            <v>  </v>
          </cell>
        </row>
        <row r="211">
          <cell r="F211" t="str">
            <v>ELEMENTOS DE FECHAMENTO</v>
          </cell>
        </row>
        <row r="211">
          <cell r="I211" t="str">
            <v/>
          </cell>
        </row>
        <row r="211">
          <cell r="K211">
            <v>84714.11</v>
          </cell>
          <cell r="L211">
            <v>0.00361502227644382</v>
          </cell>
        </row>
        <row r="212">
          <cell r="C212" t="str">
            <v> 7.1 </v>
          </cell>
          <cell r="D212" t="str">
            <v>  </v>
          </cell>
        </row>
        <row r="212">
          <cell r="F212" t="str">
            <v>ALVENARIA</v>
          </cell>
        </row>
        <row r="212">
          <cell r="K212">
            <v>43099.29</v>
          </cell>
          <cell r="L212">
            <v>0.00183918468185421</v>
          </cell>
        </row>
        <row r="213">
          <cell r="C213" t="str">
            <v> 7.1.1 </v>
          </cell>
          <cell r="D213" t="str">
            <v> 103324 </v>
          </cell>
          <cell r="E213" t="str">
            <v>SINAPI</v>
          </cell>
          <cell r="F213" t="str">
            <v>ALVENARIA DE VEDAÇÃO DE BLOCOS CERÂMICOS FURADOS NA VERTICAL DE 14X19X39 CM (ESPESSURA 14 CM) E ARGAMASSA DE ASSENTAMENTO COM PREPARO EM BETONEIRA. AF_12/2021</v>
          </cell>
          <cell r="G213" t="str">
            <v>m²</v>
          </cell>
          <cell r="H213">
            <v>413.74</v>
          </cell>
          <cell r="I213">
            <v>82.39</v>
          </cell>
          <cell r="J213">
            <v>104.17</v>
          </cell>
          <cell r="K213">
            <v>43099.29</v>
          </cell>
          <cell r="L213">
            <v>0.00183918468185421</v>
          </cell>
        </row>
        <row r="217">
          <cell r="C217" t="str">
            <v> 7.2 </v>
          </cell>
          <cell r="D217" t="str">
            <v>  </v>
          </cell>
        </row>
        <row r="217">
          <cell r="F217" t="str">
            <v>DIVISÓRIA</v>
          </cell>
        </row>
        <row r="217">
          <cell r="K217">
            <v>41614.82</v>
          </cell>
          <cell r="L217">
            <v>0.00177583759458961</v>
          </cell>
        </row>
        <row r="218">
          <cell r="C218" t="str">
            <v> 7.2.1 </v>
          </cell>
          <cell r="D218" t="str">
            <v> 96358 </v>
          </cell>
          <cell r="E218" t="str">
            <v>SINAPI</v>
          </cell>
          <cell r="F218" t="str">
            <v>PAREDE COM SISTEMA EM CHAPAS DE GESSO PARA DRYWALL, USO INTERNO, COM DUAS FACES SIMPLES E ESTRUTURA METÁLICA COM GUIAS SIMPLES, SEM VÃOS. AF_07/2023_PS</v>
          </cell>
          <cell r="G218" t="str">
            <v>m²</v>
          </cell>
          <cell r="H218">
            <v>263.42</v>
          </cell>
          <cell r="I218">
            <v>98.42</v>
          </cell>
          <cell r="J218">
            <v>124.44</v>
          </cell>
          <cell r="K218">
            <v>32779.98</v>
          </cell>
          <cell r="L218">
            <v>0.00139882668803795</v>
          </cell>
        </row>
        <row r="219">
          <cell r="C219" t="str">
            <v> 7.2.2 </v>
          </cell>
          <cell r="D219" t="str">
            <v> 13.157.0010-A </v>
          </cell>
          <cell r="E219" t="str">
            <v>EMOP</v>
          </cell>
          <cell r="F219" t="str">
            <v>REVESTIMENTO DE PAREDES OU TETOS COM TECIDO ISOLANTE ACUSTIC O,EM MANTA DE LA DE VIDRO REVESTIDA COM FOLHA DE ALUMINIO</v>
          </cell>
          <cell r="G219" t="str">
            <v>m²</v>
          </cell>
          <cell r="H219">
            <v>194.6</v>
          </cell>
          <cell r="I219">
            <v>35.91</v>
          </cell>
          <cell r="J219">
            <v>45.4</v>
          </cell>
          <cell r="K219">
            <v>8834.84</v>
          </cell>
          <cell r="L219">
            <v>0.000377010906551658</v>
          </cell>
        </row>
        <row r="220">
          <cell r="C220" t="str">
            <v> 8 </v>
          </cell>
          <cell r="D220" t="str">
            <v>  </v>
          </cell>
        </row>
        <row r="220">
          <cell r="F220" t="str">
            <v>COBERTURAS</v>
          </cell>
        </row>
        <row r="220">
          <cell r="I220" t="str">
            <v/>
          </cell>
        </row>
        <row r="220">
          <cell r="K220">
            <v>69109.11</v>
          </cell>
          <cell r="L220">
            <v>0.00294910696878249</v>
          </cell>
        </row>
        <row r="221">
          <cell r="C221" t="str">
            <v> 8.1 </v>
          </cell>
          <cell r="D221" t="str">
            <v> 94216 </v>
          </cell>
          <cell r="E221" t="str">
            <v>SINAPI</v>
          </cell>
          <cell r="F221" t="str">
            <v>TELHAMENTO COM TELHA METÁLICA TERMOACÚSTICA E = 30 MM, COM ATÉ 2 ÁGUAS, INCLUSO IÇAMENTO. AF_07/2019</v>
          </cell>
          <cell r="G221" t="str">
            <v>m²</v>
          </cell>
          <cell r="H221">
            <v>194.9</v>
          </cell>
          <cell r="I221">
            <v>194.52</v>
          </cell>
          <cell r="J221">
            <v>245.95</v>
          </cell>
          <cell r="K221">
            <v>47935.65</v>
          </cell>
          <cell r="L221">
            <v>0.00204556764611957</v>
          </cell>
        </row>
        <row r="222">
          <cell r="C222" t="str">
            <v> 8.2 </v>
          </cell>
          <cell r="D222" t="str">
            <v> 92580 </v>
          </cell>
          <cell r="E222" t="str">
            <v>SINAPI</v>
          </cell>
          <cell r="F222" t="str">
            <v>TRAMA DE AÇO COMPOSTA POR TERÇAS PARA TELHADOS DE ATÉ 2 ÁGUAS PARA TELHA ONDULADA DE FIBROCIMENTO, METÁLICA, PLÁSTICA OU TERMOACÚSTICA, INCLUSO TRANSPORTE VERTICAL. AF_07/2019</v>
          </cell>
          <cell r="G222" t="str">
            <v>m²</v>
          </cell>
          <cell r="H222">
            <v>194.9</v>
          </cell>
          <cell r="I222">
            <v>53.57</v>
          </cell>
          <cell r="J222">
            <v>67.73</v>
          </cell>
          <cell r="K222">
            <v>13200.57</v>
          </cell>
          <cell r="L222">
            <v>0.000563310582047736</v>
          </cell>
        </row>
        <row r="223">
          <cell r="C223" t="str">
            <v> 8.3 </v>
          </cell>
          <cell r="D223" t="str">
            <v> 100719 </v>
          </cell>
          <cell r="E223" t="str">
            <v>SINAPI</v>
          </cell>
          <cell r="F223" t="str">
            <v>PINTURA COM TINTA ALQUÍDICA DE FUNDO (TIPO ZARCÃO) PULVERIZADA SOBRE PERFIL METÁLICO EXECUTADO EM FÁBRICA (POR DEMÃO). AF_01/2020_PE</v>
          </cell>
          <cell r="G223" t="str">
            <v>m²</v>
          </cell>
          <cell r="H223">
            <v>194.9</v>
          </cell>
          <cell r="I223">
            <v>12.97</v>
          </cell>
          <cell r="J223">
            <v>16.39</v>
          </cell>
          <cell r="K223">
            <v>3194.41</v>
          </cell>
          <cell r="L223">
            <v>0.000136315701246167</v>
          </cell>
        </row>
        <row r="224">
          <cell r="C224" t="str">
            <v> 8.4 </v>
          </cell>
          <cell r="D224" t="str">
            <v> 100739 </v>
          </cell>
          <cell r="E224" t="str">
            <v>SINAPI</v>
          </cell>
          <cell r="F224" t="str">
            <v>PINTURA COM TINTA ALQUÍDICA DE ACABAMENTO (ESMALTE SINTÉTICO ACETINADO) PULVERIZADA SOBRE PERFIL METÁLICO EXECUTADO EM FÁBRICA (POR DEMÃO). AF_01/2020_PE</v>
          </cell>
          <cell r="G224" t="str">
            <v>m²</v>
          </cell>
          <cell r="H224">
            <v>194.9</v>
          </cell>
          <cell r="I224">
            <v>12.76</v>
          </cell>
          <cell r="J224">
            <v>16.13</v>
          </cell>
          <cell r="K224">
            <v>3143.73</v>
          </cell>
          <cell r="L224">
            <v>0.000134153023399818</v>
          </cell>
        </row>
        <row r="225">
          <cell r="C225" t="str">
            <v> 8.5 </v>
          </cell>
          <cell r="D225" t="str">
            <v> 101966 </v>
          </cell>
          <cell r="E225" t="str">
            <v>SINAPI</v>
          </cell>
          <cell r="F225" t="str">
            <v>CHAPIM SOBRE MUROS LINEARES, EM GRANITO OU MÁRMORE, L = 25 CM, ASSENTADO COM ARGAMASSA 1:6 COM ADITIVO. AF_11/2020</v>
          </cell>
          <cell r="G225" t="str">
            <v>M</v>
          </cell>
          <cell r="H225">
            <v>6.25</v>
          </cell>
          <cell r="I225">
            <v>206.87</v>
          </cell>
          <cell r="J225">
            <v>261.56</v>
          </cell>
          <cell r="K225">
            <v>1634.75</v>
          </cell>
          <cell r="L225">
            <v>6.97600159691996e-5</v>
          </cell>
        </row>
        <row r="226">
          <cell r="C226" t="str">
            <v> 9 </v>
          </cell>
          <cell r="D226" t="str">
            <v>  </v>
          </cell>
        </row>
        <row r="226">
          <cell r="F226" t="str">
            <v>IMPERMEABILIZAÇÃO, ISOLAMENTO TÉRMICO E ACÚSTICO</v>
          </cell>
        </row>
        <row r="226">
          <cell r="I226" t="str">
            <v/>
          </cell>
        </row>
        <row r="226">
          <cell r="K226">
            <v>188398.8</v>
          </cell>
          <cell r="L226">
            <v>0.00803957993367673</v>
          </cell>
        </row>
        <row r="227">
          <cell r="C227" t="str">
            <v> 9.1 </v>
          </cell>
          <cell r="D227" t="str">
            <v>  </v>
          </cell>
        </row>
        <row r="227">
          <cell r="F227" t="str">
            <v>COBERTURA</v>
          </cell>
        </row>
        <row r="227">
          <cell r="K227">
            <v>170292.31</v>
          </cell>
          <cell r="L227">
            <v>0.00726691803947508</v>
          </cell>
        </row>
        <row r="228">
          <cell r="C228" t="str">
            <v> 9.1.1 </v>
          </cell>
          <cell r="D228" t="str">
            <v> 98547 </v>
          </cell>
          <cell r="E228" t="str">
            <v>SINAPI</v>
          </cell>
          <cell r="F228" t="str">
            <v>IMPERMEABILIZAÇÃO DE SUPERFÍCIE COM MANTA ASFÁLTICA, DUAS CAMADAS, INCLUSIVE APLICAÇÃO DE PRIMER ASFÁLTICO, E=3MM E E=4MM. AF_09/2023</v>
          </cell>
          <cell r="G228" t="str">
            <v>m²</v>
          </cell>
          <cell r="H228">
            <v>323.72</v>
          </cell>
          <cell r="I228">
            <v>206.7</v>
          </cell>
          <cell r="J228">
            <v>261.35</v>
          </cell>
          <cell r="K228">
            <v>84604.22</v>
          </cell>
          <cell r="L228">
            <v>0.00361033291834328</v>
          </cell>
        </row>
        <row r="233">
          <cell r="C233" t="str">
            <v> 9.1.2 </v>
          </cell>
          <cell r="D233" t="str">
            <v> 98553 </v>
          </cell>
          <cell r="E233" t="str">
            <v>SINAPI</v>
          </cell>
          <cell r="F233" t="str">
            <v>IMPERMEABILIZAÇÃO DE SUPERFÍCIE COM MEMBRANA À BASE DE POLIURETANO, 2 DEMÃOS. AF_09/2023</v>
          </cell>
          <cell r="G233" t="str">
            <v>m²</v>
          </cell>
          <cell r="H233">
            <v>335.9</v>
          </cell>
          <cell r="I233">
            <v>201.76</v>
          </cell>
          <cell r="J233">
            <v>255.1</v>
          </cell>
          <cell r="K233">
            <v>85688.09</v>
          </cell>
          <cell r="L233">
            <v>0.0036565851211318</v>
          </cell>
        </row>
        <row r="234">
          <cell r="C234" t="str">
            <v> 9.2 </v>
          </cell>
          <cell r="D234" t="str">
            <v>  </v>
          </cell>
        </row>
        <row r="234">
          <cell r="F234" t="str">
            <v>IMPERMEABILIZAÇÃO DE FUNDAÇÕES</v>
          </cell>
        </row>
        <row r="234">
          <cell r="K234">
            <v>18106.49</v>
          </cell>
          <cell r="L234">
            <v>0.000772661894201653</v>
          </cell>
        </row>
        <row r="235">
          <cell r="C235" t="str">
            <v> 9.2.1 </v>
          </cell>
          <cell r="D235" t="str">
            <v>  </v>
          </cell>
        </row>
        <row r="235">
          <cell r="F235" t="str">
            <v>SUBESTAÇÃO</v>
          </cell>
        </row>
        <row r="235">
          <cell r="K235">
            <v>10401.65</v>
          </cell>
          <cell r="L235">
            <v>0.00044387170521855</v>
          </cell>
        </row>
        <row r="236">
          <cell r="C236" t="str">
            <v> 9.2.1.1 </v>
          </cell>
          <cell r="D236" t="str">
            <v> 98557 </v>
          </cell>
          <cell r="E236" t="str">
            <v>SINAPI</v>
          </cell>
          <cell r="F236" t="str">
            <v>IMPERMEABILIZAÇÃO DE SUPERFÍCIE COM EMULSÃO ASFÁLTICA, 2 DEMÃOS. AF_09/2023</v>
          </cell>
          <cell r="G236" t="str">
            <v>m²</v>
          </cell>
          <cell r="H236">
            <v>123.5</v>
          </cell>
          <cell r="I236">
            <v>54.47</v>
          </cell>
          <cell r="J236">
            <v>68.87</v>
          </cell>
          <cell r="K236">
            <v>8505.44</v>
          </cell>
          <cell r="L236">
            <v>0.000362954354014417</v>
          </cell>
        </row>
        <row r="237">
          <cell r="C237" t="str">
            <v> 9.2.1.2 </v>
          </cell>
          <cell r="D237" t="str">
            <v> 98555 </v>
          </cell>
          <cell r="E237" t="str">
            <v>SINAPI</v>
          </cell>
          <cell r="F237" t="str">
            <v>IMPERMEABILIZAÇÃO DE SUPERFÍCIE COM ARGAMASSA POLIMÉRICA / MEMBRANA ACRÍLICA, 3 DEMÃOS. AF_09/2023</v>
          </cell>
          <cell r="G237" t="str">
            <v>m²</v>
          </cell>
          <cell r="H237">
            <v>40.5</v>
          </cell>
          <cell r="I237">
            <v>37.03</v>
          </cell>
          <cell r="J237">
            <v>46.82</v>
          </cell>
          <cell r="K237">
            <v>1896.21</v>
          </cell>
          <cell r="L237">
            <v>8.09173512041327e-5</v>
          </cell>
        </row>
        <row r="238">
          <cell r="C238" t="str">
            <v> 9.2.2 </v>
          </cell>
          <cell r="D238" t="str">
            <v>  </v>
          </cell>
        </row>
        <row r="238">
          <cell r="F238" t="str">
            <v>ABRIGO DE GÁS</v>
          </cell>
        </row>
        <row r="238">
          <cell r="K238">
            <v>7704.84</v>
          </cell>
          <cell r="L238">
            <v>0.000328790188983103</v>
          </cell>
        </row>
        <row r="239">
          <cell r="C239" t="str">
            <v> 9.2.2.1 </v>
          </cell>
          <cell r="D239" t="str">
            <v> 98557 </v>
          </cell>
          <cell r="E239" t="str">
            <v>SINAPI</v>
          </cell>
          <cell r="F239" t="str">
            <v>IMPERMEABILIZAÇÃO DE SUPERFÍCIE COM EMULSÃO ASFÁLTICA, 2 DEMÃOS. AF_09/2023</v>
          </cell>
          <cell r="G239" t="str">
            <v>m²</v>
          </cell>
          <cell r="H239">
            <v>92.5</v>
          </cell>
          <cell r="I239">
            <v>54.47</v>
          </cell>
          <cell r="J239">
            <v>68.87</v>
          </cell>
          <cell r="K239">
            <v>6370.47</v>
          </cell>
          <cell r="L239">
            <v>0.000271848349246861</v>
          </cell>
        </row>
        <row r="240">
          <cell r="C240" t="str">
            <v> 9.2.2.2 </v>
          </cell>
          <cell r="D240" t="str">
            <v> 98555 </v>
          </cell>
          <cell r="E240" t="str">
            <v>SINAPI</v>
          </cell>
          <cell r="F240" t="str">
            <v>IMPERMEABILIZAÇÃO DE SUPERFÍCIE COM ARGAMASSA POLIMÉRICA / MEMBRANA ACRÍLICA, 3 DEMÃOS. AF_09/2023</v>
          </cell>
          <cell r="G240" t="str">
            <v>m²</v>
          </cell>
          <cell r="H240">
            <v>28.5</v>
          </cell>
          <cell r="I240">
            <v>37.03</v>
          </cell>
          <cell r="J240">
            <v>46.82</v>
          </cell>
          <cell r="K240">
            <v>1334.37</v>
          </cell>
          <cell r="L240">
            <v>5.69418397362415e-5</v>
          </cell>
        </row>
        <row r="241">
          <cell r="C241" t="str">
            <v> 10 </v>
          </cell>
          <cell r="D241" t="str">
            <v>  </v>
          </cell>
        </row>
        <row r="241">
          <cell r="F241" t="str">
            <v>ESQUADRIAS E VIDROS</v>
          </cell>
        </row>
        <row r="241">
          <cell r="I241" t="str">
            <v/>
          </cell>
        </row>
        <row r="241">
          <cell r="K241">
            <v>1781249.72</v>
          </cell>
          <cell r="L241">
            <v>0.0760116280240601</v>
          </cell>
        </row>
        <row r="242">
          <cell r="C242" t="str">
            <v> 10.1 </v>
          </cell>
          <cell r="D242" t="str">
            <v>  </v>
          </cell>
        </row>
        <row r="242">
          <cell r="F242" t="str">
            <v>PORTAS</v>
          </cell>
        </row>
        <row r="242">
          <cell r="K242">
            <v>1071204.8</v>
          </cell>
          <cell r="L242">
            <v>0.0457117381583014</v>
          </cell>
        </row>
        <row r="243">
          <cell r="C243" t="str">
            <v> 10.1.1 </v>
          </cell>
          <cell r="D243" t="str">
            <v> UFF00084 (ADAPT_SINAPI:90788) </v>
          </cell>
          <cell r="E243" t="str">
            <v>Próprio</v>
          </cell>
          <cell r="F243" t="str">
            <v>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v>
          </cell>
          <cell r="G243" t="str">
            <v>UN</v>
          </cell>
          <cell r="H243">
            <v>11</v>
          </cell>
          <cell r="I243">
            <v>902.26</v>
          </cell>
          <cell r="J243">
            <v>1140.81</v>
          </cell>
          <cell r="K243">
            <v>12548.91</v>
          </cell>
          <cell r="L243">
            <v>0.000535502163631166</v>
          </cell>
        </row>
        <row r="244">
          <cell r="C244" t="str">
            <v> 10.1.2 </v>
          </cell>
          <cell r="D244" t="str">
            <v> UFF00071 (ADAPT_SINAPI:90790) </v>
          </cell>
          <cell r="E244" t="str">
            <v>Próprio</v>
          </cell>
          <cell r="F244" t="str">
            <v>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v>
          </cell>
          <cell r="G244" t="str">
            <v>UN</v>
          </cell>
          <cell r="H244">
            <v>14</v>
          </cell>
          <cell r="I244">
            <v>1314.63</v>
          </cell>
          <cell r="J244">
            <v>1662.21</v>
          </cell>
          <cell r="K244">
            <v>23270.94</v>
          </cell>
          <cell r="L244">
            <v>0.000993045509110436</v>
          </cell>
        </row>
        <row r="245">
          <cell r="C245" t="str">
            <v> 10.1.3 </v>
          </cell>
          <cell r="D245" t="str">
            <v> UFF00072 (ADAPT_SINAPI:90790) </v>
          </cell>
          <cell r="E245" t="str">
            <v>Próprio</v>
          </cell>
          <cell r="F245" t="str">
            <v>PORTA EM MADEIRA LISA, DE 1ª QUALIDADE, 80 X 210 CM, 1 FOLHA, REVESTIDA EM LAMINADO MELAMÍNICO DE ALTA PRESSÃO, COR GELO REFERÊNCIA L106, MARCA FÓRMICA OU EQUIVALENTE, INCLUSO BATENTE, ALIZAR, FERRAGENS E FECHADURA EM METAL CROMADO NA COR PRETA. (PM-01a - Conforme projeto de arquitetura)</v>
          </cell>
          <cell r="G245" t="str">
            <v>UN</v>
          </cell>
          <cell r="H245">
            <v>2</v>
          </cell>
          <cell r="I245">
            <v>1155.2</v>
          </cell>
          <cell r="J245">
            <v>1460.63</v>
          </cell>
          <cell r="K245">
            <v>2921.26</v>
          </cell>
          <cell r="L245">
            <v>0.000124659516287007</v>
          </cell>
        </row>
        <row r="246">
          <cell r="C246" t="str">
            <v> 10.1.4 </v>
          </cell>
          <cell r="D246" t="str">
            <v> UFF00073 (ADAPT_SINAPI:90790) </v>
          </cell>
          <cell r="E246" t="str">
            <v>Próprio</v>
          </cell>
          <cell r="F246" t="str">
            <v>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v>
          </cell>
          <cell r="G246" t="str">
            <v>UN</v>
          </cell>
          <cell r="H246">
            <v>6</v>
          </cell>
          <cell r="I246">
            <v>1640.62</v>
          </cell>
          <cell r="J246">
            <v>2074.39</v>
          </cell>
          <cell r="K246">
            <v>12446.34</v>
          </cell>
          <cell r="L246">
            <v>0.000531125173364788</v>
          </cell>
        </row>
        <row r="247">
          <cell r="C247" t="str">
            <v> 10.1.5 </v>
          </cell>
          <cell r="D247" t="str">
            <v> UFF00074 (ADAPT_EMOP:14.003.0226-A) </v>
          </cell>
          <cell r="E247" t="str">
            <v>Próprio</v>
          </cell>
          <cell r="F247" t="str">
            <v>PORTA DE ABRIR VENEZIANADA 1 FOLHA EM ALUMÍNIO ANODIZADO PRETO FOSCO, NA DIMENSÃO 0,80X2,10+0,40 M.  (PM-03 - Conforme projeto de arquitetura)</v>
          </cell>
          <cell r="G247" t="str">
            <v>UN</v>
          </cell>
          <cell r="H247">
            <v>8</v>
          </cell>
          <cell r="I247">
            <v>2706.23</v>
          </cell>
          <cell r="J247">
            <v>3421.75</v>
          </cell>
          <cell r="K247">
            <v>27374</v>
          </cell>
          <cell r="L247">
            <v>0.0011681362147979</v>
          </cell>
        </row>
        <row r="248">
          <cell r="C248" t="str">
            <v> 10.1.6 </v>
          </cell>
          <cell r="D248" t="str">
            <v> UFF00075 (ADAPT_EMOP:14.003.0226-A) </v>
          </cell>
          <cell r="E248" t="str">
            <v>Próprio</v>
          </cell>
          <cell r="F248" t="str">
            <v>PORTA DE ABRIR VENEZIANADA 1 FOLHA EM ALUMÍNIO ANODIZADO PRETO FOSCO, NA DIMENSÃO 0,80X2,10 M.  (PM-03a - Conforme projeto de arquitetura)</v>
          </cell>
          <cell r="G248" t="str">
            <v>UN</v>
          </cell>
          <cell r="H248">
            <v>11</v>
          </cell>
          <cell r="I248">
            <v>2281.38</v>
          </cell>
          <cell r="J248">
            <v>2884.57</v>
          </cell>
          <cell r="K248">
            <v>31730.27</v>
          </cell>
          <cell r="L248">
            <v>0.00135403220180885</v>
          </cell>
        </row>
        <row r="249">
          <cell r="C249" t="str">
            <v> 10.1.7 </v>
          </cell>
          <cell r="D249" t="str">
            <v> UFF00076 (ADAPT_SINAPI:90790) </v>
          </cell>
          <cell r="E249" t="str">
            <v>Próprio</v>
          </cell>
          <cell r="F249" t="str">
            <v>PORTA EM DIVISÓRIA, 80 X 210 CM, 2 FOLHAS, REVESTIDA EM LAMINADO MELAMÍNICO DE ALTA PRESSÃO, COR GELO REFERÊNCIA L106, MARCA FÓRMICA OU EQUIVALENTE, INCLUSO BATENTE, ALIZAR, FERRAGENS E FECHADURA EM METAL CROMADO NA COR PRETA. (PM-04 - Conforme projeto de arquitetura)</v>
          </cell>
          <cell r="G249" t="str">
            <v>UN</v>
          </cell>
          <cell r="H249">
            <v>2</v>
          </cell>
          <cell r="I249">
            <v>1155.2</v>
          </cell>
          <cell r="J249">
            <v>1460.63</v>
          </cell>
          <cell r="K249">
            <v>2921.26</v>
          </cell>
          <cell r="L249">
            <v>0.000124659516287007</v>
          </cell>
        </row>
        <row r="250">
          <cell r="C250" t="str">
            <v> 10.1.8 </v>
          </cell>
          <cell r="D250" t="str">
            <v> UFF00077 (ADAPT_SINAPI:90790) </v>
          </cell>
          <cell r="E250" t="str">
            <v>Próprio</v>
          </cell>
          <cell r="F250" t="str">
            <v>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v>
          </cell>
          <cell r="G250" t="str">
            <v>UN</v>
          </cell>
          <cell r="H250">
            <v>46</v>
          </cell>
          <cell r="I250">
            <v>1382.38</v>
          </cell>
          <cell r="J250">
            <v>1747.88</v>
          </cell>
          <cell r="K250">
            <v>80402.48</v>
          </cell>
          <cell r="L250">
            <v>0.00343103122114283</v>
          </cell>
        </row>
        <row r="251">
          <cell r="C251" t="str">
            <v> 10.1.9 </v>
          </cell>
          <cell r="D251" t="str">
            <v> UFF00078 (ADAPT_SINAPI:90790) </v>
          </cell>
          <cell r="E251" t="str">
            <v>Próprio</v>
          </cell>
          <cell r="F251" t="str">
            <v>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v>
          </cell>
          <cell r="G251" t="str">
            <v>UN</v>
          </cell>
          <cell r="H251">
            <v>34</v>
          </cell>
          <cell r="I251">
            <v>1929.92</v>
          </cell>
          <cell r="J251">
            <v>2440.19</v>
          </cell>
          <cell r="K251">
            <v>82966.46</v>
          </cell>
          <cell r="L251">
            <v>0.0035404444560379</v>
          </cell>
        </row>
        <row r="252">
          <cell r="C252" t="str">
            <v> 10.1.10 </v>
          </cell>
          <cell r="D252" t="str">
            <v> UFF00079 (ADAPT_SINAPI:90790) </v>
          </cell>
          <cell r="E252" t="str">
            <v>Próprio</v>
          </cell>
          <cell r="F252" t="str">
            <v>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v>
          </cell>
          <cell r="G252" t="str">
            <v>UN</v>
          </cell>
          <cell r="H252">
            <v>2</v>
          </cell>
          <cell r="I252">
            <v>2050.76</v>
          </cell>
          <cell r="J252">
            <v>2592.98</v>
          </cell>
          <cell r="K252">
            <v>5185.96</v>
          </cell>
          <cell r="L252">
            <v>0.000221301515470641</v>
          </cell>
        </row>
        <row r="253">
          <cell r="C253" t="str">
            <v> 10.1.11 </v>
          </cell>
          <cell r="D253" t="str">
            <v> UFF00011 (ADAPT_SINAPI:102183) </v>
          </cell>
          <cell r="E253" t="str">
            <v>Próprio</v>
          </cell>
          <cell r="F253" t="str">
            <v>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v>
          </cell>
          <cell r="G253" t="str">
            <v>UN</v>
          </cell>
          <cell r="H253">
            <v>10</v>
          </cell>
          <cell r="I253">
            <v>12374.44</v>
          </cell>
          <cell r="J253">
            <v>15646.24</v>
          </cell>
          <cell r="K253">
            <v>156462.4</v>
          </cell>
          <cell r="L253">
            <v>0.00667675150486575</v>
          </cell>
        </row>
        <row r="254">
          <cell r="C254" t="str">
            <v> 10.1.12 </v>
          </cell>
          <cell r="D254" t="str">
            <v> UFF00013 (ADAPT_EMOP:14.003.0206-A) </v>
          </cell>
          <cell r="E254" t="str">
            <v>Próprio</v>
          </cell>
          <cell r="F254" t="str">
            <v>PORTA DE VIDRO TEMPERADO 6MM, COM 2 FOLHAS DE ABRIR COM BANDEIRA LATERAL FIXA, COR TRANSPARENTE, COM PERFIS E INSERTOS EM ALUMÍNIO, ACABAMENTO PRETO FOSCO - 2,30X2,40M. (PA-02 - Conforme projeto de arquitetura).</v>
          </cell>
          <cell r="G254" t="str">
            <v>UN</v>
          </cell>
          <cell r="H254">
            <v>4</v>
          </cell>
          <cell r="I254">
            <v>8893.07</v>
          </cell>
          <cell r="J254">
            <v>11244.39</v>
          </cell>
          <cell r="K254">
            <v>44977.56</v>
          </cell>
          <cell r="L254">
            <v>0.00191933647582544</v>
          </cell>
        </row>
        <row r="255">
          <cell r="C255" t="str">
            <v> 10.1.13 </v>
          </cell>
          <cell r="D255" t="str">
            <v> UFF00014 (ADAPT_EMOP:14.003.0206-A) </v>
          </cell>
          <cell r="E255" t="str">
            <v>Próprio</v>
          </cell>
          <cell r="F255" t="str">
            <v>PORTA DE ABRIR EM ALUMÍNIO COM 2 FOLHAS, ACABAMENTO PRETO FOSCO COM VISOR EM VIDRO TEMPERADO 6MM, COR TRANSPARENTE, 1,60X2,40M.(PA-03 - Conforme projeto de arquitetura)</v>
          </cell>
          <cell r="G255" t="str">
            <v>UN</v>
          </cell>
          <cell r="H255">
            <v>4</v>
          </cell>
          <cell r="I255">
            <v>5870.38</v>
          </cell>
          <cell r="J255">
            <v>7422.5</v>
          </cell>
          <cell r="K255">
            <v>29690</v>
          </cell>
          <cell r="L255">
            <v>0.00126696734921275</v>
          </cell>
        </row>
        <row r="256">
          <cell r="C256" t="str">
            <v> 10.1.14 </v>
          </cell>
          <cell r="D256" t="str">
            <v> UFF00016 (ADAPT_EMOP:14.003.0206-A) </v>
          </cell>
          <cell r="E256" t="str">
            <v>Próprio</v>
          </cell>
          <cell r="F256" t="str">
            <v>PORTA DE ABRIR EM ALUMÍNIO COM 2 FOLHAS E BANDEIRA FIXA LATERAL, ACABAMENTO PRETO FOSCO COM VISOR EM VIDRO TEMPERADO 6MM, COR TRANSPARENTE - 1,20X2,40M.(PA-05 - Conforme projeto de arquitetura)</v>
          </cell>
          <cell r="G256" t="str">
            <v>UN</v>
          </cell>
          <cell r="H256">
            <v>3</v>
          </cell>
          <cell r="I256">
            <v>4454.35</v>
          </cell>
          <cell r="J256">
            <v>5632.08</v>
          </cell>
          <cell r="K256">
            <v>16896.24</v>
          </cell>
          <cell r="L256">
            <v>0.000721016652221703</v>
          </cell>
        </row>
        <row r="257">
          <cell r="C257" t="str">
            <v> 10.1.15 </v>
          </cell>
          <cell r="D257" t="str">
            <v> UFF00017 (ADAPT_EMOP:14.003.0206-A) </v>
          </cell>
          <cell r="E257" t="str">
            <v>Próprio</v>
          </cell>
          <cell r="F257" t="str">
            <v>PORTA DE ABRIR EM ALUMÍNIO COM 2 FOLHAS E BANDEIRA FIXA LATERAL, ACABAMENTO PRETO FOSCO COM VISOR EM VIDRO TEMPERADO 6MM, COR TRANSPARENTE - 2,80X2,40M. (PA-06 - Conforme projeto de arquitetura)</v>
          </cell>
          <cell r="G257" t="str">
            <v>UN</v>
          </cell>
          <cell r="H257">
            <v>4</v>
          </cell>
          <cell r="I257">
            <v>10118.49</v>
          </cell>
          <cell r="J257">
            <v>12793.81</v>
          </cell>
          <cell r="K257">
            <v>51175.24</v>
          </cell>
          <cell r="L257">
            <v>0.00218381132260445</v>
          </cell>
        </row>
        <row r="258">
          <cell r="C258" t="str">
            <v> 10.1.16 </v>
          </cell>
          <cell r="D258" t="str">
            <v> UFF00018 (ADAPT_EMOP:14.003.0226-A) </v>
          </cell>
          <cell r="E258" t="str">
            <v>Próprio</v>
          </cell>
          <cell r="F258" t="str">
            <v>PORTA DE ABRIR VENEZIANADA 2 FOLHAS EM ALUMÍNIO ANODIZADO PRETO FOSCO, NA DIMENSÃO 1,60X2,40 M.  (PA-07 - Conforme projeto de arquitetura)</v>
          </cell>
          <cell r="G258" t="str">
            <v>UN</v>
          </cell>
          <cell r="H258">
            <v>10</v>
          </cell>
          <cell r="I258">
            <v>5304.35</v>
          </cell>
          <cell r="J258">
            <v>6706.82</v>
          </cell>
          <cell r="K258">
            <v>67068.2</v>
          </cell>
          <cell r="L258">
            <v>0.00286201480533749</v>
          </cell>
        </row>
        <row r="259">
          <cell r="C259" t="str">
            <v> 10.1.17 </v>
          </cell>
          <cell r="D259" t="str">
            <v> UFF00057 (ADAPT_EMOP: 14.003.0206-A) </v>
          </cell>
          <cell r="E259" t="str">
            <v>Próprio</v>
          </cell>
          <cell r="F259" t="str">
            <v>PORTA DE ABRIR EM ALUMÍNIO COM 2 FOLHAS,  EM ALUMÍNIO ANODIZADO PRETO FOSCO COM TELA METÁLICA GALVANIZADA - (PA-08; PA-09A - Conforme projeto de arquitetura).</v>
          </cell>
          <cell r="G259" t="str">
            <v>m²</v>
          </cell>
          <cell r="H259">
            <v>23.28</v>
          </cell>
          <cell r="I259">
            <v>1676.29</v>
          </cell>
          <cell r="J259">
            <v>2119.5</v>
          </cell>
          <cell r="K259">
            <v>49341.96</v>
          </cell>
          <cell r="L259">
            <v>0.00210557939596367</v>
          </cell>
        </row>
        <row r="260">
          <cell r="C260" t="str">
            <v> 10.1.18 </v>
          </cell>
          <cell r="D260" t="str">
            <v> UFF00095 (ADAPT_EMOP: 14.003.0201-A) </v>
          </cell>
          <cell r="E260" t="str">
            <v>Próprio</v>
          </cell>
          <cell r="F260" t="str">
            <v>PORTA DE ABRIR EM ALUMÍNIO COM 1 FOLHA,  EM ALUMÍNIO ANODIZADO PRETO FOSCO COM TELA METÁLICA GALVANIZADA - (PA-08B - Conforme projeto de arquitetura).</v>
          </cell>
          <cell r="G260" t="str">
            <v>m²</v>
          </cell>
          <cell r="H260">
            <v>11.76</v>
          </cell>
          <cell r="I260">
            <v>1523.13</v>
          </cell>
          <cell r="J260">
            <v>1925.84</v>
          </cell>
          <cell r="K260">
            <v>22647.87</v>
          </cell>
          <cell r="L260">
            <v>0.000966457117521551</v>
          </cell>
        </row>
        <row r="261">
          <cell r="C261" t="str">
            <v> 10.1.19 </v>
          </cell>
          <cell r="D261" t="str">
            <v> UFF00081 (ADAPT_SBC:112805) </v>
          </cell>
          <cell r="E261" t="str">
            <v>Próprio</v>
          </cell>
          <cell r="F261" t="str">
            <v>PORTÃO DE CONTRAPESO, COM PORTA AUXILIAR, EM ALUMÍNIO ACABAMENTO ANODIZADO PRETO FOSCO FERRAGENS E FECHARURA EM METAL CROMADO NA COR PRETA.  (PA-09 - Conforme projeto de arquitetura).</v>
          </cell>
          <cell r="G261" t="str">
            <v>m²</v>
          </cell>
          <cell r="H261">
            <v>12.72</v>
          </cell>
          <cell r="I261">
            <v>3827.13</v>
          </cell>
          <cell r="J261">
            <v>4839.02</v>
          </cell>
          <cell r="K261">
            <v>61552.33</v>
          </cell>
          <cell r="L261">
            <v>0.00262663497399691</v>
          </cell>
        </row>
        <row r="262">
          <cell r="C262" t="str">
            <v> 10.1.20 </v>
          </cell>
          <cell r="D262" t="str">
            <v> UFF00085 (ADAPT_EMOP:14.003.0231-A) </v>
          </cell>
          <cell r="E262" t="str">
            <v>Próprio</v>
          </cell>
          <cell r="F262" t="str">
            <v>PORTA DE ABRIR EM ALUMÍNIO COM 2 FOLHAS, ACABAMENTO PRETO FOSCO - 0,80X2,10M.(PA-10 - Conforme projeto de arquitetura)</v>
          </cell>
          <cell r="G262" t="str">
            <v>UN</v>
          </cell>
          <cell r="H262">
            <v>62</v>
          </cell>
          <cell r="I262">
            <v>2410.53</v>
          </cell>
          <cell r="J262">
            <v>3047.87</v>
          </cell>
          <cell r="K262">
            <v>188967.94</v>
          </cell>
          <cell r="L262">
            <v>0.00806386695951475</v>
          </cell>
        </row>
        <row r="263">
          <cell r="C263" t="str">
            <v> 10.1.21 </v>
          </cell>
          <cell r="D263" t="str">
            <v> 90838 </v>
          </cell>
          <cell r="E263" t="str">
            <v>SINAPI</v>
          </cell>
          <cell r="F263" t="str">
            <v>PORTA CORTA-FOGO 90X210X4CM - FORNECIMENTO E INSTALAÇÃO. AF_12/2019</v>
          </cell>
          <cell r="G263" t="str">
            <v>UN</v>
          </cell>
          <cell r="H263">
            <v>4</v>
          </cell>
          <cell r="I263">
            <v>1456.4</v>
          </cell>
          <cell r="J263">
            <v>1841.47</v>
          </cell>
          <cell r="K263">
            <v>7365.88</v>
          </cell>
          <cell r="L263">
            <v>0.000314325680640592</v>
          </cell>
        </row>
        <row r="264">
          <cell r="C264" t="str">
            <v> 10.1.22 </v>
          </cell>
          <cell r="D264" t="str">
            <v> UFF00058 (ADAPT_SINAPI: 90838) </v>
          </cell>
          <cell r="E264" t="str">
            <v>Próprio</v>
          </cell>
          <cell r="F264" t="str">
            <v>PORTA CORTA-FOGO 90X210X4CM - INSTALAÇÃO.</v>
          </cell>
          <cell r="G264" t="str">
            <v>UN</v>
          </cell>
          <cell r="H264">
            <v>33</v>
          </cell>
          <cell r="I264">
            <v>160.56</v>
          </cell>
          <cell r="J264">
            <v>203.01</v>
          </cell>
          <cell r="K264">
            <v>6699.33</v>
          </cell>
          <cell r="L264">
            <v>0.000285881858255353</v>
          </cell>
        </row>
        <row r="265">
          <cell r="C265" t="str">
            <v> 10.1.23 </v>
          </cell>
          <cell r="D265" t="str">
            <v> UFF00474 (ADAPT_FDE: 06.03.016) </v>
          </cell>
          <cell r="E265" t="str">
            <v>Próprio</v>
          </cell>
          <cell r="F265" t="str">
            <v>BP-01 BARRA ANTIPANICO SIMPLES</v>
          </cell>
          <cell r="G265" t="str">
            <v>UN</v>
          </cell>
          <cell r="H265">
            <v>37</v>
          </cell>
          <cell r="I265">
            <v>738.51</v>
          </cell>
          <cell r="J265">
            <v>933.77</v>
          </cell>
          <cell r="K265">
            <v>34549.49</v>
          </cell>
          <cell r="L265">
            <v>0.00147433734462621</v>
          </cell>
        </row>
        <row r="266">
          <cell r="C266" t="str">
            <v> 10.1.24 </v>
          </cell>
          <cell r="D266" t="str">
            <v> UFF00086 (ADAPT_SINAPI:90838) </v>
          </cell>
          <cell r="E266" t="str">
            <v>Próprio</v>
          </cell>
          <cell r="F266" t="str">
            <v>PORTA CORTA-FOGO 140X210X4CM - 02 FOLHAS - FORNECIMENTO E INSTALAÇÃO.</v>
          </cell>
          <cell r="G266" t="str">
            <v>UN</v>
          </cell>
          <cell r="H266">
            <v>8</v>
          </cell>
          <cell r="I266">
            <v>2258.65</v>
          </cell>
          <cell r="J266">
            <v>2855.83</v>
          </cell>
          <cell r="K266">
            <v>22846.64</v>
          </cell>
          <cell r="L266">
            <v>0.000974939269761464</v>
          </cell>
        </row>
        <row r="267">
          <cell r="C267" t="str">
            <v> 10.1.25 </v>
          </cell>
          <cell r="D267" t="str">
            <v> UFF00315 (ADAPT_FDE:06.03.017) </v>
          </cell>
          <cell r="E267" t="str">
            <v>Próprio</v>
          </cell>
          <cell r="F267" t="str">
            <v>BP-02 BARRA ANTIPANICO DUPLA</v>
          </cell>
          <cell r="G267" t="str">
            <v>UN</v>
          </cell>
          <cell r="H267">
            <v>8</v>
          </cell>
          <cell r="I267">
            <v>1627.59</v>
          </cell>
          <cell r="J267">
            <v>2057.92</v>
          </cell>
          <cell r="K267">
            <v>16463.36</v>
          </cell>
          <cell r="L267">
            <v>0.000702544276804821</v>
          </cell>
        </row>
        <row r="268">
          <cell r="C268" t="str">
            <v> 10.1.26 </v>
          </cell>
          <cell r="D268" t="str">
            <v> UFF00083 (ADAPT_SINAPI:74136/001) </v>
          </cell>
          <cell r="E268" t="str">
            <v>Próprio</v>
          </cell>
          <cell r="F268" t="str">
            <v>PORTA DE ENROLAR EM ALUMÍNIO OU PVC, VÃO LIVRE 1,60 X 2,70M. (PER-01 - Conforme projeto de arquitetura)</v>
          </cell>
          <cell r="G268" t="str">
            <v>UN</v>
          </cell>
          <cell r="H268">
            <v>2</v>
          </cell>
          <cell r="I268">
            <v>4404.58</v>
          </cell>
          <cell r="J268">
            <v>5569.15</v>
          </cell>
          <cell r="K268">
            <v>11138.3</v>
          </cell>
          <cell r="L268">
            <v>0.000475306919021095</v>
          </cell>
        </row>
        <row r="269">
          <cell r="C269" t="str">
            <v> 10.1.27 </v>
          </cell>
          <cell r="D269" t="str">
            <v> 91306 </v>
          </cell>
          <cell r="E269" t="str">
            <v>SINAPI</v>
          </cell>
          <cell r="F269" t="str">
            <v>FECHADURA DE EMBUTIR PARA PORTAS INTERNAS, COMPLETA, ACABAMENTO PADRÃO MÉDIO, COM EXECUÇÃO DE FURO - FORNECIMENTO E INSTALAÇÃO. AF_12/2019</v>
          </cell>
          <cell r="G269" t="str">
            <v>UN</v>
          </cell>
          <cell r="H269">
            <v>7</v>
          </cell>
          <cell r="I269">
            <v>180.12</v>
          </cell>
          <cell r="J269">
            <v>227.74</v>
          </cell>
          <cell r="K269">
            <v>1594.18</v>
          </cell>
          <cell r="L269">
            <v>6.80287641888843e-5</v>
          </cell>
        </row>
        <row r="270">
          <cell r="C270" t="str">
            <v> 10.2 </v>
          </cell>
          <cell r="D270" t="str">
            <v>  </v>
          </cell>
        </row>
        <row r="270">
          <cell r="F270" t="str">
            <v>JANELAS</v>
          </cell>
        </row>
        <row r="270">
          <cell r="K270">
            <v>122800.65</v>
          </cell>
          <cell r="L270">
            <v>0.00524029686803981</v>
          </cell>
        </row>
        <row r="271">
          <cell r="C271" t="str">
            <v> 10.2.1 </v>
          </cell>
          <cell r="D271" t="str">
            <v> 112116 </v>
          </cell>
          <cell r="E271" t="str">
            <v>SBC</v>
          </cell>
          <cell r="F271" t="str">
            <v>JANELA ALUMINIO MAXIN AR</v>
          </cell>
          <cell r="G271" t="str">
            <v>m²</v>
          </cell>
          <cell r="H271">
            <v>42.3</v>
          </cell>
          <cell r="I271">
            <v>680.4</v>
          </cell>
          <cell r="J271">
            <v>860.29</v>
          </cell>
          <cell r="K271">
            <v>36390.26</v>
          </cell>
          <cell r="L271">
            <v>0.00155288889354539</v>
          </cell>
        </row>
        <row r="272">
          <cell r="C272" t="str">
            <v> 10.2.2 </v>
          </cell>
          <cell r="D272" t="str">
            <v> 112800 </v>
          </cell>
          <cell r="E272" t="str">
            <v>SBC</v>
          </cell>
          <cell r="F272" t="str">
            <v>CAIXILHO ALUMINIO VENEZIANA FIXA</v>
          </cell>
          <cell r="G272" t="str">
            <v>m²</v>
          </cell>
          <cell r="H272">
            <v>65.52</v>
          </cell>
          <cell r="I272">
            <v>1043.06</v>
          </cell>
          <cell r="J272">
            <v>1318.84</v>
          </cell>
          <cell r="K272">
            <v>86410.39</v>
          </cell>
          <cell r="L272">
            <v>0.00368740797449443</v>
          </cell>
        </row>
        <row r="273">
          <cell r="C273" t="str">
            <v> 10.3 </v>
          </cell>
          <cell r="D273" t="str">
            <v>  </v>
          </cell>
        </row>
        <row r="273">
          <cell r="F273" t="str">
            <v>ELEMENTOS METÁLICOS</v>
          </cell>
        </row>
        <row r="273">
          <cell r="K273">
            <v>567563.63</v>
          </cell>
          <cell r="L273">
            <v>0.0242197570835521</v>
          </cell>
        </row>
        <row r="274">
          <cell r="C274" t="str">
            <v> 10.3.1 </v>
          </cell>
          <cell r="D274" t="str">
            <v> 112561 </v>
          </cell>
          <cell r="E274" t="str">
            <v>SBC</v>
          </cell>
          <cell r="F274" t="str">
            <v>GUARDA-CORPO EM TUBO DE AǏ INOX (NBR 9050)</v>
          </cell>
          <cell r="G274" t="str">
            <v>M</v>
          </cell>
          <cell r="H274">
            <v>401.4</v>
          </cell>
          <cell r="I274">
            <v>720.86</v>
          </cell>
          <cell r="J274">
            <v>911.45</v>
          </cell>
          <cell r="K274">
            <v>365856.03</v>
          </cell>
          <cell r="L274">
            <v>0.0156122480472414</v>
          </cell>
        </row>
        <row r="275">
          <cell r="C275" t="str">
            <v> 10.3.2 </v>
          </cell>
          <cell r="D275" t="str">
            <v> 14.002.0216-A </v>
          </cell>
          <cell r="E275" t="str">
            <v>EMOP</v>
          </cell>
          <cell r="F275" t="str">
            <v>CORRIMAO DUPLO EM TUBO DE ACO GALVANIZADO COM DIAMETRO DE 1. 1/4",BARRA SUPERIOR COM ALTURA DE 92CM E BARRA INFERIOR COM ALTURA DE 70CM,FIXADO EM MONTANTES DE ACO GALVANIZADO COM DI AMETRO DE 1.1/4",CONFORME ABNT NBR 9050 PARA ACESSIBILIDADE. FORNECIMENTO E COLOCACAO</v>
          </cell>
          <cell r="G275" t="str">
            <v>M</v>
          </cell>
          <cell r="H275">
            <v>208.2</v>
          </cell>
          <cell r="I275">
            <v>326.74</v>
          </cell>
          <cell r="J275">
            <v>413.13</v>
          </cell>
          <cell r="K275">
            <v>86013.66</v>
          </cell>
          <cell r="L275">
            <v>0.00367047823530772</v>
          </cell>
        </row>
        <row r="276">
          <cell r="C276" t="str">
            <v> 10.3.3 </v>
          </cell>
          <cell r="D276" t="str">
            <v> 14.002.0215-A </v>
          </cell>
          <cell r="E276" t="str">
            <v>EMOP</v>
          </cell>
          <cell r="F276" t="str">
            <v>CORRIMAO DUPLO EM TUBO DE ACO GALVANIZADO COM DIAMETRO DE 1. 1/4",BARRA SUPERIOR COM ALTURA DE 92CM E BARRA INFERIOR COM ALTURA DE 70CM,FIXADO NA PAREDE POR CHUMBADORES,CONFORME ABN T NBR 9050 PARA ACESSIBILIDADE.FORNECIMENTO E COLOCACAO</v>
          </cell>
          <cell r="G276" t="str">
            <v>M</v>
          </cell>
          <cell r="H276">
            <v>324.1</v>
          </cell>
          <cell r="I276">
            <v>259.7</v>
          </cell>
          <cell r="J276">
            <v>328.36</v>
          </cell>
          <cell r="K276">
            <v>106421.47</v>
          </cell>
          <cell r="L276">
            <v>0.00454134482132784</v>
          </cell>
        </row>
        <row r="277">
          <cell r="C277" t="str">
            <v> 10.3.4 </v>
          </cell>
          <cell r="D277" t="str">
            <v> 022057 </v>
          </cell>
          <cell r="E277" t="str">
            <v>SBC</v>
          </cell>
          <cell r="F277" t="str">
            <v>RETIRADA TUBOS GALVANIZADOS 1/2"" A 2""</v>
          </cell>
          <cell r="G277" t="str">
            <v>M</v>
          </cell>
          <cell r="H277">
            <v>310.3</v>
          </cell>
          <cell r="I277">
            <v>5.77</v>
          </cell>
          <cell r="J277">
            <v>7.29</v>
          </cell>
          <cell r="K277">
            <v>2262.08</v>
          </cell>
          <cell r="L277">
            <v>9.65301953959975e-5</v>
          </cell>
        </row>
        <row r="278">
          <cell r="C278" t="str">
            <v> 10.3.5 </v>
          </cell>
          <cell r="D278" t="str">
            <v> 180788 </v>
          </cell>
          <cell r="E278" t="str">
            <v>SBC</v>
          </cell>
          <cell r="F278" t="str">
            <v>PINTURA ESMALTE TUBULACAO APARENTE (at頳/4"")</v>
          </cell>
          <cell r="G278" t="str">
            <v>M</v>
          </cell>
          <cell r="H278">
            <v>532.3</v>
          </cell>
          <cell r="I278">
            <v>10.42</v>
          </cell>
          <cell r="J278">
            <v>13.17</v>
          </cell>
          <cell r="K278">
            <v>7010.39</v>
          </cell>
          <cell r="L278">
            <v>0.000299155784279136</v>
          </cell>
        </row>
        <row r="279">
          <cell r="C279" t="str">
            <v> 10.4 </v>
          </cell>
          <cell r="D279" t="str">
            <v>  </v>
          </cell>
        </row>
        <row r="279">
          <cell r="F279" t="str">
            <v>VIDROS</v>
          </cell>
        </row>
        <row r="279">
          <cell r="K279">
            <v>19680.64</v>
          </cell>
          <cell r="L279">
            <v>0.000839835914166733</v>
          </cell>
        </row>
        <row r="280">
          <cell r="C280" t="str">
            <v> 10.4.1 </v>
          </cell>
          <cell r="D280" t="str">
            <v> 14.004.0015-A </v>
          </cell>
          <cell r="E280" t="str">
            <v>EMOP</v>
          </cell>
          <cell r="F280" t="str">
            <v>VIDRO PLANO TRANSPARENTE,COMUM,DE 4MM DE ESPESSURA.FORNECIME NTO E COLOCACAO</v>
          </cell>
          <cell r="G280" t="str">
            <v>m²</v>
          </cell>
          <cell r="H280">
            <v>28</v>
          </cell>
          <cell r="I280">
            <v>137.91</v>
          </cell>
          <cell r="J280">
            <v>174.37</v>
          </cell>
          <cell r="K280">
            <v>4882.36</v>
          </cell>
          <cell r="L280">
            <v>0.000208345931529213</v>
          </cell>
        </row>
        <row r="281">
          <cell r="C281" t="str">
            <v> 10.4.2 </v>
          </cell>
          <cell r="D281" t="str">
            <v> 14.003.0164-A </v>
          </cell>
          <cell r="E281" t="str">
            <v>EMOP</v>
          </cell>
          <cell r="F281" t="str">
            <v>CAIXILHO FIXO DE ALUMINIO ANODIZADO PARA VIDRO EM BRONZE OU PRETO,SERIE 28.FORNECIMENTO E COLOCACAO</v>
          </cell>
          <cell r="G281" t="str">
            <v>m²</v>
          </cell>
          <cell r="H281">
            <v>28</v>
          </cell>
          <cell r="I281">
            <v>418</v>
          </cell>
          <cell r="J281">
            <v>528.51</v>
          </cell>
          <cell r="K281">
            <v>14798.28</v>
          </cell>
          <cell r="L281">
            <v>0.00063148998263752</v>
          </cell>
        </row>
        <row r="282">
          <cell r="C282" t="str">
            <v> 11 </v>
          </cell>
          <cell r="D282" t="str">
            <v>  </v>
          </cell>
        </row>
        <row r="282">
          <cell r="F282" t="str">
            <v>INSTALAÇÕES HIDRÁULICAS E SANITÁRIAS</v>
          </cell>
        </row>
        <row r="282">
          <cell r="I282" t="str">
            <v/>
          </cell>
        </row>
        <row r="282">
          <cell r="K282">
            <v>545592.27</v>
          </cell>
          <cell r="L282">
            <v>0.0232821688135017</v>
          </cell>
        </row>
        <row r="283">
          <cell r="C283" t="str">
            <v> 11.1 </v>
          </cell>
          <cell r="D283" t="str">
            <v>  </v>
          </cell>
        </row>
        <row r="283">
          <cell r="F283" t="str">
            <v>INSTALAÇÃO DE ÁGUA FRIA</v>
          </cell>
        </row>
        <row r="283">
          <cell r="K283">
            <v>212721.8</v>
          </cell>
          <cell r="L283">
            <v>0.00907752021103953</v>
          </cell>
        </row>
        <row r="284">
          <cell r="C284" t="str">
            <v> 11.1.1 </v>
          </cell>
          <cell r="D284" t="str">
            <v> 89402 </v>
          </cell>
          <cell r="E284" t="str">
            <v>SINAPI</v>
          </cell>
          <cell r="F284" t="str">
            <v>TUBO, PVC, SOLDÁVEL, DN 25MM, INSTALADO EM RAMAL DE DISTRIBUIÇÃO DE ÁGUA - FORNECIMENTO E INSTALAÇÃO. AF_06/2022</v>
          </cell>
          <cell r="G284" t="str">
            <v>M</v>
          </cell>
          <cell r="H284">
            <v>6</v>
          </cell>
          <cell r="I284">
            <v>13.91</v>
          </cell>
          <cell r="J284">
            <v>17.58</v>
          </cell>
          <cell r="K284">
            <v>105.48</v>
          </cell>
          <cell r="L284">
            <v>4.50116928241699e-6</v>
          </cell>
        </row>
        <row r="285">
          <cell r="C285" t="str">
            <v> 11.1.2 </v>
          </cell>
          <cell r="D285" t="str">
            <v> 103979 </v>
          </cell>
          <cell r="E285" t="str">
            <v>SINAPI</v>
          </cell>
          <cell r="F285" t="str">
            <v>TUBO, PVC, SOLDÁVEL, DN 50MM, INSTALADO EM RAMAL DE DISTRIBUIÇÃO DE ÁGUA - FORNECIMENTO E INSTALAÇÃO. AF_06/2022</v>
          </cell>
          <cell r="G285" t="str">
            <v>M</v>
          </cell>
          <cell r="H285">
            <v>169.3</v>
          </cell>
          <cell r="I285">
            <v>32.64</v>
          </cell>
          <cell r="J285">
            <v>41.27</v>
          </cell>
          <cell r="K285">
            <v>6987.01</v>
          </cell>
          <cell r="L285">
            <v>0.000298158084830682</v>
          </cell>
        </row>
        <row r="286">
          <cell r="C286" t="str">
            <v> 11.1.3 </v>
          </cell>
          <cell r="D286" t="str">
            <v> 89408 </v>
          </cell>
          <cell r="E286" t="str">
            <v>SINAPI</v>
          </cell>
          <cell r="F286" t="str">
            <v>JOELHO 90 GRAUS, PVC, SOLDÁVEL, DN 25MM, INSTALADO EM RAMAL DE DISTRIBUIÇÃO DE ÁGUA - FORNECIMENTO E INSTALAÇÃO. AF_06/2022</v>
          </cell>
          <cell r="G286" t="str">
            <v>UN</v>
          </cell>
          <cell r="H286">
            <v>4</v>
          </cell>
          <cell r="I286">
            <v>9.81</v>
          </cell>
          <cell r="J286">
            <v>12.4</v>
          </cell>
          <cell r="K286">
            <v>49.6</v>
          </cell>
          <cell r="L286">
            <v>2.11659078884985e-6</v>
          </cell>
        </row>
        <row r="287">
          <cell r="C287" t="str">
            <v> 11.1.4 </v>
          </cell>
          <cell r="D287" t="str">
            <v> 103984 </v>
          </cell>
          <cell r="E287" t="str">
            <v>SINAPI</v>
          </cell>
          <cell r="F287" t="str">
            <v>JOELHO 90 GRAUS, PVC, SOLDÁVEL, DN 50MM, INSTALADO EM RAMAL DE DISTRIBUIÇÃO DE ÁGUA - FORNECIMENTO E INSTALAÇÃO. AF_06/2022</v>
          </cell>
          <cell r="G287" t="str">
            <v>UN</v>
          </cell>
          <cell r="H287">
            <v>25</v>
          </cell>
          <cell r="I287">
            <v>21.39</v>
          </cell>
          <cell r="J287">
            <v>27.04</v>
          </cell>
          <cell r="K287">
            <v>676</v>
          </cell>
          <cell r="L287">
            <v>2.88470841383569e-5</v>
          </cell>
        </row>
        <row r="288">
          <cell r="C288" t="str">
            <v> 11.1.5 </v>
          </cell>
          <cell r="D288" t="str">
            <v> 104004 </v>
          </cell>
          <cell r="E288" t="str">
            <v>SINAPI</v>
          </cell>
          <cell r="F288" t="str">
            <v>TE, PVC, SOLDÁVEL, DN 50MM, INSTALADO EM RAMAL DE DISTRIBUIÇÃO DE ÁGUA - FORNECIMENTO E INSTALAÇÃO. AF_06/2022</v>
          </cell>
          <cell r="G288" t="str">
            <v>UN</v>
          </cell>
          <cell r="H288">
            <v>3</v>
          </cell>
          <cell r="I288">
            <v>32.08</v>
          </cell>
          <cell r="J288">
            <v>40.56</v>
          </cell>
          <cell r="K288">
            <v>121.68</v>
          </cell>
          <cell r="L288">
            <v>5.19247514490424e-6</v>
          </cell>
        </row>
        <row r="289">
          <cell r="C289" t="str">
            <v> 11.1.6 </v>
          </cell>
          <cell r="D289" t="str">
            <v> 15.036.0022-A </v>
          </cell>
          <cell r="E289" t="str">
            <v>EMOP</v>
          </cell>
          <cell r="F289" t="str">
            <v>TUBO DE PVC RIGIDO,ROSQUEAVEL,PARA AGUA FRIA,COM DIAMETRO DE 1.1/2",INCLUSIVE CONEXOES E EMENDAS,EXCLUSIVE ABERTURA E FE CHAMENTO DE RASGO.FORNECIMENTO E ASSENTAMENTO</v>
          </cell>
          <cell r="G289" t="str">
            <v>M</v>
          </cell>
          <cell r="H289">
            <v>15</v>
          </cell>
          <cell r="I289">
            <v>48.91</v>
          </cell>
          <cell r="J289">
            <v>61.84</v>
          </cell>
          <cell r="K289">
            <v>927.6</v>
          </cell>
          <cell r="L289">
            <v>3.95836616076033e-5</v>
          </cell>
        </row>
        <row r="290">
          <cell r="C290" t="str">
            <v> 11.1.7 </v>
          </cell>
          <cell r="D290" t="str">
            <v> 15.036.0023-A </v>
          </cell>
          <cell r="E290" t="str">
            <v>EMOP</v>
          </cell>
          <cell r="F290" t="str">
            <v>TUBO DE PVC RIGIDO,ROSQUEAVEL,PARA AGUA FRIA,COM DIAMETRO DE 2",INCLUSIVE CONEXOES E EMENDAS,EXCLUSIVE ABERTURA E FECHAM ENTO DE RASGO.FORNECIMENTO E ASSENTAMENTO</v>
          </cell>
          <cell r="G290" t="str">
            <v>M</v>
          </cell>
          <cell r="H290">
            <v>6</v>
          </cell>
          <cell r="I290">
            <v>63.43</v>
          </cell>
          <cell r="J290">
            <v>80.2</v>
          </cell>
          <cell r="K290">
            <v>481.2</v>
          </cell>
          <cell r="L290">
            <v>2.05343445079546e-5</v>
          </cell>
        </row>
        <row r="291">
          <cell r="C291" t="str">
            <v> 11.1.8 </v>
          </cell>
          <cell r="D291" t="str">
            <v> UFF00335 (ADAPT_SINAPI: 92650) </v>
          </cell>
          <cell r="E291" t="str">
            <v>Próprio</v>
          </cell>
          <cell r="F291" t="str">
            <v>FORNECIMENTO E INSTALAÇÃO COMPLETA - TUBULAÇÃO DE AÇO CARBONO NBR 5580/5590 PARA SOLDA - Ø4"</v>
          </cell>
          <cell r="G291" t="str">
            <v>M</v>
          </cell>
          <cell r="H291">
            <v>79</v>
          </cell>
          <cell r="I291">
            <v>362.45</v>
          </cell>
          <cell r="J291">
            <v>458.28</v>
          </cell>
          <cell r="K291">
            <v>36204.12</v>
          </cell>
          <cell r="L291">
            <v>0.00154494570383901</v>
          </cell>
        </row>
        <row r="292">
          <cell r="C292" t="str">
            <v> 11.1.9 </v>
          </cell>
          <cell r="D292" t="str">
            <v> UFF00526 (ADAPT_SINAPI: 97457) </v>
          </cell>
          <cell r="E292" t="str">
            <v>Próprio</v>
          </cell>
          <cell r="F292" t="str">
            <v>CURVA 90 GRAUS, EM AÇO CARBONO, CONEXÃO SOLDADA, DN 100 (4") - FORNECIMENTO E INSTALAÇÃO. AF_10/2020</v>
          </cell>
          <cell r="G292" t="str">
            <v>UN</v>
          </cell>
          <cell r="H292">
            <v>15</v>
          </cell>
          <cell r="I292">
            <v>172.86</v>
          </cell>
          <cell r="J292">
            <v>218.56</v>
          </cell>
          <cell r="K292">
            <v>3278.4</v>
          </cell>
          <cell r="L292">
            <v>0.000139899823430753</v>
          </cell>
        </row>
        <row r="293">
          <cell r="C293" t="str">
            <v> 11.1.10 </v>
          </cell>
          <cell r="D293" t="str">
            <v> 92699 </v>
          </cell>
          <cell r="E293" t="str">
            <v>SINAPI</v>
          </cell>
          <cell r="F293" t="str">
            <v>JOELHO 90 GRAUS, EM FERRO GALVANIZADO, CONEXÃO ROSQUEADA, DN 15 (1/2"), INSTALADO EM RAMAIS E SUB-RAMAIS DE GÁS - FORNECIMENTO E INSTALAÇÃO. AF_10/2020</v>
          </cell>
          <cell r="G293" t="str">
            <v>UN</v>
          </cell>
          <cell r="H293">
            <v>4</v>
          </cell>
          <cell r="I293">
            <v>23.1</v>
          </cell>
          <cell r="J293">
            <v>29.2</v>
          </cell>
          <cell r="K293">
            <v>116.8</v>
          </cell>
          <cell r="L293">
            <v>4.9842299221303e-6</v>
          </cell>
        </row>
        <row r="294">
          <cell r="C294" t="str">
            <v> 11.1.11 </v>
          </cell>
          <cell r="D294" t="str">
            <v> 92386 </v>
          </cell>
          <cell r="E294" t="str">
            <v>SINAPI</v>
          </cell>
          <cell r="F294" t="str">
            <v>JOELHO 90 GRAUS, EM FERRO GALVANIZADO, DN 40 (1 1/2"), CONEXÃO ROSQUEADA, INSTALADO EM REDE DE ALIMENTAÇÃO PARA HIDRANTE - FORNECIMENTO E INSTALAÇÃO. AF_10/2020</v>
          </cell>
          <cell r="G294" t="str">
            <v>UN</v>
          </cell>
          <cell r="H294">
            <v>22</v>
          </cell>
          <cell r="I294">
            <v>87.86</v>
          </cell>
          <cell r="J294">
            <v>111.09</v>
          </cell>
          <cell r="K294">
            <v>2443.98</v>
          </cell>
          <cell r="L294">
            <v>0.000104292450728493</v>
          </cell>
        </row>
        <row r="295">
          <cell r="C295" t="str">
            <v> 11.1.12 </v>
          </cell>
          <cell r="D295" t="str">
            <v> 92388 </v>
          </cell>
          <cell r="E295" t="str">
            <v>SINAPI</v>
          </cell>
          <cell r="F295" t="str">
            <v>JOELHO 90 GRAUS, EM FERRO GALVANIZADO, DN 50 (2"), CONEXÃO ROSQUEADA, INSTALADO EM REDE DE ALIMENTAÇÃO PARA HIDRANTE - FORNECIMENTO E INSTALAÇÃO. AF_10/2020</v>
          </cell>
          <cell r="G295" t="str">
            <v>UN</v>
          </cell>
          <cell r="H295">
            <v>8</v>
          </cell>
          <cell r="I295">
            <v>112.84</v>
          </cell>
          <cell r="J295">
            <v>142.67</v>
          </cell>
          <cell r="K295">
            <v>1141.36</v>
          </cell>
          <cell r="L295">
            <v>4.8705485136324e-5</v>
          </cell>
        </row>
        <row r="296">
          <cell r="C296" t="str">
            <v> 11.1.13 </v>
          </cell>
          <cell r="D296" t="str">
            <v> 92639 </v>
          </cell>
          <cell r="E296" t="str">
            <v>SINAPI</v>
          </cell>
          <cell r="F296" t="str">
            <v>TÊ, EM FERRO GALVANIZADO, CONEXÃO ROSQUEADA, DN 40 (1 1/2"), INSTALADO EM REDE DE ALIMENTAÇÃO PARA HIDRANTE - FORNECIMENTO E INSTALAÇÃO. AF_10/2020</v>
          </cell>
          <cell r="G296" t="str">
            <v>UN</v>
          </cell>
          <cell r="H296">
            <v>6</v>
          </cell>
          <cell r="I296">
            <v>115.67</v>
          </cell>
          <cell r="J296">
            <v>146.25</v>
          </cell>
          <cell r="K296">
            <v>877.5</v>
          </cell>
          <cell r="L296">
            <v>3.74457342180594e-5</v>
          </cell>
        </row>
        <row r="297">
          <cell r="C297" t="str">
            <v> 11.1.14 </v>
          </cell>
          <cell r="D297" t="str">
            <v> 92640 </v>
          </cell>
          <cell r="E297" t="str">
            <v>SINAPI</v>
          </cell>
          <cell r="F297" t="str">
            <v>TÊ, EM FERRO GALVANIZADO, CONEXÃO ROSQUEADA, DN 50 (2"), INSTALADO EM REDE DE ALIMENTAÇÃO PARA HIDRANTE - FORNECIMENTO E INSTALAÇÃO. AF_10/2020</v>
          </cell>
          <cell r="G297" t="str">
            <v>UN</v>
          </cell>
          <cell r="H297">
            <v>2</v>
          </cell>
          <cell r="I297">
            <v>150.36</v>
          </cell>
          <cell r="J297">
            <v>190.11</v>
          </cell>
          <cell r="K297">
            <v>380.22</v>
          </cell>
          <cell r="L297">
            <v>1.62252046317841e-5</v>
          </cell>
        </row>
        <row r="298">
          <cell r="C298" t="str">
            <v> 11.1.15 </v>
          </cell>
          <cell r="D298" t="str">
            <v> UFF00518 (ADAPT_SINAPI: 105212) </v>
          </cell>
          <cell r="E298" t="str">
            <v>Próprio</v>
          </cell>
          <cell r="F298" t="str">
            <v>TE DE REDUÇÃO, EM FERRO GALVANIZADO, CONEXÃO ROSQUEADA, BSP, (3/4" X 1/2") - FORNECIMENTO E INSTALAÇÃO.</v>
          </cell>
          <cell r="G298" t="str">
            <v>UN</v>
          </cell>
          <cell r="H298">
            <v>4</v>
          </cell>
          <cell r="I298">
            <v>63.11</v>
          </cell>
          <cell r="J298">
            <v>79.79</v>
          </cell>
          <cell r="K298">
            <v>319.16</v>
          </cell>
          <cell r="L298">
            <v>1.36195789550266e-5</v>
          </cell>
        </row>
        <row r="299">
          <cell r="C299" t="str">
            <v> 11.1.16 </v>
          </cell>
          <cell r="D299" t="str">
            <v> 055332 </v>
          </cell>
          <cell r="E299" t="str">
            <v>SBC</v>
          </cell>
          <cell r="F299" t="str">
            <v>BUCHA DE REDUCAO GALVANIZADA 1.1/2""x3/4""</v>
          </cell>
          <cell r="G299" t="str">
            <v>UN</v>
          </cell>
          <cell r="H299">
            <v>4</v>
          </cell>
          <cell r="I299">
            <v>49.05</v>
          </cell>
          <cell r="J299">
            <v>62.01</v>
          </cell>
          <cell r="K299">
            <v>248.04</v>
          </cell>
          <cell r="L299">
            <v>1.05846608723048e-5</v>
          </cell>
        </row>
        <row r="300">
          <cell r="C300" t="str">
            <v> 11.1.17 </v>
          </cell>
          <cell r="D300" t="str">
            <v> UFF00516 (ADAPT_SBC: 055338) </v>
          </cell>
          <cell r="E300" t="str">
            <v>Próprio</v>
          </cell>
          <cell r="F300" t="str">
            <v>UNIAO ASSENTO CONICO GALVANIZADO 1 1/2""</v>
          </cell>
          <cell r="G300" t="str">
            <v>UN</v>
          </cell>
          <cell r="H300">
            <v>6</v>
          </cell>
          <cell r="I300">
            <v>190.23</v>
          </cell>
          <cell r="J300">
            <v>240.52</v>
          </cell>
          <cell r="K300">
            <v>1443.12</v>
          </cell>
          <cell r="L300">
            <v>6.15825503871976e-5</v>
          </cell>
        </row>
        <row r="301">
          <cell r="C301" t="str">
            <v> 11.1.18 </v>
          </cell>
          <cell r="D301" t="str">
            <v> UFF00517 (ADAPT_SBC: 055338) </v>
          </cell>
          <cell r="E301" t="str">
            <v>Próprio</v>
          </cell>
          <cell r="F301" t="str">
            <v>UNIAO ASSENTO CONICO GALVANIZADO 2""</v>
          </cell>
          <cell r="G301" t="str">
            <v>UN</v>
          </cell>
          <cell r="H301">
            <v>6</v>
          </cell>
          <cell r="I301">
            <v>236.98</v>
          </cell>
          <cell r="J301">
            <v>299.63</v>
          </cell>
          <cell r="K301">
            <v>1797.78</v>
          </cell>
          <cell r="L301">
            <v>7.67170279915018e-5</v>
          </cell>
        </row>
        <row r="302">
          <cell r="C302" t="str">
            <v> 11.1.19 </v>
          </cell>
          <cell r="D302" t="str">
            <v> EQ 34.15.0253 </v>
          </cell>
          <cell r="E302" t="str">
            <v>SCO</v>
          </cell>
          <cell r="F302" t="str">
            <v>Bomba Hidraulica centrifuga, trifasica, motor eletrico 220/380V, com potencia de 5CV, com succao de 2" e elevacao de 1 1/2", serie CAM, modelo 618TJM, Dancor ou similar. Fornecimento.(desonerado)</v>
          </cell>
          <cell r="G302" t="str">
            <v>un</v>
          </cell>
          <cell r="H302">
            <v>2</v>
          </cell>
          <cell r="I302">
            <v>2165.01</v>
          </cell>
          <cell r="J302">
            <v>2737.43</v>
          </cell>
          <cell r="K302">
            <v>5474.86</v>
          </cell>
          <cell r="L302">
            <v>0.000233629803351663</v>
          </cell>
        </row>
        <row r="303">
          <cell r="C303" t="str">
            <v> 11.1.20 </v>
          </cell>
          <cell r="D303" t="str">
            <v> 102118 </v>
          </cell>
          <cell r="E303" t="str">
            <v>SINAPI</v>
          </cell>
          <cell r="F303" t="str">
            <v>BOMBA CENTRÍFUGA, TRIFÁSICA, 3 CV OU 2,96 HP, HM 34 A 40 M, Q 8,6 A 14,8 M3/H - FORNECIMENTO E INSTALAÇÃO. AF_12/2020</v>
          </cell>
          <cell r="G303" t="str">
            <v>UN</v>
          </cell>
          <cell r="H303">
            <v>2</v>
          </cell>
          <cell r="I303">
            <v>2007.04</v>
          </cell>
          <cell r="J303">
            <v>2537.7</v>
          </cell>
          <cell r="K303">
            <v>5075.4</v>
          </cell>
          <cell r="L303">
            <v>0.000216583566325172</v>
          </cell>
        </row>
        <row r="304">
          <cell r="C304" t="str">
            <v> 11.1.21 </v>
          </cell>
          <cell r="D304" t="str">
            <v> UFF00331 (ADAPT_EMOP: 18.017.0105-A) </v>
          </cell>
          <cell r="E304" t="str">
            <v>Próprio</v>
          </cell>
          <cell r="F304" t="str">
            <v>APROVEITAMENTO AGUA CHUVA (AAC) P/AREA DE TELHADO ATE 3000M2,COMPREENDENDO FORN.SEGUINTES EQUIPAMENTOS: FILTRO DO TIPO VORTEX DA WISY WFF 300 -  FILTRO FLUTUANTE DE Ø 1" - KIT DE INTERLIGAÇÃO. FORNECIMENTO.</v>
          </cell>
          <cell r="G304" t="str">
            <v>UN</v>
          </cell>
          <cell r="H304">
            <v>2</v>
          </cell>
          <cell r="I304">
            <v>48266</v>
          </cell>
          <cell r="J304">
            <v>61027.53</v>
          </cell>
          <cell r="K304">
            <v>122055.06</v>
          </cell>
          <cell r="L304">
            <v>0.00520848015581686</v>
          </cell>
        </row>
        <row r="305">
          <cell r="C305" t="str">
            <v> 11.1.22 </v>
          </cell>
          <cell r="D305" t="str">
            <v> 15.004.0067-A </v>
          </cell>
          <cell r="E305" t="str">
            <v>EMOP</v>
          </cell>
          <cell r="F305" t="str">
            <v>INSTALACAO E ASSENTAMENTO DE FILTRO INDUSTRIAL(EXCLUSIVE FOR NECIMENTO DO APARELHO),COMPREENDENDO:3,00M DE TUBO DE PVC SO LDAVEL DE 32MM E CONEXOES</v>
          </cell>
          <cell r="G305" t="str">
            <v>UN</v>
          </cell>
          <cell r="H305">
            <v>2</v>
          </cell>
          <cell r="I305">
            <v>192.03</v>
          </cell>
          <cell r="J305">
            <v>242.8</v>
          </cell>
          <cell r="K305">
            <v>485.6</v>
          </cell>
          <cell r="L305">
            <v>2.07221065940623e-5</v>
          </cell>
        </row>
        <row r="306">
          <cell r="C306" t="str">
            <v> 11.1.23 </v>
          </cell>
          <cell r="D306" t="str">
            <v> IT 09.30.0053 </v>
          </cell>
          <cell r="E306" t="str">
            <v>SCO</v>
          </cell>
          <cell r="F306" t="str">
            <v>Registro de gaveta, em bronze, com diametro de 3/4". Fornecimento e instalacao.(desonerado)</v>
          </cell>
          <cell r="G306" t="str">
            <v>un</v>
          </cell>
          <cell r="H306">
            <v>1</v>
          </cell>
          <cell r="I306">
            <v>67.47</v>
          </cell>
          <cell r="J306">
            <v>85.3</v>
          </cell>
          <cell r="K306">
            <v>85.3</v>
          </cell>
          <cell r="L306">
            <v>3.64002407840509e-6</v>
          </cell>
        </row>
        <row r="307">
          <cell r="C307" t="str">
            <v> 11.1.24 </v>
          </cell>
          <cell r="D307" t="str">
            <v> IT 09.30.0062 </v>
          </cell>
          <cell r="E307" t="str">
            <v>SCO</v>
          </cell>
          <cell r="F307" t="str">
            <v>Registro de gaveta, em bronze, com diametro de 1 1/2". Fornecimento e instalacao.(desonerado)</v>
          </cell>
          <cell r="G307" t="str">
            <v>un</v>
          </cell>
          <cell r="H307">
            <v>4</v>
          </cell>
          <cell r="I307">
            <v>168.45</v>
          </cell>
          <cell r="J307">
            <v>212.98</v>
          </cell>
          <cell r="K307">
            <v>851.92</v>
          </cell>
          <cell r="L307">
            <v>3.63541537265518e-5</v>
          </cell>
        </row>
        <row r="308">
          <cell r="C308" t="str">
            <v> 11.1.25 </v>
          </cell>
          <cell r="D308" t="str">
            <v> IT 09.30.0065 </v>
          </cell>
          <cell r="E308" t="str">
            <v>SCO</v>
          </cell>
          <cell r="F308" t="str">
            <v>Registro de gaveta, em bronze, com diametro de 2". Fornecimento e instalacao.(desonerado)</v>
          </cell>
          <cell r="G308" t="str">
            <v>un</v>
          </cell>
          <cell r="H308">
            <v>9</v>
          </cell>
          <cell r="I308">
            <v>180.4</v>
          </cell>
          <cell r="J308">
            <v>228.09</v>
          </cell>
          <cell r="K308">
            <v>2052.81</v>
          </cell>
          <cell r="L308">
            <v>8.75999745415094e-5</v>
          </cell>
        </row>
        <row r="309">
          <cell r="C309" t="str">
            <v> 11.1.26 </v>
          </cell>
          <cell r="D309" t="str">
            <v> 99631 </v>
          </cell>
          <cell r="E309" t="str">
            <v>SINAPI</v>
          </cell>
          <cell r="F309" t="str">
            <v>VÁLVULA DE RETENÇÃO VERTICAL, DE BRONZE, ROSCÁVEL, 1 1/2" - FORNECIMENTO E INSTALAÇÃO. AF_08/2021</v>
          </cell>
          <cell r="G309" t="str">
            <v>UN</v>
          </cell>
          <cell r="H309">
            <v>4</v>
          </cell>
          <cell r="I309">
            <v>152.34</v>
          </cell>
          <cell r="J309">
            <v>192.61</v>
          </cell>
          <cell r="K309">
            <v>770.44</v>
          </cell>
          <cell r="L309">
            <v>3.28771412774492e-5</v>
          </cell>
        </row>
        <row r="310">
          <cell r="C310" t="str">
            <v> 11.1.27 </v>
          </cell>
          <cell r="D310" t="str">
            <v> 95248 </v>
          </cell>
          <cell r="E310" t="str">
            <v>SINAPI</v>
          </cell>
          <cell r="F310" t="str">
            <v>VÁLVULA DE ESFERA BRUTA, BRONZE, ROSCÁVEL, 1/2" - FORNECIMENTO E INSTALAÇÃO. AF_08/2021</v>
          </cell>
          <cell r="G310" t="str">
            <v>UN</v>
          </cell>
          <cell r="H310">
            <v>6</v>
          </cell>
          <cell r="I310">
            <v>34.61</v>
          </cell>
          <cell r="J310">
            <v>43.76</v>
          </cell>
          <cell r="K310">
            <v>262.56</v>
          </cell>
          <cell r="L310">
            <v>1.120427575646e-5</v>
          </cell>
        </row>
        <row r="311">
          <cell r="C311" t="str">
            <v> 11.1.28 </v>
          </cell>
          <cell r="D311" t="str">
            <v> UFF00519 (ADAPT_SCO: DR 14.50.0050) </v>
          </cell>
          <cell r="E311" t="str">
            <v>Próprio</v>
          </cell>
          <cell r="F311" t="str">
            <v>VOLANTE DE LATÃO PARA REGISTRO GAVETA BRUTO 1 1/2". FORNECIMENTO  E ASSENTAMENTO.</v>
          </cell>
          <cell r="G311" t="str">
            <v>UN</v>
          </cell>
          <cell r="H311">
            <v>10</v>
          </cell>
          <cell r="I311">
            <v>64.58</v>
          </cell>
          <cell r="J311">
            <v>81.65</v>
          </cell>
          <cell r="K311">
            <v>816.5</v>
          </cell>
          <cell r="L311">
            <v>3.48426689333852e-5</v>
          </cell>
        </row>
        <row r="312">
          <cell r="C312" t="str">
            <v> 11.1.29 </v>
          </cell>
          <cell r="D312" t="str">
            <v> UFF00520 (ADAPT_SCO: DR 14.50.0050) </v>
          </cell>
          <cell r="E312" t="str">
            <v>Próprio</v>
          </cell>
          <cell r="F312" t="str">
            <v>VOLANTE DE LATÃO PARA REGISTRO GAVETA BRUTO 2". FORNECIMENTO  E ASSENTAMENTO.</v>
          </cell>
          <cell r="G312" t="str">
            <v>UN</v>
          </cell>
          <cell r="H312">
            <v>5</v>
          </cell>
          <cell r="I312">
            <v>82.38</v>
          </cell>
          <cell r="J312">
            <v>104.16</v>
          </cell>
          <cell r="K312">
            <v>520.8</v>
          </cell>
          <cell r="L312">
            <v>2.22242032829235e-5</v>
          </cell>
        </row>
        <row r="313">
          <cell r="C313" t="str">
            <v> 11.1.30 </v>
          </cell>
          <cell r="D313" t="str">
            <v> UFF00521 (ADAPT_SCO: DR 14.50.0050) </v>
          </cell>
          <cell r="E313" t="str">
            <v>Próprio</v>
          </cell>
          <cell r="F313" t="str">
            <v>VOLANTE DE LATÃO PARA REGISTRO GAVETA BRUTO 2. 1/2". FORNECIMENTO  E ASSENTAMENTO.</v>
          </cell>
          <cell r="G313" t="str">
            <v>UN</v>
          </cell>
          <cell r="H313">
            <v>16</v>
          </cell>
          <cell r="I313">
            <v>64.9</v>
          </cell>
          <cell r="J313">
            <v>82.05</v>
          </cell>
          <cell r="K313">
            <v>1312.8</v>
          </cell>
          <cell r="L313">
            <v>5.60213787823002e-5</v>
          </cell>
        </row>
        <row r="314">
          <cell r="C314" t="str">
            <v> 11.1.31 </v>
          </cell>
          <cell r="D314" t="str">
            <v> 101917 </v>
          </cell>
          <cell r="E314" t="str">
            <v>SINAPI</v>
          </cell>
          <cell r="F314" t="str">
            <v>MANÔMETRO 0 A 200 PSI (0 A 14 KGF/CM2), D = 50MM - FORNECIMENTO E INSTALAÇÃO. AF_10/2020</v>
          </cell>
          <cell r="G314" t="str">
            <v>UN</v>
          </cell>
          <cell r="H314">
            <v>4</v>
          </cell>
          <cell r="I314">
            <v>154.33</v>
          </cell>
          <cell r="J314">
            <v>195.13</v>
          </cell>
          <cell r="K314">
            <v>780.52</v>
          </cell>
          <cell r="L314">
            <v>3.33072871474413e-5</v>
          </cell>
        </row>
        <row r="315">
          <cell r="C315" t="str">
            <v> 11.1.32 </v>
          </cell>
          <cell r="D315" t="str">
            <v> 18.009.0078-A </v>
          </cell>
          <cell r="E315" t="str">
            <v>EMOP</v>
          </cell>
          <cell r="F315" t="str">
            <v>TORNEIRA PARA JARDIM,DE 3/4"X10CM APROXIMADAMENTE,EM METAL C ROMADO.FORNECIMENTO</v>
          </cell>
          <cell r="G315" t="str">
            <v>UN</v>
          </cell>
          <cell r="H315">
            <v>1</v>
          </cell>
          <cell r="I315">
            <v>26.87</v>
          </cell>
          <cell r="J315">
            <v>33.97</v>
          </cell>
          <cell r="K315">
            <v>33.97</v>
          </cell>
          <cell r="L315">
            <v>1.44960865115382e-6</v>
          </cell>
        </row>
        <row r="316">
          <cell r="C316" t="str">
            <v> 11.1.33 </v>
          </cell>
          <cell r="D316" t="str">
            <v> 15.004.0090-A </v>
          </cell>
          <cell r="E316" t="str">
            <v>EMOP</v>
          </cell>
          <cell r="F316" t="str">
            <v>INSTALACAO E COLOCACAO DE TORNEIRA PARA JARDIM OU DE LAVAGEM (EXCLUSIVE FORNECIMENTO DA TORNEIRA),COMPREENDENDO: 2,00M DE TUBO DE PVC DE 20MM E CONEXOES</v>
          </cell>
          <cell r="G316" t="str">
            <v>UN</v>
          </cell>
          <cell r="H316">
            <v>1</v>
          </cell>
          <cell r="I316">
            <v>173.6</v>
          </cell>
          <cell r="J316">
            <v>219.49</v>
          </cell>
          <cell r="K316">
            <v>219.49</v>
          </cell>
          <cell r="L316">
            <v>9.36634097267448e-6</v>
          </cell>
        </row>
        <row r="317">
          <cell r="C317" t="str">
            <v> 11.1.34 </v>
          </cell>
          <cell r="D317" t="str">
            <v> 94800 </v>
          </cell>
          <cell r="E317" t="str">
            <v>SINAPI</v>
          </cell>
          <cell r="F317" t="str">
            <v>TORNEIRA DE BOIA PARA CAIXA D'ÁGUA, ROSCÁVEL, 2" - FORNECIMENTO E INSTALAÇÃO. AF_08/2021</v>
          </cell>
          <cell r="G317" t="str">
            <v>UN</v>
          </cell>
          <cell r="H317">
            <v>5</v>
          </cell>
          <cell r="I317">
            <v>438.27</v>
          </cell>
          <cell r="J317">
            <v>554.14</v>
          </cell>
          <cell r="K317">
            <v>2770.7</v>
          </cell>
          <cell r="L317">
            <v>0.000118234639086014</v>
          </cell>
        </row>
        <row r="318">
          <cell r="C318" t="str">
            <v> 11.1.35 </v>
          </cell>
          <cell r="D318" t="str">
            <v> 052734 </v>
          </cell>
          <cell r="E318" t="str">
            <v>SBC</v>
          </cell>
          <cell r="F318" t="str">
            <v>AUTOMATICO DE BOIA</v>
          </cell>
          <cell r="G318" t="str">
            <v>UN</v>
          </cell>
          <cell r="H318">
            <v>5</v>
          </cell>
          <cell r="I318">
            <v>100.89</v>
          </cell>
          <cell r="J318">
            <v>127.56</v>
          </cell>
          <cell r="K318">
            <v>637.8</v>
          </cell>
          <cell r="L318">
            <v>2.72169678453314e-5</v>
          </cell>
        </row>
        <row r="319">
          <cell r="C319" t="str">
            <v> 11.1.36 </v>
          </cell>
          <cell r="D319" t="str">
            <v> 91179 </v>
          </cell>
          <cell r="E319" t="str">
            <v>SINAPI</v>
          </cell>
          <cell r="F319" t="str">
            <v>FIXAÇÃO DE TUBOS HORIZONTAIS DE PVC ÁGUA/PVC ESGOTO/PVC PLUVIAL/CPVC/PPR/COBRE OU AÇO, DIÂMETROS MENORES OU IGUAIS A 40 MM, COM ABRAÇADEIRA METÁLICA RÍGIDA TIPO  D  COM PARAFUSO DE FIXAÇÃO 1 1/4", FIXADA DIRETAMENTE NA LAJE OU PAREDE. AF_09/2023</v>
          </cell>
          <cell r="G319" t="str">
            <v>M</v>
          </cell>
          <cell r="H319">
            <v>6</v>
          </cell>
          <cell r="I319">
            <v>20.72</v>
          </cell>
          <cell r="J319">
            <v>26.19</v>
          </cell>
          <cell r="K319">
            <v>157.14</v>
          </cell>
          <cell r="L319">
            <v>6.70566686612633e-6</v>
          </cell>
        </row>
        <row r="320">
          <cell r="C320" t="str">
            <v> 11.1.37 </v>
          </cell>
          <cell r="D320" t="str">
            <v> 91180 </v>
          </cell>
          <cell r="E320" t="str">
            <v>SINAPI</v>
          </cell>
          <cell r="F320" t="str">
            <v>FIXAÇÃO DE TUBOS HORIZONTAIS DE PVC ÁGUA/PVC ESGOTO/PVC PLUVIAL/CPVC/PPR/COBRE OU AÇO, DIÂMETROS MAIORES QUE 40 MM E MENORES OU IGUAIS A 75 MM, COM ABRAÇADEIRA TIPO  D  COM PARAFUSO DE FIXAÇÃO 2 1/2", FIXADA DIRETAMENTE NA LAJE OU PAREDE. AF_09/2023</v>
          </cell>
          <cell r="G320" t="str">
            <v>M</v>
          </cell>
          <cell r="H320">
            <v>169.3</v>
          </cell>
          <cell r="I320">
            <v>27.67</v>
          </cell>
          <cell r="J320">
            <v>34.98</v>
          </cell>
          <cell r="K320">
            <v>5922.11</v>
          </cell>
          <cell r="L320">
            <v>0.000252715392672492</v>
          </cell>
        </row>
        <row r="321">
          <cell r="C321" t="str">
            <v> 11.1.38 </v>
          </cell>
          <cell r="D321" t="str">
            <v> 91171 </v>
          </cell>
          <cell r="E321" t="str">
            <v>SINAPI</v>
          </cell>
          <cell r="F321" t="str">
            <v>FIXAÇÃO DE TUBOS HORIZONTAIS DE PVC ÁGUA, PVC ESGOTO, PVC ÁGUA PLUVIAL, CPVC, PPR, COBRE OU AÇO, DIÂMETROS MAIORES QUE 40 MM E MENORES OU IGUAIS A 75 MM, COM ABRAÇADEIRA METÁLICA RÍGIDA TIPO U PERFIL 2 1/2", FIXADA EM PERFILADO EM LAJE. AF_09/2023_PS</v>
          </cell>
          <cell r="G321" t="str">
            <v>M</v>
          </cell>
          <cell r="H321">
            <v>21</v>
          </cell>
          <cell r="I321">
            <v>20.22</v>
          </cell>
          <cell r="J321">
            <v>25.56</v>
          </cell>
          <cell r="K321">
            <v>536.76</v>
          </cell>
          <cell r="L321">
            <v>2.29052675770776e-5</v>
          </cell>
        </row>
        <row r="322">
          <cell r="C322" t="str">
            <v> 11.1.39 </v>
          </cell>
          <cell r="D322" t="str">
            <v> 91172 </v>
          </cell>
          <cell r="E322" t="str">
            <v>SINAPI</v>
          </cell>
          <cell r="F322" t="str">
            <v>FIXAÇÃO DE TUBOS HORIZONTAIS DE PVC ÁGUA, PVC ESGOTO, PVC ÁGUA PLUVIAL, CPVC, PPR, COBRE OU AÇO, DIÂMETROS MAIORES QUE 75 MM E MENORES OU IGUAIS A 100 MM, COM ABRAÇADEIRA METÁLICA RÍGIDA TIPO U PERFIL 4", FIXADA EM PERFILADO EM LAJE. AF_09/2023_PS</v>
          </cell>
          <cell r="G322" t="str">
            <v>M</v>
          </cell>
          <cell r="H322">
            <v>79</v>
          </cell>
          <cell r="I322">
            <v>23.31</v>
          </cell>
          <cell r="J322">
            <v>29.47</v>
          </cell>
          <cell r="K322">
            <v>2328.13</v>
          </cell>
          <cell r="L322">
            <v>9.93487603476817e-5</v>
          </cell>
        </row>
        <row r="323">
          <cell r="C323" t="str">
            <v> 11.1.40 </v>
          </cell>
          <cell r="D323" t="str">
            <v> UFF00021 (ADAPT_ORSE:12545) </v>
          </cell>
          <cell r="E323" t="str">
            <v>Próprio</v>
          </cell>
          <cell r="F323" t="str">
            <v>FIXAÇÃO - BARRA DE TIRANTE ROSQUEADA GALVANIZADA, DE Ø1/4"</v>
          </cell>
          <cell r="G323" t="str">
            <v>UN</v>
          </cell>
          <cell r="H323">
            <v>66</v>
          </cell>
          <cell r="I323">
            <v>23.18</v>
          </cell>
          <cell r="J323">
            <v>29.3</v>
          </cell>
          <cell r="K323">
            <v>1933.8</v>
          </cell>
          <cell r="L323">
            <v>8.25214368443114e-5</v>
          </cell>
        </row>
        <row r="324">
          <cell r="C324" t="str">
            <v> 11.1.41 </v>
          </cell>
          <cell r="D324" t="str">
            <v> MAT007550 </v>
          </cell>
          <cell r="E324" t="str">
            <v>SCO</v>
          </cell>
          <cell r="F324" t="str">
            <v>Arruela lisa de aco galvanizado, de 1/4"</v>
          </cell>
          <cell r="G324" t="str">
            <v>un</v>
          </cell>
          <cell r="H324">
            <v>264</v>
          </cell>
          <cell r="I324">
            <v>0.06</v>
          </cell>
          <cell r="J324">
            <v>0.07</v>
          </cell>
          <cell r="K324">
            <v>18.48</v>
          </cell>
          <cell r="L324">
            <v>7.88600761652123e-7</v>
          </cell>
        </row>
        <row r="325">
          <cell r="C325" t="str">
            <v> 11.1.42 </v>
          </cell>
          <cell r="D325" t="str">
            <v> UFF00103 (ADAPT_SCO: IP 54.10.0950) </v>
          </cell>
          <cell r="E325" t="str">
            <v>Próprio</v>
          </cell>
          <cell r="F325" t="str">
            <v>PORCA SEXTAVADA DE AÇO GALVANIZADO, DE Ø1/4". Fornecimento.(desonerado)</v>
          </cell>
          <cell r="G325" t="str">
            <v>UN</v>
          </cell>
          <cell r="H325">
            <v>132</v>
          </cell>
          <cell r="I325">
            <v>0.12</v>
          </cell>
          <cell r="J325">
            <v>0.15</v>
          </cell>
          <cell r="K325">
            <v>19.8</v>
          </cell>
          <cell r="L325">
            <v>8.44929387484417e-7</v>
          </cell>
        </row>
        <row r="326">
          <cell r="C326" t="str">
            <v> 11.2 </v>
          </cell>
          <cell r="D326" t="str">
            <v>  </v>
          </cell>
        </row>
        <row r="326">
          <cell r="F326" t="str">
            <v>INSTALAÇÃO SANITÁRIA</v>
          </cell>
        </row>
        <row r="326">
          <cell r="K326">
            <v>16274.66</v>
          </cell>
          <cell r="L326">
            <v>0.000694491843702886</v>
          </cell>
        </row>
        <row r="327">
          <cell r="C327" t="str">
            <v> 11.2.1 </v>
          </cell>
          <cell r="D327" t="str">
            <v> 15.036.0092-A </v>
          </cell>
          <cell r="E327" t="str">
            <v>EMOP</v>
          </cell>
          <cell r="F327" t="str">
            <v>TUBO DE PVC,CONFORME ABNT NBR-7362,PARA ESGOTO SANITARIO,COM DIAMETRO NOMINAL DE 200MM,INCLUSIVE ANEL DE BORRACHA.FORNEC IMENTO E COLOCACAO</v>
          </cell>
          <cell r="G327" t="str">
            <v>M</v>
          </cell>
          <cell r="H327">
            <v>26</v>
          </cell>
          <cell r="I327">
            <v>122.64</v>
          </cell>
          <cell r="J327">
            <v>155.06</v>
          </cell>
          <cell r="K327">
            <v>4031.56</v>
          </cell>
          <cell r="L327">
            <v>0.000172039571788216</v>
          </cell>
        </row>
        <row r="328">
          <cell r="C328" t="str">
            <v> 11.2.2 </v>
          </cell>
          <cell r="D328" t="str">
            <v> 103379 </v>
          </cell>
          <cell r="E328" t="str">
            <v>SINAPI</v>
          </cell>
          <cell r="F328" t="str">
            <v>TUBO PEAD LISO PARA REDE DE ÁGUA OU ESGOTO, DIÂMETRO DE 200 MM, JUNTA SOLDADA (NÃO INCLUI A EXECUÇÃO DE SOLDA) - FORNECIMENTO E ASSENTAMENTO. AF_12/2021</v>
          </cell>
          <cell r="G328" t="str">
            <v>M</v>
          </cell>
          <cell r="H328">
            <v>8</v>
          </cell>
          <cell r="I328">
            <v>414.59</v>
          </cell>
          <cell r="J328">
            <v>524.2</v>
          </cell>
          <cell r="K328">
            <v>4193.6</v>
          </cell>
          <cell r="L328">
            <v>0.000178954337341144</v>
          </cell>
        </row>
        <row r="329">
          <cell r="C329" t="str">
            <v> 11.2.3 </v>
          </cell>
          <cell r="D329" t="str">
            <v> 103376 </v>
          </cell>
          <cell r="E329" t="str">
            <v>SINAPI</v>
          </cell>
          <cell r="F329" t="str">
            <v>TUBO PEAD LISO PARA REDE DE ÁGUA OU ESGOTO, DIÂMETRO DE 110 MM, JUNTA SOLDADA (NÃO INCLUI A EXECUÇÃO DE SOLDA) - FORNECIMENTO E ASSENTAMENTO. AF_12/2021</v>
          </cell>
          <cell r="G329" t="str">
            <v>M</v>
          </cell>
          <cell r="H329">
            <v>6</v>
          </cell>
          <cell r="I329">
            <v>124.6</v>
          </cell>
          <cell r="J329">
            <v>157.54</v>
          </cell>
          <cell r="K329">
            <v>945.24</v>
          </cell>
          <cell r="L329">
            <v>4.03364168800894e-5</v>
          </cell>
        </row>
        <row r="330">
          <cell r="C330" t="str">
            <v> 11.2.4 </v>
          </cell>
          <cell r="D330" t="str">
            <v> UFF00527 (ADAPT_CPOS: 46.33.170) </v>
          </cell>
          <cell r="E330" t="str">
            <v>Próprio</v>
          </cell>
          <cell r="F330" t="str">
            <v>Curva 90º em polipropileno de alta resistência - PP, preto, soldável, DN= 110mm</v>
          </cell>
          <cell r="G330" t="str">
            <v>UN</v>
          </cell>
          <cell r="H330">
            <v>2</v>
          </cell>
          <cell r="I330">
            <v>188.63</v>
          </cell>
          <cell r="J330">
            <v>238.5</v>
          </cell>
          <cell r="K330">
            <v>477</v>
          </cell>
          <cell r="L330">
            <v>2.03551170621246e-5</v>
          </cell>
        </row>
        <row r="331">
          <cell r="C331" t="str">
            <v> 11.2.5 </v>
          </cell>
          <cell r="D331" t="str">
            <v> UFF00528 (ADAPT_ORSE: 10817) </v>
          </cell>
          <cell r="E331" t="str">
            <v>Próprio</v>
          </cell>
          <cell r="F331" t="str">
            <v>VÁLVULA ESFERA POLIPROPILENO FLANGE VITON 4" - FORNECIMENTO E INSTALAÇÃO.</v>
          </cell>
          <cell r="G331" t="str">
            <v>UN</v>
          </cell>
          <cell r="H331">
            <v>2</v>
          </cell>
          <cell r="I331">
            <v>2620.72</v>
          </cell>
          <cell r="J331">
            <v>3313.63</v>
          </cell>
          <cell r="K331">
            <v>6627.26</v>
          </cell>
          <cell r="L331">
            <v>0.000282806400631312</v>
          </cell>
        </row>
        <row r="332">
          <cell r="C332" t="str">
            <v> 11.3 </v>
          </cell>
          <cell r="D332" t="str">
            <v>  </v>
          </cell>
        </row>
        <row r="332">
          <cell r="F332" t="str">
            <v>LOUÇAS / METAIS / ACESSÓRIOS</v>
          </cell>
        </row>
        <row r="332">
          <cell r="K332">
            <v>211367.45</v>
          </cell>
          <cell r="L332">
            <v>0.00901972576073956</v>
          </cell>
        </row>
        <row r="333">
          <cell r="C333" t="str">
            <v> 11.3.1 </v>
          </cell>
          <cell r="D333" t="str">
            <v> 190396 </v>
          </cell>
          <cell r="E333" t="str">
            <v>SBC</v>
          </cell>
          <cell r="F333" t="str">
            <v>VASO SANITARIO CONVENCIONAL VOGUE PLUS COMPLETO COM ASSENTO</v>
          </cell>
          <cell r="G333" t="str">
            <v>UN</v>
          </cell>
          <cell r="H333">
            <v>29</v>
          </cell>
          <cell r="I333">
            <v>2028.42</v>
          </cell>
          <cell r="J333">
            <v>2564.73</v>
          </cell>
          <cell r="K333">
            <v>74377.17</v>
          </cell>
          <cell r="L333">
            <v>0.00317391195408709</v>
          </cell>
        </row>
        <row r="334">
          <cell r="C334" t="str">
            <v> 11.3.2 </v>
          </cell>
          <cell r="D334" t="str">
            <v> UFF00001 (ADAPT_SBC  202313) </v>
          </cell>
          <cell r="E334" t="str">
            <v>Próprio</v>
          </cell>
          <cell r="F334" t="str">
            <v>ASSENTO PARA VASO LINHA VOGUE CONFORTO</v>
          </cell>
          <cell r="G334" t="str">
            <v>UN</v>
          </cell>
          <cell r="H334">
            <v>1</v>
          </cell>
          <cell r="I334">
            <v>264.24</v>
          </cell>
          <cell r="J334">
            <v>334.1</v>
          </cell>
          <cell r="K334">
            <v>334.1</v>
          </cell>
          <cell r="L334">
            <v>1.42571165837648e-5</v>
          </cell>
        </row>
        <row r="335">
          <cell r="C335" t="str">
            <v> 11.3.3 </v>
          </cell>
          <cell r="D335" t="str">
            <v> 95472 </v>
          </cell>
          <cell r="E335" t="str">
            <v>SINAPI</v>
          </cell>
          <cell r="F335" t="str">
            <v>VASO SANITARIO SIFONADO CONVENCIONAL PARA PCD SEM FURO FRONTAL COM LOUÇA BRANCA SEM ASSENTO, INCLUSO CONJUNTO DE LIGAÇÃO PARA BACIA SANITÁRIA AJUSTÁVEL - FORNECIMENTO E INSTALAÇÃO. AF_01/2020</v>
          </cell>
          <cell r="G335" t="str">
            <v>UN</v>
          </cell>
          <cell r="H335">
            <v>2</v>
          </cell>
          <cell r="I335">
            <v>807.08</v>
          </cell>
          <cell r="J335">
            <v>1020.47</v>
          </cell>
          <cell r="K335">
            <v>2040.94</v>
          </cell>
          <cell r="L335">
            <v>8.70934436410327e-5</v>
          </cell>
        </row>
        <row r="336">
          <cell r="C336" t="str">
            <v> 11.3.4 </v>
          </cell>
          <cell r="D336" t="str">
            <v> 100849 </v>
          </cell>
          <cell r="E336" t="str">
            <v>SINAPI</v>
          </cell>
          <cell r="F336" t="str">
            <v>ASSENTO SANITÁRIO CONVENCIONAL - FORNECIMENTO E INSTALACAO. AF_01/2020</v>
          </cell>
          <cell r="G336" t="str">
            <v>UN</v>
          </cell>
          <cell r="H336">
            <v>2</v>
          </cell>
          <cell r="I336">
            <v>42.17</v>
          </cell>
          <cell r="J336">
            <v>53.31</v>
          </cell>
          <cell r="K336">
            <v>106.62</v>
          </cell>
          <cell r="L336">
            <v>4.54981673199942e-6</v>
          </cell>
        </row>
        <row r="337">
          <cell r="C337" t="str">
            <v> 11.3.5 </v>
          </cell>
          <cell r="D337" t="str">
            <v> 202164 </v>
          </cell>
          <cell r="E337" t="str">
            <v>SBC</v>
          </cell>
          <cell r="F337" t="str">
            <v>ACABAMENTO PARA VALVULA DE DESCARGA BENEFIT 00184906 DOCOL</v>
          </cell>
          <cell r="G337" t="str">
            <v>UN</v>
          </cell>
          <cell r="H337">
            <v>4</v>
          </cell>
          <cell r="I337">
            <v>591.8</v>
          </cell>
          <cell r="J337">
            <v>748.27</v>
          </cell>
          <cell r="K337">
            <v>2993.08</v>
          </cell>
          <cell r="L337">
            <v>0.0001277243056107</v>
          </cell>
        </row>
        <row r="338">
          <cell r="C338" t="str">
            <v> 11.3.6 </v>
          </cell>
          <cell r="D338" t="str">
            <v> UFF00002 (ADAPT_SBC: 202164) </v>
          </cell>
          <cell r="E338" t="str">
            <v>Próprio</v>
          </cell>
          <cell r="F338" t="str">
            <v>ACABAMENTO PARA VALVULA DE DESCARGA ANTIVANDALISMO EM METAL CROMADO DOCOL</v>
          </cell>
          <cell r="G338" t="str">
            <v>UN</v>
          </cell>
          <cell r="H338">
            <v>44</v>
          </cell>
          <cell r="I338">
            <v>258.08</v>
          </cell>
          <cell r="J338">
            <v>326.31</v>
          </cell>
          <cell r="K338">
            <v>14357.64</v>
          </cell>
          <cell r="L338">
            <v>0.000612686463177867</v>
          </cell>
        </row>
        <row r="339">
          <cell r="C339" t="str">
            <v> 11.3.7 </v>
          </cell>
          <cell r="D339" t="str">
            <v> 86901 </v>
          </cell>
          <cell r="E339" t="str">
            <v>SINAPI</v>
          </cell>
          <cell r="F339" t="str">
            <v>CUBA DE EMBUTIR OVAL EM LOUÇA BRANCA, 35 X 50CM OU EQUIVALENTE - FORNECIMENTO E INSTALAÇÃO. AF_01/2020</v>
          </cell>
          <cell r="G339" t="str">
            <v>UN</v>
          </cell>
          <cell r="H339">
            <v>47</v>
          </cell>
          <cell r="I339">
            <v>150.59</v>
          </cell>
          <cell r="J339">
            <v>190.4</v>
          </cell>
          <cell r="K339">
            <v>8948.8</v>
          </cell>
          <cell r="L339">
            <v>0.000381873944581846</v>
          </cell>
        </row>
        <row r="340">
          <cell r="C340" t="str">
            <v> 11.3.8 </v>
          </cell>
          <cell r="D340" t="str">
            <v> 190235 </v>
          </cell>
          <cell r="E340" t="str">
            <v>SBC</v>
          </cell>
          <cell r="F340" t="str">
            <v>LAVATORIO SUSPENSO MASTER DE CANTO COM MESA L76.17 DECA</v>
          </cell>
          <cell r="G340" t="str">
            <v>UN</v>
          </cell>
          <cell r="H340">
            <v>4</v>
          </cell>
          <cell r="I340">
            <v>1493.63</v>
          </cell>
          <cell r="J340">
            <v>1888.54</v>
          </cell>
          <cell r="K340">
            <v>7554.16</v>
          </cell>
          <cell r="L340">
            <v>0.000322360190997944</v>
          </cell>
        </row>
        <row r="341">
          <cell r="C341" t="str">
            <v> 11.3.9 </v>
          </cell>
          <cell r="D341" t="str">
            <v> 86877 </v>
          </cell>
          <cell r="E341" t="str">
            <v>SINAPI</v>
          </cell>
          <cell r="F341" t="str">
            <v>VÁLVULA EM METAL CROMADO 1.1/2" X 1.1/2" PARA TANQUE OU LAVATÓRIO, COM OU SEM LADRÃO - FORNECIMENTO E INSTALAÇÃO. AF_01/2020</v>
          </cell>
          <cell r="G341" t="str">
            <v>UN</v>
          </cell>
          <cell r="H341">
            <v>51</v>
          </cell>
          <cell r="I341">
            <v>62.25</v>
          </cell>
          <cell r="J341">
            <v>78.7</v>
          </cell>
          <cell r="K341">
            <v>4013.7</v>
          </cell>
          <cell r="L341">
            <v>0.000171277428411425</v>
          </cell>
        </row>
        <row r="342">
          <cell r="C342" t="str">
            <v> 11.3.10 </v>
          </cell>
          <cell r="D342" t="str">
            <v> UFF00010 (ADAPT_SINAPI:86881) </v>
          </cell>
          <cell r="E342" t="str">
            <v>Próprio</v>
          </cell>
          <cell r="F342" t="str">
            <v>SIFAO EM METAL CROMADO,DE 1.1/2"X1.1/2".FORNECIMENTO E INSTALAÇÃO</v>
          </cell>
          <cell r="G342" t="str">
            <v>UN</v>
          </cell>
          <cell r="H342">
            <v>51</v>
          </cell>
          <cell r="I342">
            <v>107.94</v>
          </cell>
          <cell r="J342">
            <v>136.47</v>
          </cell>
          <cell r="K342">
            <v>6959.97</v>
          </cell>
          <cell r="L342">
            <v>0.000297004201465147</v>
          </cell>
        </row>
        <row r="343">
          <cell r="C343" t="str">
            <v> 11.3.11 </v>
          </cell>
          <cell r="D343" t="str">
            <v> UFF00004 (ADAPT_SBC:190066) </v>
          </cell>
          <cell r="E343" t="str">
            <v>Próprio</v>
          </cell>
          <cell r="F343" t="str">
            <v>TORNEIRA P/LAVATORIO, DE PAREDE, ACIONAMENTO HIDROMECANICO MANUAL E FECHAMENTO AUTOMATICO, ANTIVANDALISMO, DE 135MM, CROMADA. FORNECIMENTO E INSTALAÇÃO.</v>
          </cell>
          <cell r="G343" t="str">
            <v>UN</v>
          </cell>
          <cell r="H343">
            <v>47</v>
          </cell>
          <cell r="I343">
            <v>560.51</v>
          </cell>
          <cell r="J343">
            <v>708.7</v>
          </cell>
          <cell r="K343">
            <v>33308.9</v>
          </cell>
          <cell r="L343">
            <v>0.00142139739771615</v>
          </cell>
        </row>
        <row r="344">
          <cell r="C344" t="str">
            <v> 11.3.12 </v>
          </cell>
          <cell r="D344" t="str">
            <v> 190060 </v>
          </cell>
          <cell r="E344" t="str">
            <v>SBC</v>
          </cell>
          <cell r="F344" t="str">
            <v>PAPALEIRA DE EMBUTIR COM ROLETE EM LOUCA A480 - DECA</v>
          </cell>
          <cell r="G344" t="str">
            <v>UN</v>
          </cell>
          <cell r="H344">
            <v>31</v>
          </cell>
          <cell r="I344">
            <v>94.71</v>
          </cell>
          <cell r="J344">
            <v>119.75</v>
          </cell>
          <cell r="K344">
            <v>3712.25</v>
          </cell>
          <cell r="L344">
            <v>0.000158413591852981</v>
          </cell>
        </row>
        <row r="345">
          <cell r="C345" t="str">
            <v> 11.3.13 </v>
          </cell>
          <cell r="D345" t="str">
            <v> 18.005.0012-A </v>
          </cell>
          <cell r="E345" t="str">
            <v>EMOP</v>
          </cell>
          <cell r="F345" t="str">
            <v>PORTA-TOALHA DE PAPEL EM PLASTICO ABS.FORNECIMENTO E COLOCAC AO</v>
          </cell>
          <cell r="G345" t="str">
            <v>UN</v>
          </cell>
          <cell r="H345">
            <v>58</v>
          </cell>
          <cell r="I345">
            <v>37.58</v>
          </cell>
          <cell r="J345">
            <v>47.51</v>
          </cell>
          <cell r="K345">
            <v>2755.58</v>
          </cell>
          <cell r="L345">
            <v>0.000117589420281026</v>
          </cell>
        </row>
        <row r="346">
          <cell r="C346" t="str">
            <v> 11.3.14 </v>
          </cell>
          <cell r="D346" t="str">
            <v> 95547 </v>
          </cell>
          <cell r="E346" t="str">
            <v>SINAPI</v>
          </cell>
          <cell r="F346" t="str">
            <v>SABONETEIRA PLASTICA TIPO DISPENSER PARA SABONETE LIQUIDO COM RESERVATORIO 800 A 1500 ML, INCLUSO FIXAÇÃO. AF_01/2020</v>
          </cell>
          <cell r="G346" t="str">
            <v>UN</v>
          </cell>
          <cell r="H346">
            <v>58</v>
          </cell>
          <cell r="I346">
            <v>62.72</v>
          </cell>
          <cell r="J346">
            <v>79.3</v>
          </cell>
          <cell r="K346">
            <v>4599.4</v>
          </cell>
          <cell r="L346">
            <v>0.000196271122464436</v>
          </cell>
        </row>
        <row r="347">
          <cell r="C347" t="str">
            <v> 11.3.15 </v>
          </cell>
          <cell r="D347" t="str">
            <v> 190045 </v>
          </cell>
          <cell r="E347" t="str">
            <v>SBC</v>
          </cell>
          <cell r="F347" t="str">
            <v>SABONETEIRA 10X17,5cm LOUCA DECA A380</v>
          </cell>
          <cell r="G347" t="str">
            <v>UN</v>
          </cell>
          <cell r="H347">
            <v>1</v>
          </cell>
          <cell r="I347">
            <v>77.2</v>
          </cell>
          <cell r="J347">
            <v>97.61</v>
          </cell>
          <cell r="K347">
            <v>97.61</v>
          </cell>
          <cell r="L347">
            <v>4.16533118749263e-6</v>
          </cell>
        </row>
        <row r="348">
          <cell r="C348" t="str">
            <v> 11.3.16 </v>
          </cell>
          <cell r="D348" t="str">
            <v> 190464 </v>
          </cell>
          <cell r="E348" t="str">
            <v>SBC</v>
          </cell>
          <cell r="F348" t="str">
            <v>ESPELHO CRISTAL 4mm COM MOLDURA DE ALUMINIO</v>
          </cell>
          <cell r="G348" t="str">
            <v>m²</v>
          </cell>
          <cell r="H348">
            <v>37.08</v>
          </cell>
          <cell r="I348">
            <v>305.29</v>
          </cell>
          <cell r="J348">
            <v>386</v>
          </cell>
          <cell r="K348">
            <v>14312.88</v>
          </cell>
          <cell r="L348">
            <v>0.000610776410683736</v>
          </cell>
        </row>
        <row r="349">
          <cell r="C349" t="str">
            <v> 11.3.17 </v>
          </cell>
          <cell r="D349" t="str">
            <v> 100860 </v>
          </cell>
          <cell r="E349" t="str">
            <v>SINAPI</v>
          </cell>
          <cell r="F349" t="str">
            <v>CHUVEIRO ELÉTRICO COMUM CORPO PLÁSTICO, TIPO DUCHA - FORNECIMENTO E INSTALAÇÃO. AF_01/2020</v>
          </cell>
          <cell r="G349" t="str">
            <v>UN</v>
          </cell>
          <cell r="H349">
            <v>1</v>
          </cell>
          <cell r="I349">
            <v>105.17</v>
          </cell>
          <cell r="J349">
            <v>132.97</v>
          </cell>
          <cell r="K349">
            <v>132.97</v>
          </cell>
          <cell r="L349">
            <v>5.67425558857591e-6</v>
          </cell>
        </row>
        <row r="350">
          <cell r="C350" t="str">
            <v> 11.3.18 </v>
          </cell>
          <cell r="D350" t="str">
            <v> 100858 </v>
          </cell>
          <cell r="E350" t="str">
            <v>SINAPI</v>
          </cell>
          <cell r="F350" t="str">
            <v>MICTÓRIO SIFONADO LOUÇA BRANCA - PADRÃO MÉDIO - FORNECIMENTO E INSTALAÇÃO. AF_01/2020</v>
          </cell>
          <cell r="G350" t="str">
            <v>UN</v>
          </cell>
          <cell r="H350">
            <v>13</v>
          </cell>
          <cell r="I350">
            <v>665.78</v>
          </cell>
          <cell r="J350">
            <v>841.81</v>
          </cell>
          <cell r="K350">
            <v>10943.53</v>
          </cell>
          <cell r="L350">
            <v>0.000466995459586735</v>
          </cell>
        </row>
        <row r="351">
          <cell r="C351" t="str">
            <v> 11.3.19 </v>
          </cell>
          <cell r="D351" t="str">
            <v> 100869 </v>
          </cell>
          <cell r="E351" t="str">
            <v>SINAPI</v>
          </cell>
          <cell r="F351" t="str">
            <v>BARRA DE APOIO RETA, EM ACO INOX POLIDO, COMPRIMENTO 90 CM,  FIXADA NA PAREDE - FORNECIMENTO E INSTALAÇÃO. AF_01/2020</v>
          </cell>
          <cell r="G351" t="str">
            <v>UN</v>
          </cell>
          <cell r="H351">
            <v>4</v>
          </cell>
          <cell r="I351">
            <v>296.56</v>
          </cell>
          <cell r="J351">
            <v>374.97</v>
          </cell>
          <cell r="K351">
            <v>1499.88</v>
          </cell>
          <cell r="L351">
            <v>6.40046812979863e-5</v>
          </cell>
        </row>
        <row r="352">
          <cell r="C352" t="str">
            <v> 11.3.20 </v>
          </cell>
          <cell r="D352" t="str">
            <v> 100863 </v>
          </cell>
          <cell r="E352" t="str">
            <v>SINAPI</v>
          </cell>
          <cell r="F352" t="str">
            <v>BARRA DE APOIO EM "L", EM ACO INOX POLIDO 70 X 70 CM, FIXADA NA PAREDE - FORNECIMENTO E INSTALACAO. AF_01/2020</v>
          </cell>
          <cell r="G352" t="str">
            <v>UN</v>
          </cell>
          <cell r="H352">
            <v>4</v>
          </cell>
          <cell r="I352">
            <v>484.36</v>
          </cell>
          <cell r="J352">
            <v>612.42</v>
          </cell>
          <cell r="K352">
            <v>2449.68</v>
          </cell>
          <cell r="L352">
            <v>0.000104535687976405</v>
          </cell>
        </row>
        <row r="353">
          <cell r="C353" t="str">
            <v> 11.3.21 </v>
          </cell>
          <cell r="D353" t="str">
            <v> 100874 </v>
          </cell>
          <cell r="E353" t="str">
            <v>SINAPI</v>
          </cell>
          <cell r="F353" t="str">
            <v>PUXADOR PARA PCD, FIXADO NA PORTA - FORNECIMENTO E INSTALAÇÃO. AF_01/2020</v>
          </cell>
          <cell r="G353" t="str">
            <v>UN</v>
          </cell>
          <cell r="H353">
            <v>6</v>
          </cell>
          <cell r="I353">
            <v>273.4</v>
          </cell>
          <cell r="J353">
            <v>345.68</v>
          </cell>
          <cell r="K353">
            <v>2074.08</v>
          </cell>
          <cell r="L353">
            <v>8.85076335350344e-5</v>
          </cell>
        </row>
        <row r="354">
          <cell r="C354" t="str">
            <v> 11.3.22 </v>
          </cell>
          <cell r="D354" t="str">
            <v> 190085 </v>
          </cell>
          <cell r="E354" t="str">
            <v>SBC</v>
          </cell>
          <cell r="F354" t="str">
            <v>CABIDE FLEX CROMADO 2060.C.FLX DECA</v>
          </cell>
          <cell r="G354" t="str">
            <v>UN</v>
          </cell>
          <cell r="H354">
            <v>64</v>
          </cell>
          <cell r="I354">
            <v>137.44</v>
          </cell>
          <cell r="J354">
            <v>173.77</v>
          </cell>
          <cell r="K354">
            <v>11121.28</v>
          </cell>
          <cell r="L354">
            <v>0.00047458062113347</v>
          </cell>
        </row>
        <row r="355">
          <cell r="C355" t="str">
            <v> 11.3.23 </v>
          </cell>
          <cell r="D355" t="str">
            <v> 86895 </v>
          </cell>
          <cell r="E355" t="str">
            <v>SINAPI</v>
          </cell>
          <cell r="F355" t="str">
            <v>BANCADA DE GRANITO CINZA POLIDO, DE 0,50 X 0,60 M, PARA LAVATÓRIO - FORNECIMENTO E INSTALAÇÃO. AF_01/2020</v>
          </cell>
          <cell r="G355" t="str">
            <v>UN</v>
          </cell>
          <cell r="H355">
            <v>1</v>
          </cell>
          <cell r="I355">
            <v>391.69</v>
          </cell>
          <cell r="J355">
            <v>495.25</v>
          </cell>
          <cell r="K355">
            <v>495.25</v>
          </cell>
          <cell r="L355">
            <v>2.11339029874575e-5</v>
          </cell>
        </row>
        <row r="356">
          <cell r="C356" t="str">
            <v> 11.3.24 </v>
          </cell>
          <cell r="D356" t="str">
            <v> 150161 </v>
          </cell>
          <cell r="E356" t="str">
            <v>SBC</v>
          </cell>
          <cell r="F356" t="str">
            <v>VIDRO TEMPERADO INCOLOR 8mm PARA BOX COM FERRAGEM DE FIXACAO</v>
          </cell>
          <cell r="G356" t="str">
            <v>m²</v>
          </cell>
          <cell r="H356">
            <v>2.7</v>
          </cell>
          <cell r="I356">
            <v>637.98</v>
          </cell>
          <cell r="J356">
            <v>806.66</v>
          </cell>
          <cell r="K356">
            <v>2177.98</v>
          </cell>
          <cell r="L356">
            <v>9.29413791592581e-5</v>
          </cell>
        </row>
        <row r="357">
          <cell r="C357" t="str">
            <v> 11.4 </v>
          </cell>
          <cell r="D357" t="str">
            <v>  </v>
          </cell>
        </row>
        <row r="357">
          <cell r="F357" t="str">
            <v>ÁGUAS PLUVIAIS</v>
          </cell>
        </row>
        <row r="357">
          <cell r="K357">
            <v>105228.36</v>
          </cell>
          <cell r="L357">
            <v>0.00449043099801969</v>
          </cell>
        </row>
        <row r="358">
          <cell r="C358" t="str">
            <v> 11.4.1 </v>
          </cell>
          <cell r="D358" t="str">
            <v> 15.036.0090-A </v>
          </cell>
          <cell r="E358" t="str">
            <v>EMOP</v>
          </cell>
          <cell r="F358" t="str">
            <v>TUBO DE PVC RIGIDO,CONFORME ABNT NBR-5688 DE 150MM,LINHA REF ORCADA,SOLDAVEL,INCLUSIVE CONEXOES E EMENDAS,EXCLUSIVE ABERT URA E FECHAMENTO DE RASGO.FORNECIMENTO E ASSENTAMENTO</v>
          </cell>
          <cell r="G358" t="str">
            <v>M</v>
          </cell>
          <cell r="H358">
            <v>35</v>
          </cell>
          <cell r="I358">
            <v>90.91</v>
          </cell>
          <cell r="J358">
            <v>114.94</v>
          </cell>
          <cell r="K358">
            <v>4022.9</v>
          </cell>
          <cell r="L358">
            <v>0.000171670021864195</v>
          </cell>
        </row>
        <row r="359">
          <cell r="C359" t="str">
            <v> 11.4.2 </v>
          </cell>
          <cell r="D359" t="str">
            <v> 15.036.0092-A </v>
          </cell>
          <cell r="E359" t="str">
            <v>EMOP</v>
          </cell>
          <cell r="F359" t="str">
            <v>TUBO DE PVC,CONFORME ABNT NBR-7362,PARA ESGOTO SANITARIO,COM DIAMETRO NOMINAL DE 200MM,INCLUSIVE ANEL DE BORRACHA.FORNEC IMENTO E COLOCACAO</v>
          </cell>
          <cell r="G359" t="str">
            <v>M</v>
          </cell>
          <cell r="H359">
            <v>82</v>
          </cell>
          <cell r="I359">
            <v>122.64</v>
          </cell>
          <cell r="J359">
            <v>155.06</v>
          </cell>
          <cell r="K359">
            <v>12714.92</v>
          </cell>
          <cell r="L359">
            <v>0.000542586341793604</v>
          </cell>
        </row>
        <row r="360">
          <cell r="C360" t="str">
            <v> 11.4.3 </v>
          </cell>
          <cell r="D360" t="str">
            <v> UFF00522 (ADAPT_EMOP: 15.036.0092-A) </v>
          </cell>
          <cell r="E360" t="str">
            <v>Próprio</v>
          </cell>
          <cell r="F360" t="str">
            <v>TUBO DE PVC,CONFORME ABNT NBR-7362,PARA ESGOTO SANITARIO,COM DIAMETRO NOMINAL DE 250MM,INCLUSIVE ANEL DE BORRACHA.FORNEC IMENTO E COLOCACAO</v>
          </cell>
          <cell r="G360" t="str">
            <v>M</v>
          </cell>
          <cell r="H360">
            <v>68</v>
          </cell>
          <cell r="I360">
            <v>132.39</v>
          </cell>
          <cell r="J360">
            <v>167.39</v>
          </cell>
          <cell r="K360">
            <v>11382.52</v>
          </cell>
          <cell r="L360">
            <v>0.000485728568264098</v>
          </cell>
        </row>
        <row r="361">
          <cell r="C361" t="str">
            <v> 11.4.4 </v>
          </cell>
          <cell r="D361" t="str">
            <v> UFF00523 (ADAPT_EMOP: 15.036.0092-A) </v>
          </cell>
          <cell r="E361" t="str">
            <v>Próprio</v>
          </cell>
          <cell r="F361" t="str">
            <v>TUBO DE PVC,CONFORME ABNT NBR-7362,PARA ESGOTO SANITARIO,COM DIAMETRO NOMINAL DE 300MM,INCLUSIVE ANEL DE BORRACHA.FORNEC IMENTO E COLOCACAO</v>
          </cell>
          <cell r="G361" t="str">
            <v>M</v>
          </cell>
          <cell r="H361">
            <v>16</v>
          </cell>
          <cell r="I361">
            <v>216.61</v>
          </cell>
          <cell r="J361">
            <v>273.88</v>
          </cell>
          <cell r="K361">
            <v>4382.08</v>
          </cell>
          <cell r="L361">
            <v>0.000186997382338774</v>
          </cell>
        </row>
        <row r="362">
          <cell r="C362" t="str">
            <v> 11.4.5 </v>
          </cell>
          <cell r="D362" t="str">
            <v> 06.017.0007-A </v>
          </cell>
          <cell r="E362" t="str">
            <v>EMOP</v>
          </cell>
          <cell r="F362" t="str">
            <v>POCO DE VISITA,DE ANEIS DE CONCRETO PRE-MOLDADOS,PARA ESGOTO S SANITARIOS,SEGUNDO ESPECIFICACOES DA CEDAE,INCLUSIVE DEGRA US,EXCLUSIVE TAMPAO DE FERRO FUNDIDO,COM PROFUNDIDADE DE 1,5 0M</v>
          </cell>
          <cell r="G362" t="str">
            <v>UN</v>
          </cell>
          <cell r="H362">
            <v>8</v>
          </cell>
          <cell r="I362">
            <v>1911.98</v>
          </cell>
          <cell r="J362">
            <v>2417.5</v>
          </cell>
          <cell r="K362">
            <v>19340</v>
          </cell>
          <cell r="L362">
            <v>0.00082529971484589</v>
          </cell>
        </row>
        <row r="363">
          <cell r="C363" t="str">
            <v> 11.4.6 </v>
          </cell>
          <cell r="D363" t="str">
            <v> 98114 </v>
          </cell>
          <cell r="E363" t="str">
            <v>SINAPI</v>
          </cell>
          <cell r="F363" t="str">
            <v>TAMPA CIRCULAR PARA ESGOTO E DRENAGEM, EM FERRO FUNDIDO, DIÂMETRO INTERNO = 0,6 M. AF_12/2020</v>
          </cell>
          <cell r="G363" t="str">
            <v>UN</v>
          </cell>
          <cell r="H363">
            <v>8</v>
          </cell>
          <cell r="I363">
            <v>712.01</v>
          </cell>
          <cell r="J363">
            <v>900.26</v>
          </cell>
          <cell r="K363">
            <v>7202.08</v>
          </cell>
          <cell r="L363">
            <v>0.000307335810253221</v>
          </cell>
        </row>
        <row r="364">
          <cell r="C364" t="str">
            <v> 11.4.7 </v>
          </cell>
          <cell r="D364" t="str">
            <v> 103001 </v>
          </cell>
          <cell r="E364" t="str">
            <v>SINAPI</v>
          </cell>
          <cell r="F364" t="str">
            <v>GRELHA DE FERRO FUNDIDO SIMPLES COM REQUADRO, 150 X 1000 MM, ASSENTADA COM ARGAMASSA 1 : 3 CIMENTO: AREIA - FORNECIMENTO E INSTALAÇÃO. AF_08/2021</v>
          </cell>
          <cell r="G364" t="str">
            <v>UN</v>
          </cell>
          <cell r="H364">
            <v>44</v>
          </cell>
          <cell r="I364">
            <v>245.96</v>
          </cell>
          <cell r="J364">
            <v>310.99</v>
          </cell>
          <cell r="K364">
            <v>13683.56</v>
          </cell>
          <cell r="L364">
            <v>0.000583921311586175</v>
          </cell>
        </row>
        <row r="365">
          <cell r="C365" t="str">
            <v> 11.4.8 </v>
          </cell>
          <cell r="D365" t="str">
            <v> 97961 </v>
          </cell>
          <cell r="E365" t="str">
            <v>SINAPI</v>
          </cell>
          <cell r="F365" t="str">
            <v>CAIXA PARA BOCA DE LOBO COMBINADA COM GRELHA RETANGULAR, EM ALVENARIA COM BLOCOS DE CONCRETO, DIMENSÕES INTERNAS: 1,3X1X1,2 M. AF_12/2020</v>
          </cell>
          <cell r="G365" t="str">
            <v>UN</v>
          </cell>
          <cell r="H365">
            <v>10</v>
          </cell>
          <cell r="I365">
            <v>2570.42</v>
          </cell>
          <cell r="J365">
            <v>3250.03</v>
          </cell>
          <cell r="K365">
            <v>32500.3</v>
          </cell>
          <cell r="L365">
            <v>0.00138689184707373</v>
          </cell>
        </row>
        <row r="366">
          <cell r="C366" t="str">
            <v> 12 </v>
          </cell>
          <cell r="D366" t="str">
            <v>  </v>
          </cell>
        </row>
        <row r="366">
          <cell r="F366" t="str">
            <v>INSTALAÇÕES ELÉTRICAS</v>
          </cell>
        </row>
        <row r="366">
          <cell r="I366" t="str">
            <v/>
          </cell>
        </row>
        <row r="366">
          <cell r="K366">
            <v>7752405.42</v>
          </cell>
          <cell r="L366">
            <v>0.330819957729873</v>
          </cell>
        </row>
        <row r="367">
          <cell r="C367" t="str">
            <v> 12.1 </v>
          </cell>
          <cell r="D367" t="str">
            <v>  </v>
          </cell>
        </row>
        <row r="367">
          <cell r="F367" t="str">
            <v>INFRAESTRUTURA</v>
          </cell>
        </row>
        <row r="367">
          <cell r="I367" t="str">
            <v/>
          </cell>
        </row>
        <row r="367">
          <cell r="K367">
            <v>525947.49</v>
          </cell>
          <cell r="L367">
            <v>0.0224438631603367</v>
          </cell>
        </row>
        <row r="368">
          <cell r="C368" t="str">
            <v> 12.1.1 </v>
          </cell>
          <cell r="D368" t="str">
            <v>  </v>
          </cell>
        </row>
        <row r="368">
          <cell r="F368" t="str">
            <v>INFRAESTRUTURA INTERNA</v>
          </cell>
        </row>
        <row r="368">
          <cell r="K368">
            <v>328426.92</v>
          </cell>
          <cell r="L368">
            <v>0.014015028098434</v>
          </cell>
        </row>
        <row r="369">
          <cell r="C369" t="str">
            <v> 12.1.1.1 </v>
          </cell>
          <cell r="D369" t="str">
            <v> UFF00096 (ADAPT_FDE: 09.62.012) </v>
          </cell>
          <cell r="E369" t="str">
            <v>Próprio</v>
          </cell>
          <cell r="F369" t="str">
            <v>ELETROCALHA PERFURADA,SEM TAMPA,TIPO "U",100X50MM, TRATAMENTO SUPERFICIAL PRE-ZINCADO A QUENTE. DESMONTAGEM E LIMPEZA</v>
          </cell>
          <cell r="G369" t="str">
            <v>M</v>
          </cell>
          <cell r="H369">
            <v>68</v>
          </cell>
          <cell r="I369">
            <v>24.14</v>
          </cell>
          <cell r="J369">
            <v>30.52</v>
          </cell>
          <cell r="K369">
            <v>2075.36</v>
          </cell>
          <cell r="L369">
            <v>8.85622552328111e-5</v>
          </cell>
        </row>
        <row r="370">
          <cell r="C370" t="str">
            <v> 12.1.1.2 </v>
          </cell>
          <cell r="D370" t="str">
            <v> UFF00098 (ADAPT_FDE: 09.62.012) </v>
          </cell>
          <cell r="E370" t="str">
            <v>Próprio</v>
          </cell>
          <cell r="F370" t="str">
            <v>ELETROCALHA PERFURADA,SEM TAMPA,TIPO "U",150X50MM, TRATAMENTO SUPERFICIAL PRE-ZINCADO A QUENTE. DESMONTAGEM E LIMPEZA</v>
          </cell>
          <cell r="G370" t="str">
            <v>M</v>
          </cell>
          <cell r="H370">
            <v>182</v>
          </cell>
          <cell r="I370">
            <v>24.14</v>
          </cell>
          <cell r="J370">
            <v>30.52</v>
          </cell>
          <cell r="K370">
            <v>5554.64</v>
          </cell>
          <cell r="L370">
            <v>0.000237034271358406</v>
          </cell>
        </row>
        <row r="371">
          <cell r="C371" t="str">
            <v> 12.1.1.3 </v>
          </cell>
          <cell r="D371" t="str">
            <v> UFF00100 (ADAPT_FDE: 09.62.012) </v>
          </cell>
          <cell r="E371" t="str">
            <v>Próprio</v>
          </cell>
          <cell r="F371" t="str">
            <v>ELETROCALHA PERFURADA,SEM TAMPA,TIPO "U",300X50MM,TRATAMENTOSUPERFICIAL PRE-ZINCADO A QUENTE. DESMONTAGEM E LIMPEZA</v>
          </cell>
          <cell r="G371" t="str">
            <v>M</v>
          </cell>
          <cell r="H371">
            <v>21</v>
          </cell>
          <cell r="I371">
            <v>24.14</v>
          </cell>
          <cell r="J371">
            <v>30.52</v>
          </cell>
          <cell r="K371">
            <v>640.92</v>
          </cell>
          <cell r="L371">
            <v>2.73501082336623e-5</v>
          </cell>
        </row>
        <row r="372">
          <cell r="C372" t="str">
            <v> 12.1.1.4 </v>
          </cell>
          <cell r="D372" t="str">
            <v> UFF00097 (ADAPT_EMOP: 15.018.0467-A) </v>
          </cell>
          <cell r="E372" t="str">
            <v>Próprio</v>
          </cell>
          <cell r="F372" t="str">
            <v>ELETROCALHA PERFURADA,SEM TAMPA,TIPO "U",100X50MM,TRATAMENTOSUPERFICIAL PRE-ZINCADO A QUENTE,INCLUSIVE CONEXOES,ACESSORIOS E FIXACAO SUPERIOR. COLOCACAO</v>
          </cell>
          <cell r="G372" t="str">
            <v>M</v>
          </cell>
          <cell r="H372">
            <v>344</v>
          </cell>
          <cell r="I372">
            <v>72.95</v>
          </cell>
          <cell r="J372">
            <v>92.23</v>
          </cell>
          <cell r="K372">
            <v>31727.12</v>
          </cell>
          <cell r="L372">
            <v>0.00135389778122448</v>
          </cell>
        </row>
        <row r="373">
          <cell r="C373" t="str">
            <v> 12.1.1.5 </v>
          </cell>
          <cell r="D373" t="str">
            <v> UFF00099 (ADAPT_EMOP: 15.018.0468-A) </v>
          </cell>
          <cell r="E373" t="str">
            <v>Próprio</v>
          </cell>
          <cell r="F373" t="str">
            <v>ELETROCALHA PERFURADA,SEM TAMPA,TIPO "U",150X50MM,TRATAMENTOSUPERFICIAL PRE-ZINCADO A QUENTE,INCLUSIVE CONEXOES,ACESSORIOS E FIXACAO SUPERIOR. COLOCACAO</v>
          </cell>
          <cell r="G373" t="str">
            <v>M</v>
          </cell>
          <cell r="H373">
            <v>182</v>
          </cell>
          <cell r="I373">
            <v>73.23</v>
          </cell>
          <cell r="J373">
            <v>92.59</v>
          </cell>
          <cell r="K373">
            <v>16851.38</v>
          </cell>
          <cell r="L373">
            <v>0.000719102332407432</v>
          </cell>
        </row>
        <row r="374">
          <cell r="C374" t="str">
            <v> 12.1.1.6 </v>
          </cell>
          <cell r="D374" t="str">
            <v> UFF00496 (ADAPT_EMOP: 15.018.0470-A) </v>
          </cell>
          <cell r="E374" t="str">
            <v>Próprio</v>
          </cell>
          <cell r="F374" t="str">
            <v>ELETROCALHA PERFURADA,SEM TAMPA,TIPO "U",300X50MM,TRATAMENTOSUPERFICIAL PRE-ZINCADO A QUENTE,INCLUSIVE CONEXOES, ACESSORIOS E FIXACAO SUPERIOR.COLOCAÇÃO</v>
          </cell>
          <cell r="G374" t="str">
            <v>M</v>
          </cell>
          <cell r="H374">
            <v>21</v>
          </cell>
          <cell r="I374">
            <v>74.25</v>
          </cell>
          <cell r="J374">
            <v>93.88</v>
          </cell>
          <cell r="K374">
            <v>1971.48</v>
          </cell>
          <cell r="L374">
            <v>8.41293630726151e-5</v>
          </cell>
        </row>
        <row r="375">
          <cell r="C375" t="str">
            <v> 12.1.1.7 </v>
          </cell>
          <cell r="D375" t="str">
            <v> 063625 </v>
          </cell>
          <cell r="E375" t="str">
            <v>SBC</v>
          </cell>
          <cell r="F375" t="str">
            <v>LEITOS - LEITO PARA CABOS TIPO MEDIO 300x100mm</v>
          </cell>
          <cell r="G375" t="str">
            <v>M</v>
          </cell>
          <cell r="H375">
            <v>16</v>
          </cell>
          <cell r="I375">
            <v>135.25</v>
          </cell>
          <cell r="J375">
            <v>171.01</v>
          </cell>
          <cell r="K375">
            <v>2736.16</v>
          </cell>
          <cell r="L375">
            <v>0.000116760706710069</v>
          </cell>
        </row>
        <row r="376">
          <cell r="C376" t="str">
            <v> 12.1.1.8 </v>
          </cell>
          <cell r="D376" t="str">
            <v> 063626 </v>
          </cell>
          <cell r="E376" t="str">
            <v>SBC</v>
          </cell>
          <cell r="F376" t="str">
            <v>LEITOS - LEITO PARA CABOS TIPO MEDIO 400x100mm</v>
          </cell>
          <cell r="G376" t="str">
            <v>M</v>
          </cell>
          <cell r="H376">
            <v>10</v>
          </cell>
          <cell r="I376">
            <v>142.04</v>
          </cell>
          <cell r="J376">
            <v>179.59</v>
          </cell>
          <cell r="K376">
            <v>1795.9</v>
          </cell>
          <cell r="L376">
            <v>7.66368023728922e-5</v>
          </cell>
        </row>
        <row r="377">
          <cell r="C377" t="str">
            <v> 12.1.1.9 </v>
          </cell>
          <cell r="D377" t="str">
            <v> 063627 </v>
          </cell>
          <cell r="E377" t="str">
            <v>SBC</v>
          </cell>
          <cell r="F377" t="str">
            <v>LEITOS - LEITO PARA CABOS TIPO MEDIO 500x100mm</v>
          </cell>
          <cell r="G377" t="str">
            <v>M</v>
          </cell>
          <cell r="H377">
            <v>61</v>
          </cell>
          <cell r="I377">
            <v>161.86</v>
          </cell>
          <cell r="J377">
            <v>204.65</v>
          </cell>
          <cell r="K377">
            <v>12483.65</v>
          </cell>
          <cell r="L377">
            <v>0.000532717310508578</v>
          </cell>
        </row>
        <row r="378">
          <cell r="C378" t="str">
            <v> 12.1.1.10 </v>
          </cell>
          <cell r="D378" t="str">
            <v> UFF00580 (ADAPT_SBC:  063048) </v>
          </cell>
          <cell r="E378" t="str">
            <v>Próprio</v>
          </cell>
          <cell r="F378" t="str">
            <v>CURVA VERTICAL EXTERNA 90º PARA LEITO 500x100mm.FORNECIMENTO E COLOCACAO</v>
          </cell>
          <cell r="G378" t="str">
            <v>UN</v>
          </cell>
          <cell r="H378">
            <v>1</v>
          </cell>
          <cell r="I378">
            <v>114.66</v>
          </cell>
          <cell r="J378">
            <v>144.97</v>
          </cell>
          <cell r="K378">
            <v>144.97</v>
          </cell>
          <cell r="L378">
            <v>6.18633400523313e-6</v>
          </cell>
        </row>
        <row r="379">
          <cell r="C379" t="str">
            <v> 12.1.1.11 </v>
          </cell>
          <cell r="D379" t="str">
            <v> 063698 </v>
          </cell>
          <cell r="E379" t="str">
            <v>SBC</v>
          </cell>
          <cell r="F379" t="str">
            <v>LEITO - TE 90 TIPO MEDIO HORIZONTAL 500mm</v>
          </cell>
          <cell r="G379" t="str">
            <v>UN</v>
          </cell>
          <cell r="H379">
            <v>7</v>
          </cell>
          <cell r="I379">
            <v>255.91</v>
          </cell>
          <cell r="J379">
            <v>323.57</v>
          </cell>
          <cell r="K379">
            <v>2264.99</v>
          </cell>
          <cell r="L379">
            <v>9.66543744120369e-5</v>
          </cell>
        </row>
        <row r="380">
          <cell r="C380" t="str">
            <v> 12.1.1.12 </v>
          </cell>
          <cell r="D380" t="str">
            <v> UFF00581 (ADAPT_SBC:  063698) </v>
          </cell>
          <cell r="E380" t="str">
            <v>Próprio</v>
          </cell>
          <cell r="F380" t="str">
            <v>TE REDUÇÃO PARA LEITO 500 P/300x100mm.FORNECIMENTO E COLOCACAO</v>
          </cell>
          <cell r="G380" t="str">
            <v>UN</v>
          </cell>
          <cell r="H380">
            <v>1</v>
          </cell>
          <cell r="I380">
            <v>212.92</v>
          </cell>
          <cell r="J380">
            <v>269.21</v>
          </cell>
          <cell r="K380">
            <v>269.21</v>
          </cell>
          <cell r="L380">
            <v>1.14880525456909e-5</v>
          </cell>
        </row>
        <row r="381">
          <cell r="C381" t="str">
            <v> 12.1.1.13 </v>
          </cell>
          <cell r="D381" t="str">
            <v> UFF00576 (ADAPT_SBC: 063449) </v>
          </cell>
          <cell r="E381" t="str">
            <v>Próprio</v>
          </cell>
          <cell r="F381" t="str">
            <v>JUNÇÃO SIMPLES PARA CONEXÃO DE LEITO METÁLICO C/ABA 100 MM, GALVANIZADA A FOGO, COM 8 PARAFUSOS, PORCAS E ARRUELAS DE PRESSÃO - FORNECIMENTO E INSTALAÇÃO</v>
          </cell>
          <cell r="G381" t="str">
            <v>UN</v>
          </cell>
          <cell r="H381">
            <v>148</v>
          </cell>
          <cell r="I381">
            <v>28.44</v>
          </cell>
          <cell r="J381">
            <v>35.95</v>
          </cell>
          <cell r="K381">
            <v>5320.6</v>
          </cell>
          <cell r="L381">
            <v>0.000227047035305535</v>
          </cell>
        </row>
        <row r="382">
          <cell r="C382" t="str">
            <v> 12.1.1.14 </v>
          </cell>
          <cell r="D382" t="str">
            <v> UFF00582 (ADAPT_SBC:  063752) </v>
          </cell>
          <cell r="E382" t="str">
            <v>Próprio</v>
          </cell>
          <cell r="F382" t="str">
            <v>FLANGE PARA LEITO P/PAINEL 500x100mm.FORNECIMENTO E COLOCACAO</v>
          </cell>
          <cell r="G382" t="str">
            <v>UN</v>
          </cell>
          <cell r="H382">
            <v>6</v>
          </cell>
          <cell r="I382">
            <v>23.07</v>
          </cell>
          <cell r="J382">
            <v>29.16</v>
          </cell>
          <cell r="K382">
            <v>174.96</v>
          </cell>
          <cell r="L382">
            <v>7.46610331486231e-6</v>
          </cell>
        </row>
        <row r="383">
          <cell r="C383" t="str">
            <v> 12.1.1.15 </v>
          </cell>
          <cell r="D383" t="str">
            <v> UFF00583 (ADAPT_SBC:  063752) </v>
          </cell>
          <cell r="E383" t="str">
            <v>Próprio</v>
          </cell>
          <cell r="F383" t="str">
            <v>FLANGE PARA LEITO P/PAINEL 400x100mm.FORNECIMENTO E COLOCACAO</v>
          </cell>
          <cell r="G383" t="str">
            <v>UN</v>
          </cell>
          <cell r="H383">
            <v>1</v>
          </cell>
          <cell r="I383">
            <v>21.19</v>
          </cell>
          <cell r="J383">
            <v>26.79</v>
          </cell>
          <cell r="K383">
            <v>26.79</v>
          </cell>
          <cell r="L383">
            <v>1.14321506518725e-6</v>
          </cell>
        </row>
        <row r="384">
          <cell r="C384" t="str">
            <v> 12.1.1.16 </v>
          </cell>
          <cell r="D384" t="str">
            <v> UFF00584 (ADAPT_SBC:  063752) </v>
          </cell>
          <cell r="E384" t="str">
            <v>Próprio</v>
          </cell>
          <cell r="F384" t="str">
            <v>FLANGE PARA LEITO P/PAINEL 300x100mm.FORNECIMENTO E COLOCACAO</v>
          </cell>
          <cell r="G384" t="str">
            <v>UN</v>
          </cell>
          <cell r="H384">
            <v>1</v>
          </cell>
          <cell r="I384">
            <v>18.43</v>
          </cell>
          <cell r="J384">
            <v>23.3</v>
          </cell>
          <cell r="K384">
            <v>23.3</v>
          </cell>
          <cell r="L384">
            <v>9.94285592342774e-7</v>
          </cell>
        </row>
        <row r="385">
          <cell r="C385" t="str">
            <v> 12.1.1.17 </v>
          </cell>
          <cell r="D385" t="str">
            <v> UFF00578 (ADAPT_EMOP: 15.018.0741-A) </v>
          </cell>
          <cell r="E385" t="str">
            <v>Próprio</v>
          </cell>
          <cell r="F385" t="str">
            <v>CURVA REVERSÃO PARA LEITO 500x100mm. FORNECIMENTO E COLOCACAO</v>
          </cell>
          <cell r="G385" t="str">
            <v>UN</v>
          </cell>
          <cell r="H385">
            <v>6</v>
          </cell>
          <cell r="I385">
            <v>113.46</v>
          </cell>
          <cell r="J385">
            <v>143.45</v>
          </cell>
          <cell r="K385">
            <v>860.7</v>
          </cell>
          <cell r="L385">
            <v>3.67288244347393e-5</v>
          </cell>
        </row>
        <row r="386">
          <cell r="C386" t="str">
            <v> 12.1.1.18 </v>
          </cell>
          <cell r="D386" t="str">
            <v> UFF00585 (ADAPT_EMOP:  15.018.0747-A) </v>
          </cell>
          <cell r="E386" t="str">
            <v>Próprio</v>
          </cell>
          <cell r="F386" t="str">
            <v>CURVA REVERSÃO PARA LEITO 400x100mm. FORNECIMENTO E COLOCACAO</v>
          </cell>
          <cell r="G386" t="str">
            <v>UN</v>
          </cell>
          <cell r="H386">
            <v>2</v>
          </cell>
          <cell r="I386">
            <v>107.72</v>
          </cell>
          <cell r="J386">
            <v>136.2</v>
          </cell>
          <cell r="K386">
            <v>272.4</v>
          </cell>
          <cell r="L386">
            <v>1.1624180058119e-5</v>
          </cell>
        </row>
        <row r="387">
          <cell r="C387" t="str">
            <v> 12.1.1.19 </v>
          </cell>
          <cell r="D387" t="str">
            <v> UFF00586 (ADAPT_EMOP:  15.018.0746-A) </v>
          </cell>
          <cell r="E387" t="str">
            <v>Próprio</v>
          </cell>
          <cell r="F387" t="str">
            <v>CURVA REVERSÃO PARA LEITO 300x100mm. FORNECIMENTO E COLOCACAO</v>
          </cell>
          <cell r="G387" t="str">
            <v>UN</v>
          </cell>
          <cell r="H387">
            <v>1</v>
          </cell>
          <cell r="I387">
            <v>101.98</v>
          </cell>
          <cell r="J387">
            <v>128.94</v>
          </cell>
          <cell r="K387">
            <v>128.94</v>
          </cell>
          <cell r="L387">
            <v>5.50228258698186e-6</v>
          </cell>
        </row>
        <row r="388">
          <cell r="C388" t="str">
            <v> 12.1.1.20 </v>
          </cell>
          <cell r="D388" t="str">
            <v> 063648 </v>
          </cell>
          <cell r="E388" t="str">
            <v>SBC</v>
          </cell>
          <cell r="F388" t="str">
            <v>LEITO - CURVA 90 TIPO MEDIO HORIZONTAL 500mm</v>
          </cell>
          <cell r="G388" t="str">
            <v>UN</v>
          </cell>
          <cell r="H388">
            <v>3</v>
          </cell>
          <cell r="I388">
            <v>210.69</v>
          </cell>
          <cell r="J388">
            <v>266.39</v>
          </cell>
          <cell r="K388">
            <v>799.17</v>
          </cell>
          <cell r="L388">
            <v>3.41031423533294e-5</v>
          </cell>
        </row>
        <row r="389">
          <cell r="C389" t="str">
            <v> 12.1.1.21 </v>
          </cell>
          <cell r="D389" t="str">
            <v> 063647 </v>
          </cell>
          <cell r="E389" t="str">
            <v>SBC</v>
          </cell>
          <cell r="F389" t="str">
            <v>LEITO - CURVA 90 TIPO MEDIO HORIZONTAL 400mm</v>
          </cell>
          <cell r="G389" t="str">
            <v>UN</v>
          </cell>
          <cell r="H389">
            <v>3</v>
          </cell>
          <cell r="I389">
            <v>22.75</v>
          </cell>
          <cell r="J389">
            <v>28.76</v>
          </cell>
          <cell r="K389">
            <v>86.28</v>
          </cell>
          <cell r="L389">
            <v>3.68184381576543e-6</v>
          </cell>
        </row>
        <row r="390">
          <cell r="C390" t="str">
            <v> 12.1.1.22 </v>
          </cell>
          <cell r="D390" t="str">
            <v> 063646 </v>
          </cell>
          <cell r="E390" t="str">
            <v>SBC</v>
          </cell>
          <cell r="F390" t="str">
            <v>LEITO - CURVA 90 TIPO MEDIO HORIZONTAL 300mm</v>
          </cell>
          <cell r="G390" t="str">
            <v>UN</v>
          </cell>
          <cell r="H390">
            <v>3</v>
          </cell>
          <cell r="I390">
            <v>164.51</v>
          </cell>
          <cell r="J390">
            <v>208</v>
          </cell>
          <cell r="K390">
            <v>624</v>
          </cell>
          <cell r="L390">
            <v>2.66280776661756e-5</v>
          </cell>
        </row>
        <row r="391">
          <cell r="C391" t="str">
            <v> 12.1.1.23 </v>
          </cell>
          <cell r="D391" t="str">
            <v> 063663 </v>
          </cell>
          <cell r="E391" t="str">
            <v>SBC</v>
          </cell>
          <cell r="F391" t="str">
            <v>LEITO - CURVA 45 TIPO MEDIO HORIZONTAL 300mm</v>
          </cell>
          <cell r="G391" t="str">
            <v>UN</v>
          </cell>
          <cell r="H391">
            <v>2</v>
          </cell>
          <cell r="I391">
            <v>133.05</v>
          </cell>
          <cell r="J391">
            <v>168.22</v>
          </cell>
          <cell r="K391">
            <v>336.44</v>
          </cell>
          <cell r="L391">
            <v>1.4356971875013e-5</v>
          </cell>
        </row>
        <row r="392">
          <cell r="C392" t="str">
            <v> 12.1.1.24 </v>
          </cell>
          <cell r="D392" t="str">
            <v> UFF00579 (ADAPT_EMOP: 15.018.0715-A) </v>
          </cell>
          <cell r="E392" t="str">
            <v>Próprio</v>
          </cell>
          <cell r="F392" t="str">
            <v>CURVA VERTICAL INTERNA PARA LEITO 90º 500x100mm.FORNECIMENTO E COLOCACAO</v>
          </cell>
          <cell r="G392" t="str">
            <v>UN</v>
          </cell>
          <cell r="H392">
            <v>1</v>
          </cell>
          <cell r="I392">
            <v>113.46</v>
          </cell>
          <cell r="J392">
            <v>143.45</v>
          </cell>
          <cell r="K392">
            <v>143.45</v>
          </cell>
          <cell r="L392">
            <v>6.12147073912321e-6</v>
          </cell>
        </row>
        <row r="393">
          <cell r="C393" t="str">
            <v> 12.1.1.25 </v>
          </cell>
          <cell r="D393" t="str">
            <v> UFF00552 (ADAPT_SETOP: ED-19508) </v>
          </cell>
          <cell r="E393" t="str">
            <v>Próprio</v>
          </cell>
          <cell r="F393" t="str">
            <v>FIXAÇÃO DE LEITO HORIZONTAL COM LARGURA MAIOR QUE 200 MM E MENOR OU IGUAL A 500 MM EM LAJE, COM SUPORTE EM PERFILADO, INCLUSIVE PERFILADO, VERGALHÃO E ACESSÓRIOS, EXCLUSIVE LEITO</v>
          </cell>
          <cell r="G393" t="str">
            <v>M</v>
          </cell>
          <cell r="H393">
            <v>57</v>
          </cell>
          <cell r="I393">
            <v>17.42</v>
          </cell>
          <cell r="J393">
            <v>22.02</v>
          </cell>
          <cell r="K393">
            <v>1255.14</v>
          </cell>
          <cell r="L393">
            <v>5.35608419902622e-5</v>
          </cell>
        </row>
        <row r="394">
          <cell r="C394" t="str">
            <v> 12.1.1.26 </v>
          </cell>
          <cell r="D394" t="str">
            <v> 078390 </v>
          </cell>
          <cell r="E394" t="str">
            <v>SBC</v>
          </cell>
          <cell r="F394" t="str">
            <v>CHUMBADOR CB 3/8""x2.1/2""+ PARAFUSO</v>
          </cell>
          <cell r="G394" t="str">
            <v>UN</v>
          </cell>
          <cell r="H394">
            <v>57</v>
          </cell>
          <cell r="I394">
            <v>13.34</v>
          </cell>
          <cell r="J394">
            <v>16.86</v>
          </cell>
          <cell r="K394">
            <v>961.02</v>
          </cell>
          <cell r="L394">
            <v>4.10097999979937e-5</v>
          </cell>
        </row>
        <row r="395">
          <cell r="C395" t="str">
            <v> 12.1.1.27 </v>
          </cell>
          <cell r="D395" t="str">
            <v> UFF00101 (ADAPT_EMOP: 15.018.0175-A) </v>
          </cell>
          <cell r="E395" t="str">
            <v>Próprio</v>
          </cell>
          <cell r="F395" t="str">
            <v>CANALETA PERFURADA ALTA(PERFILADOS),MEDINDO(38X38X6000)MM PRE-GALVANIZADA,INCLUSIVE SUPORTE E CONEXOES.DESMONTAGEM E LIMPEZA</v>
          </cell>
          <cell r="G395" t="str">
            <v>M</v>
          </cell>
          <cell r="H395">
            <v>644</v>
          </cell>
          <cell r="I395">
            <v>60.37</v>
          </cell>
          <cell r="J395">
            <v>76.33</v>
          </cell>
          <cell r="K395">
            <v>49156.52</v>
          </cell>
          <cell r="L395">
            <v>0.00209766607749826</v>
          </cell>
        </row>
        <row r="396">
          <cell r="C396" t="str">
            <v> 12.1.1.28 </v>
          </cell>
          <cell r="D396" t="str">
            <v> UFF00102 (ADAPT_FDE: 09.62.012) </v>
          </cell>
          <cell r="E396" t="str">
            <v>Próprio</v>
          </cell>
          <cell r="F396" t="str">
            <v>CANALETA PERFURADA ALTA(PERFILADOS),MEDINDO(38X38X6000)MM PRE-GALVANIZADA,INCLUSIVE SUPORTE E CONEXOES. COLOCACAO</v>
          </cell>
          <cell r="G396" t="str">
            <v>M</v>
          </cell>
          <cell r="H396">
            <v>644</v>
          </cell>
          <cell r="I396">
            <v>24.14</v>
          </cell>
          <cell r="J396">
            <v>30.52</v>
          </cell>
          <cell r="K396">
            <v>19654.88</v>
          </cell>
          <cell r="L396">
            <v>0.000838736652498976</v>
          </cell>
        </row>
        <row r="397">
          <cell r="C397" t="str">
            <v> 12.1.1.29 </v>
          </cell>
          <cell r="D397" t="str">
            <v> 15.034.0020-A </v>
          </cell>
          <cell r="E397" t="str">
            <v>EMOP</v>
          </cell>
          <cell r="F397" t="str">
            <v>ELETRODUTO DE FERRO GALVANIZADO,TIPO MEDIO,DIAMETRO DE 3/4", INCLUSIVE CONEXOES E EMENDAS,EXCLUSIVE ABERTURA E FECHAMENTO DE RASGO.FORNECIMENTO E ASSENTAMENTO</v>
          </cell>
          <cell r="G397" t="str">
            <v>M</v>
          </cell>
          <cell r="H397">
            <v>1141</v>
          </cell>
          <cell r="I397">
            <v>15.52</v>
          </cell>
          <cell r="J397">
            <v>19.62</v>
          </cell>
          <cell r="K397">
            <v>22386.42</v>
          </cell>
          <cell r="L397">
            <v>0.000955300209018632</v>
          </cell>
        </row>
        <row r="398">
          <cell r="C398" t="str">
            <v> 12.1.1.30 </v>
          </cell>
          <cell r="D398" t="str">
            <v> 15.034.0021-A </v>
          </cell>
          <cell r="E398" t="str">
            <v>EMOP</v>
          </cell>
          <cell r="F398" t="str">
            <v>ELETRODUTO DE FERRO GALVANIZADO,TIPO MEDIO,DIAMETRO DE 1",IN CLUSIVE CONEXOES E EMENDAS,EXCLUSIVE ABERTURA E FECHAMENTO D E RASGO.FORNECIMENTO E ASSENTAMENTO</v>
          </cell>
          <cell r="G398" t="str">
            <v>M</v>
          </cell>
          <cell r="H398">
            <v>104</v>
          </cell>
          <cell r="I398">
            <v>18.74</v>
          </cell>
          <cell r="J398">
            <v>23.69</v>
          </cell>
          <cell r="K398">
            <v>2463.76</v>
          </cell>
          <cell r="L398">
            <v>0.00010513652665195</v>
          </cell>
        </row>
        <row r="399">
          <cell r="C399" t="str">
            <v> 12.1.1.31 </v>
          </cell>
          <cell r="D399" t="str">
            <v> 15.034.0023-A </v>
          </cell>
          <cell r="E399" t="str">
            <v>EMOP</v>
          </cell>
          <cell r="F399" t="str">
            <v>ELETRODUTO DE FERRO GALVANIZADO,TIPO MEDIO,DIAMETRO DE 1.1/2 ",INCLUSIVE CONEXOES E EMENDAS,EXCLUSIVE ABERTURA E FECHAMEN TO DE RASGO.FORNECIMENTO E ASSENTAMENTO</v>
          </cell>
          <cell r="G399" t="str">
            <v>M</v>
          </cell>
          <cell r="H399">
            <v>45</v>
          </cell>
          <cell r="I399">
            <v>27.72</v>
          </cell>
          <cell r="J399">
            <v>35.04</v>
          </cell>
          <cell r="K399">
            <v>1576.8</v>
          </cell>
          <cell r="L399">
            <v>6.7287103948759e-5</v>
          </cell>
        </row>
        <row r="400">
          <cell r="C400" t="str">
            <v> 12.1.1.32 </v>
          </cell>
          <cell r="D400" t="str">
            <v> 15.034.0024-A </v>
          </cell>
          <cell r="E400" t="str">
            <v>EMOP</v>
          </cell>
          <cell r="F400" t="str">
            <v>ELETRODUTO DE FERRO GALVANIZADO,TIPO MEDIO,DIAMETRO DE 2",IN CLUSIVE CONEXOES E EMENDAS,EXCLUSIVE ABERTURA E FECHAMENTO D E RASGO.FORNECIMENTO E ASSENTAMENTO</v>
          </cell>
          <cell r="G400" t="str">
            <v>M</v>
          </cell>
          <cell r="H400">
            <v>19</v>
          </cell>
          <cell r="I400">
            <v>34.79</v>
          </cell>
          <cell r="J400">
            <v>43.98</v>
          </cell>
          <cell r="K400">
            <v>835.62</v>
          </cell>
          <cell r="L400">
            <v>3.56585805439257e-5</v>
          </cell>
        </row>
        <row r="401">
          <cell r="C401" t="str">
            <v> 12.1.1.33 </v>
          </cell>
          <cell r="D401" t="str">
            <v> 15.034.0027-A </v>
          </cell>
          <cell r="E401" t="str">
            <v>EMOP</v>
          </cell>
          <cell r="F401" t="str">
            <v>ELETRODUTO DE FERRO GALVANIZADO,TIPO MEDIO,DIAMETRO DE 4",IN CLUSIVE CONEXOES E EMENDAS,EXCLUSIVE ABERTURA E FECHAMENTO D E RASGO.FORNECIMENTO E ASSENTAMENTO</v>
          </cell>
          <cell r="G401" t="str">
            <v>M</v>
          </cell>
          <cell r="H401">
            <v>3</v>
          </cell>
          <cell r="I401">
            <v>97.12</v>
          </cell>
          <cell r="J401">
            <v>122.79</v>
          </cell>
          <cell r="K401">
            <v>368.37</v>
          </cell>
          <cell r="L401">
            <v>1.57195271953351e-5</v>
          </cell>
        </row>
        <row r="402">
          <cell r="C402" t="str">
            <v> 12.1.1.34 </v>
          </cell>
          <cell r="D402" t="str">
            <v> 061553 </v>
          </cell>
          <cell r="E402" t="str">
            <v>SBC</v>
          </cell>
          <cell r="F402" t="str">
            <v>ELETRODUTO FLEXIVEL SEALTUBE 2""</v>
          </cell>
          <cell r="G402" t="str">
            <v>M</v>
          </cell>
          <cell r="H402">
            <v>47</v>
          </cell>
          <cell r="I402">
            <v>122.28</v>
          </cell>
          <cell r="J402">
            <v>154.61</v>
          </cell>
          <cell r="K402">
            <v>7266.67</v>
          </cell>
          <cell r="L402">
            <v>0.000310092072330878</v>
          </cell>
        </row>
        <row r="403">
          <cell r="C403" t="str">
            <v> 12.1.1.35 </v>
          </cell>
          <cell r="D403" t="str">
            <v> UFF00531 (ADAPT_SBC: 061553) </v>
          </cell>
          <cell r="E403" t="str">
            <v>Próprio</v>
          </cell>
          <cell r="F403" t="str">
            <v>ELETRODUTO FLEXIVEL SEALTUBE 4""</v>
          </cell>
          <cell r="G403" t="str">
            <v>M</v>
          </cell>
          <cell r="H403">
            <v>2</v>
          </cell>
          <cell r="I403">
            <v>227.69</v>
          </cell>
          <cell r="J403">
            <v>287.89</v>
          </cell>
          <cell r="K403">
            <v>575.78</v>
          </cell>
          <cell r="L403">
            <v>2.45703758952413e-5</v>
          </cell>
        </row>
        <row r="404">
          <cell r="C404" t="str">
            <v> 12.1.1.36 </v>
          </cell>
          <cell r="D404" t="str">
            <v> UFF00532 (ADAPT_ORSE: 11303) </v>
          </cell>
          <cell r="E404" t="str">
            <v>Próprio</v>
          </cell>
          <cell r="F404" t="str">
            <v>Conector reto de aluminio para eletroduto de 2", para adaptar entrada de eletroduto metalico flexivel em quadros - fornecimento e instalação</v>
          </cell>
          <cell r="G404" t="str">
            <v>un</v>
          </cell>
          <cell r="H404">
            <v>94</v>
          </cell>
          <cell r="I404">
            <v>11.64</v>
          </cell>
          <cell r="J404">
            <v>14.71</v>
          </cell>
          <cell r="K404">
            <v>1382.74</v>
          </cell>
          <cell r="L404">
            <v>5.9005942487384e-5</v>
          </cell>
        </row>
        <row r="405">
          <cell r="C405" t="str">
            <v> 12.1.1.37 </v>
          </cell>
          <cell r="D405" t="str">
            <v> UFF00533 (ADAPT_ORSE: 11303) </v>
          </cell>
          <cell r="E405" t="str">
            <v>Próprio</v>
          </cell>
          <cell r="F405" t="str">
            <v>Conector reto de aluminio para eletroduto de 4", para adaptar entrada de eletroduto metalico flexivel em quadros - fornecimento e instalação</v>
          </cell>
          <cell r="G405" t="str">
            <v>un</v>
          </cell>
          <cell r="H405">
            <v>4</v>
          </cell>
          <cell r="I405">
            <v>52.44</v>
          </cell>
          <cell r="J405">
            <v>66.3</v>
          </cell>
          <cell r="K405">
            <v>265.2</v>
          </cell>
          <cell r="L405">
            <v>1.13169330081246e-5</v>
          </cell>
        </row>
        <row r="406">
          <cell r="C406" t="str">
            <v> 12.1.1.38 </v>
          </cell>
          <cell r="D406" t="str">
            <v> 95778 </v>
          </cell>
          <cell r="E406" t="str">
            <v>SINAPI</v>
          </cell>
          <cell r="F406" t="str">
            <v>CONDULETE DE ALUMÍNIO, TIPO C, PARA ELETRODUTO DE AÇO GALVANIZADO DN 20 MM (3/4''), APARENTE - FORNECIMENTO E INSTALAÇÃO. AF_10/2022</v>
          </cell>
          <cell r="G406" t="str">
            <v>UN</v>
          </cell>
          <cell r="H406">
            <v>6</v>
          </cell>
          <cell r="I406">
            <v>30.97</v>
          </cell>
          <cell r="J406">
            <v>39.15</v>
          </cell>
          <cell r="K406">
            <v>234.9</v>
          </cell>
          <cell r="L406">
            <v>1.00239350060651e-5</v>
          </cell>
        </row>
        <row r="407">
          <cell r="C407" t="str">
            <v> 12.1.1.39 </v>
          </cell>
          <cell r="D407" t="str">
            <v> 95795 </v>
          </cell>
          <cell r="E407" t="str">
            <v>SINAPI</v>
          </cell>
          <cell r="F407" t="str">
            <v>CONDULETE DE ALUMÍNIO, TIPO T, PARA ELETRODUTO DE AÇO GALVANIZADO DN 20 MM (3/4''), APARENTE - FORNECIMENTO E INSTALAÇÃO. AF_10/2022</v>
          </cell>
          <cell r="G407" t="str">
            <v>UN</v>
          </cell>
          <cell r="H407">
            <v>42</v>
          </cell>
          <cell r="I407">
            <v>35.65</v>
          </cell>
          <cell r="J407">
            <v>45.07</v>
          </cell>
          <cell r="K407">
            <v>1892.94</v>
          </cell>
          <cell r="L407">
            <v>8.07778098355936e-5</v>
          </cell>
        </row>
        <row r="408">
          <cell r="C408" t="str">
            <v> 12.1.1.40 </v>
          </cell>
          <cell r="D408" t="str">
            <v> 95787 </v>
          </cell>
          <cell r="E408" t="str">
            <v>SINAPI</v>
          </cell>
          <cell r="F408" t="str">
            <v>CONDULETE DE ALUMÍNIO, TIPO LR, PARA ELETRODUTO DE AÇO GALVANIZADO DN 20 MM (3/4''), APARENTE - FORNECIMENTO E INSTALAÇÃO. AF_10/2022</v>
          </cell>
          <cell r="G408" t="str">
            <v>UN</v>
          </cell>
          <cell r="H408">
            <v>74</v>
          </cell>
          <cell r="I408">
            <v>31.29</v>
          </cell>
          <cell r="J408">
            <v>39.56</v>
          </cell>
          <cell r="K408">
            <v>2927.44</v>
          </cell>
          <cell r="L408">
            <v>0.000124923236671585</v>
          </cell>
        </row>
        <row r="409">
          <cell r="C409" t="str">
            <v> 12.1.1.41 </v>
          </cell>
          <cell r="D409" t="str">
            <v> 95789 </v>
          </cell>
          <cell r="E409" t="str">
            <v>SINAPI</v>
          </cell>
          <cell r="F409" t="str">
            <v>CONDULETE DE ALUMÍNIO, TIPO LR, PARA ELETRODUTO DE AÇO GALVANIZADO DN 25 MM (1''), APARENTE - FORNECIMENTO E INSTALAÇÃO. AF_10/2022</v>
          </cell>
          <cell r="G409" t="str">
            <v>UN</v>
          </cell>
          <cell r="H409">
            <v>4</v>
          </cell>
          <cell r="I409">
            <v>42.46</v>
          </cell>
          <cell r="J409">
            <v>53.68</v>
          </cell>
          <cell r="K409">
            <v>214.72</v>
          </cell>
          <cell r="L409">
            <v>9.16278980205324e-6</v>
          </cell>
        </row>
        <row r="410">
          <cell r="C410" t="str">
            <v> 12.1.1.42 </v>
          </cell>
          <cell r="D410" t="str">
            <v> 061880 </v>
          </cell>
          <cell r="E410" t="str">
            <v>SBC</v>
          </cell>
          <cell r="F410" t="str">
            <v>CONDULETE ALUMINIO ""LR"" 2"" COM TAMPA</v>
          </cell>
          <cell r="G410" t="str">
            <v>UN</v>
          </cell>
          <cell r="H410">
            <v>6</v>
          </cell>
          <cell r="I410">
            <v>88.25</v>
          </cell>
          <cell r="J410">
            <v>111.58</v>
          </cell>
          <cell r="K410">
            <v>669.48</v>
          </cell>
          <cell r="L410">
            <v>2.85688548653065e-5</v>
          </cell>
        </row>
        <row r="411">
          <cell r="C411" t="str">
            <v> 12.1.1.43 </v>
          </cell>
          <cell r="D411" t="str">
            <v> 061217 </v>
          </cell>
          <cell r="E411" t="str">
            <v>SBC</v>
          </cell>
          <cell r="F411" t="str">
            <v>CONDULETE ALUMINIO ""LL"" 4"" COM TAMPA</v>
          </cell>
          <cell r="G411" t="str">
            <v>UN</v>
          </cell>
          <cell r="H411">
            <v>2</v>
          </cell>
          <cell r="I411">
            <v>364.75</v>
          </cell>
          <cell r="J411">
            <v>461.18</v>
          </cell>
          <cell r="K411">
            <v>922.36</v>
          </cell>
          <cell r="L411">
            <v>3.93600540323297e-5</v>
          </cell>
        </row>
        <row r="412">
          <cell r="C412" t="str">
            <v> 12.1.1.44 </v>
          </cell>
          <cell r="D412" t="str">
            <v> 95782 </v>
          </cell>
          <cell r="E412" t="str">
            <v>SINAPI</v>
          </cell>
          <cell r="F412" t="str">
            <v>CONDULETE DE ALUMÍNIO, TIPO E, ELETRODUTO DE AÇO GALVANIZADO DN 25 MM (1''), APARENTE - FORNECIMENTO E INSTALAÇÃO. AF_10/2022</v>
          </cell>
          <cell r="G412" t="str">
            <v>UN</v>
          </cell>
          <cell r="H412">
            <v>171</v>
          </cell>
          <cell r="I412">
            <v>34.92</v>
          </cell>
          <cell r="J412">
            <v>44.15</v>
          </cell>
          <cell r="K412">
            <v>7549.65</v>
          </cell>
          <cell r="L412">
            <v>0.000322167734859683</v>
          </cell>
        </row>
        <row r="413">
          <cell r="C413" t="str">
            <v> 12.1.1.45 </v>
          </cell>
          <cell r="D413" t="str">
            <v> UFF00571 (ADAPT_SINAPI: 104785) </v>
          </cell>
          <cell r="E413" t="str">
            <v>Próprio</v>
          </cell>
          <cell r="F413" t="str">
            <v>FIXAÇÃO DE ELETRODUTOS, DIÂMETRO DE 20 MM, COM ABRAÇADEIRA METÁLICA RÍGIDA TIPO D E CUNHA DE FIXAÇÃO.</v>
          </cell>
          <cell r="G413" t="str">
            <v>UN</v>
          </cell>
          <cell r="H413">
            <v>759</v>
          </cell>
          <cell r="I413">
            <v>10.8</v>
          </cell>
          <cell r="J413">
            <v>13.65</v>
          </cell>
          <cell r="K413">
            <v>10360.35</v>
          </cell>
          <cell r="L413">
            <v>0.000442109302001221</v>
          </cell>
        </row>
        <row r="414">
          <cell r="C414" t="str">
            <v> 12.1.1.46 </v>
          </cell>
          <cell r="D414" t="str">
            <v> UFF00572 (ADAPT_SINAPI: 104785) </v>
          </cell>
          <cell r="E414" t="str">
            <v>Próprio</v>
          </cell>
          <cell r="F414" t="str">
            <v>FIXAÇÃO DE ELETRODUTOS, DIÂMETRO DE 25 MM, COM ABRAÇADEIRA METÁLICA RÍGIDA TIPO D E CUNHA DE FIXAÇÃO.</v>
          </cell>
          <cell r="G414" t="str">
            <v>UN</v>
          </cell>
          <cell r="H414">
            <v>68</v>
          </cell>
          <cell r="I414">
            <v>11.03</v>
          </cell>
          <cell r="J414">
            <v>13.94</v>
          </cell>
          <cell r="K414">
            <v>947.92</v>
          </cell>
          <cell r="L414">
            <v>4.04507810598095e-5</v>
          </cell>
        </row>
        <row r="415">
          <cell r="C415" t="str">
            <v> 12.1.1.47 </v>
          </cell>
          <cell r="D415" t="str">
            <v> UFF00573 (ADAPT_SINAPI: 104785) </v>
          </cell>
          <cell r="E415" t="str">
            <v>Próprio</v>
          </cell>
          <cell r="F415" t="str">
            <v>FIXAÇÃO DE ELETRODUTOS, DIÂMETRO DE 40 MM, COM ABRAÇADEIRA METÁLICA RÍGIDA TIPO D E CUNHA DE FIXAÇÃO.</v>
          </cell>
          <cell r="G415" t="str">
            <v>UN</v>
          </cell>
          <cell r="H415">
            <v>29</v>
          </cell>
          <cell r="I415">
            <v>13.69</v>
          </cell>
          <cell r="J415">
            <v>17.3</v>
          </cell>
          <cell r="K415">
            <v>501.7</v>
          </cell>
          <cell r="L415">
            <v>2.14091451364107e-5</v>
          </cell>
        </row>
        <row r="416">
          <cell r="C416" t="str">
            <v> 12.1.1.48 </v>
          </cell>
          <cell r="D416" t="str">
            <v> UFF00574 (ADAPT_SINAPI: 104785) </v>
          </cell>
          <cell r="E416" t="str">
            <v>Próprio</v>
          </cell>
          <cell r="F416" t="str">
            <v>FIXAÇÃO DE ELETRODUTOS, DIÂMETRO DE 50 MM, COM ABRAÇADEIRA METÁLICA RÍGIDA TIPO D E CUNHA DE FIXAÇÃO.</v>
          </cell>
          <cell r="G416" t="str">
            <v>UN</v>
          </cell>
          <cell r="H416">
            <v>12</v>
          </cell>
          <cell r="I416">
            <v>13.99</v>
          </cell>
          <cell r="J416">
            <v>17.68</v>
          </cell>
          <cell r="K416">
            <v>212.16</v>
          </cell>
          <cell r="L416">
            <v>9.0535464064997e-6</v>
          </cell>
        </row>
        <row r="417">
          <cell r="C417" t="str">
            <v> 12.1.1.49 </v>
          </cell>
          <cell r="D417" t="str">
            <v> UFF00575 (ADAPT_SINAPI: 104785) </v>
          </cell>
          <cell r="E417" t="str">
            <v>Próprio</v>
          </cell>
          <cell r="F417" t="str">
            <v>FIXAÇÃO DE ELETRODUTOS, DIÂMETRO DE 100 MM, COM ABRAÇADEIRA METÁLICA RÍGIDA TIPO D E CUNHA DE FIXAÇÃO.</v>
          </cell>
          <cell r="G417" t="str">
            <v>UN</v>
          </cell>
          <cell r="H417">
            <v>2</v>
          </cell>
          <cell r="I417">
            <v>21.95</v>
          </cell>
          <cell r="J417">
            <v>27.75</v>
          </cell>
          <cell r="K417">
            <v>55.5</v>
          </cell>
          <cell r="L417">
            <v>2.36836267703965e-6</v>
          </cell>
        </row>
        <row r="418">
          <cell r="C418" t="str">
            <v> 12.1.1.50 </v>
          </cell>
          <cell r="D418" t="str">
            <v> UFF00021 (ADAPT_ORSE:12545) </v>
          </cell>
          <cell r="E418" t="str">
            <v>Próprio</v>
          </cell>
          <cell r="F418" t="str">
            <v>FIXAÇÃO - BARRA DE TIRANTE ROSQUEADA GALVANIZADA, DE Ø1/4"</v>
          </cell>
          <cell r="G418" t="str">
            <v>UN</v>
          </cell>
          <cell r="H418">
            <v>1041</v>
          </cell>
          <cell r="I418">
            <v>23.18</v>
          </cell>
          <cell r="J418">
            <v>29.3</v>
          </cell>
          <cell r="K418">
            <v>30501.3</v>
          </cell>
          <cell r="L418">
            <v>0.00130158811749891</v>
          </cell>
        </row>
        <row r="419">
          <cell r="C419" t="str">
            <v> 12.1.1.51 </v>
          </cell>
          <cell r="D419" t="str">
            <v> MAT007550 </v>
          </cell>
          <cell r="E419" t="str">
            <v>SCO</v>
          </cell>
          <cell r="F419" t="str">
            <v>Arruela lisa de aco galvanizado, de 1/4"</v>
          </cell>
          <cell r="G419" t="str">
            <v>un</v>
          </cell>
          <cell r="H419">
            <v>4164</v>
          </cell>
          <cell r="I419">
            <v>0.06</v>
          </cell>
          <cell r="J419">
            <v>0.07</v>
          </cell>
          <cell r="K419">
            <v>291.48</v>
          </cell>
          <cell r="L419">
            <v>1.24383847406039e-5</v>
          </cell>
        </row>
        <row r="420">
          <cell r="C420" t="str">
            <v> 12.1.1.52 </v>
          </cell>
          <cell r="D420" t="str">
            <v> UFF00103 (ADAPT_SCO: IP 54.10.0950) </v>
          </cell>
          <cell r="E420" t="str">
            <v>Próprio</v>
          </cell>
          <cell r="F420" t="str">
            <v>PORCA SEXTAVADA DE AÇO GALVANIZADO, DE Ø1/4". Fornecimento.(desonerado)</v>
          </cell>
          <cell r="G420" t="str">
            <v>UN</v>
          </cell>
          <cell r="H420">
            <v>2082</v>
          </cell>
          <cell r="I420">
            <v>0.12</v>
          </cell>
          <cell r="J420">
            <v>0.15</v>
          </cell>
          <cell r="K420">
            <v>312.3</v>
          </cell>
          <cell r="L420">
            <v>1.33268407935042e-5</v>
          </cell>
        </row>
        <row r="421">
          <cell r="C421" t="str">
            <v> 12.1.1.53 </v>
          </cell>
          <cell r="D421" t="str">
            <v> UFF00115 (ADAPT_SINAPI: 104403) </v>
          </cell>
          <cell r="E421" t="str">
            <v>Próprio</v>
          </cell>
          <cell r="F421" t="str">
            <v>PORTA EQUIPAMENTOS PARA CANALETA DE ALUMINIO 90X35MM. FORNECIMENTO E COLOCAÇÃO.</v>
          </cell>
          <cell r="G421" t="str">
            <v>UN</v>
          </cell>
          <cell r="H421">
            <v>421</v>
          </cell>
          <cell r="I421">
            <v>52.07</v>
          </cell>
          <cell r="J421">
            <v>65.83</v>
          </cell>
          <cell r="K421">
            <v>27714.43</v>
          </cell>
          <cell r="L421">
            <v>0.00118266345274645</v>
          </cell>
        </row>
        <row r="422">
          <cell r="C422" t="str">
            <v> 12.1.1.54 </v>
          </cell>
          <cell r="D422" t="str">
            <v> 063452 </v>
          </cell>
          <cell r="E422" t="str">
            <v>SBC</v>
          </cell>
          <cell r="F422" t="str">
            <v>CAIXA COM TOMADA 10A PARA PERFILADO 38x38mm</v>
          </cell>
          <cell r="G422" t="str">
            <v>UN</v>
          </cell>
          <cell r="H422">
            <v>1493</v>
          </cell>
          <cell r="I422">
            <v>25.25</v>
          </cell>
          <cell r="J422">
            <v>31.92</v>
          </cell>
          <cell r="K422">
            <v>47656.56</v>
          </cell>
          <cell r="L422">
            <v>0.00203365798234416</v>
          </cell>
        </row>
        <row r="423">
          <cell r="C423" t="str">
            <v> 12.1.2 </v>
          </cell>
          <cell r="D423" t="str">
            <v>  </v>
          </cell>
        </row>
        <row r="423">
          <cell r="F423" t="str">
            <v>INFRAESTRUTURA EXTERNA</v>
          </cell>
        </row>
        <row r="423">
          <cell r="K423">
            <v>197520.57</v>
          </cell>
          <cell r="L423">
            <v>0.00842883506190268</v>
          </cell>
        </row>
        <row r="424">
          <cell r="C424" t="str">
            <v> 12.1.2.1 </v>
          </cell>
          <cell r="D424" t="str">
            <v> 90100 </v>
          </cell>
          <cell r="E424" t="str">
            <v>SINAPI</v>
          </cell>
          <cell r="F424" t="str">
            <v>ESCAVAÇÃO MECANIZADA DE VALA COM PROF. ATÉ 1,5 M (MÉDIA MONTANTE E JUSANTE/UMA COMPOSIÇÃO POR TRECHO), RETROESCAV. (0,26 M3), LARG. DE 0,8 M A 1,5 M, EM SOLO DE 1A CATEGORIA, EM LOCAIS COM ALTO NÍVEL DE INTERFERÊNCIA. AF_02/2021</v>
          </cell>
          <cell r="G424" t="str">
            <v>m³</v>
          </cell>
          <cell r="H424">
            <v>349.05</v>
          </cell>
          <cell r="I424">
            <v>15.1</v>
          </cell>
          <cell r="J424">
            <v>19.09</v>
          </cell>
          <cell r="K424">
            <v>6663.36</v>
          </cell>
          <cell r="L424">
            <v>0.000284346903201423</v>
          </cell>
        </row>
        <row r="426">
          <cell r="C426" t="str">
            <v> 12.1.2.2 </v>
          </cell>
          <cell r="D426" t="str">
            <v> 104734 </v>
          </cell>
          <cell r="E426" t="str">
            <v>SINAPI</v>
          </cell>
          <cell r="F426" t="str">
            <v>REATERRO MECANIZADO DE VALA COM RETROESCAVADEIRA (CAPACIDADE   DA   CAÇAMBA   DA RETRO: 0,26 M³/POTÊNCIA: 88 HP), LARGURA DE 0,8 A 1,5 M, PROFUNDIDADE ATÉ 1,5 M, COM SOLO (SEM SUBSTITUIÇÃO) DE 1ª CATEGORIA, COM PLACA VIBRATÓRIA. AF_08/2023</v>
          </cell>
          <cell r="G426" t="str">
            <v>m³</v>
          </cell>
          <cell r="H426">
            <v>698.1</v>
          </cell>
          <cell r="I426">
            <v>15.37</v>
          </cell>
          <cell r="J426">
            <v>19.43</v>
          </cell>
          <cell r="K426">
            <v>13564.08</v>
          </cell>
          <cell r="L426">
            <v>0.000578822717484325</v>
          </cell>
        </row>
        <row r="427">
          <cell r="C427" t="str">
            <v> 12.1.2.3 </v>
          </cell>
          <cell r="D427" t="str">
            <v> 97670 </v>
          </cell>
          <cell r="E427" t="str">
            <v>SINAPI</v>
          </cell>
          <cell r="F427" t="str">
            <v>ELETRODUTO FLEXÍVEL CORRUGADO, PEAD, DN 100 (4"), PARA REDE ENTERRADA DE DISTRIBUIÇÃO DE ENERGIA ELÉTRICA - FORNECIMENTO E INSTALAÇÃO. AF_12/2021</v>
          </cell>
          <cell r="G427" t="str">
            <v>M</v>
          </cell>
          <cell r="H427">
            <v>338</v>
          </cell>
          <cell r="I427">
            <v>31.53</v>
          </cell>
          <cell r="J427">
            <v>39.86</v>
          </cell>
          <cell r="K427">
            <v>13472.68</v>
          </cell>
          <cell r="L427">
            <v>0.000574922386877453</v>
          </cell>
        </row>
        <row r="428">
          <cell r="C428" t="str">
            <v> 12.1.2.4 </v>
          </cell>
          <cell r="D428" t="str">
            <v> 06.069.0050-A </v>
          </cell>
          <cell r="E428" t="str">
            <v>EMOP</v>
          </cell>
          <cell r="F428"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428" t="str">
            <v>M</v>
          </cell>
          <cell r="H428">
            <v>780</v>
          </cell>
          <cell r="I428">
            <v>35.83</v>
          </cell>
          <cell r="J428">
            <v>45.3</v>
          </cell>
          <cell r="K428">
            <v>35334</v>
          </cell>
          <cell r="L428">
            <v>0.00150781489784719</v>
          </cell>
        </row>
        <row r="429">
          <cell r="C429" t="str">
            <v> 12.1.2.5 </v>
          </cell>
          <cell r="D429" t="str">
            <v> UFF00530 (ADAPT_SBC: 061307) </v>
          </cell>
          <cell r="E429" t="str">
            <v>Próprio</v>
          </cell>
          <cell r="F429" t="str">
            <v>ENVELOPE CONCRETO 1:2:4 , PARA 2 ELETRODUTOS KANALEX 4""</v>
          </cell>
          <cell r="G429" t="str">
            <v>M</v>
          </cell>
          <cell r="H429">
            <v>169</v>
          </cell>
          <cell r="I429">
            <v>145.91</v>
          </cell>
          <cell r="J429">
            <v>184.48</v>
          </cell>
          <cell r="K429">
            <v>31177.12</v>
          </cell>
          <cell r="L429">
            <v>0.00133042752046102</v>
          </cell>
        </row>
        <row r="430">
          <cell r="C430" t="str">
            <v> 12.1.2.6 </v>
          </cell>
          <cell r="D430" t="str">
            <v> UFF00553 (ADAPT_SBC: 061309) </v>
          </cell>
          <cell r="E430" t="str">
            <v>Próprio</v>
          </cell>
          <cell r="F430" t="str">
            <v>ENVELOPE CONCRETO 1:2:4 , PARA 12 ELETRODUTOS KANALEX 6""</v>
          </cell>
          <cell r="G430" t="str">
            <v>M</v>
          </cell>
          <cell r="H430">
            <v>65</v>
          </cell>
          <cell r="I430">
            <v>841.78</v>
          </cell>
          <cell r="J430">
            <v>1064.34</v>
          </cell>
          <cell r="K430">
            <v>69182.1</v>
          </cell>
          <cell r="L430">
            <v>0.0029522216857518</v>
          </cell>
        </row>
        <row r="431">
          <cell r="C431" t="str">
            <v> 12.1.2.7 </v>
          </cell>
          <cell r="D431" t="str">
            <v> UFF00566 (ADAPT_IOPES: 151017) </v>
          </cell>
          <cell r="E431" t="str">
            <v>Próprio</v>
          </cell>
          <cell r="F431" t="str">
            <v>CAIXA DE PASSAGEM DE ALVENARIA DE BLOCOS DE CONCRETO 9x19x39 CM, DIMENSÕES 80x80x80 CM, COM REVESTIMENTO INTERNO EM CHAPISCO E REBOCO, EXCLUSIVE TAMPA DE FERRO FUNDIDO PESADO DIAM. 60 CM, COM DRENO DE BRITA NO FUNDO.</v>
          </cell>
          <cell r="G431" t="str">
            <v>UN</v>
          </cell>
          <cell r="H431">
            <v>3</v>
          </cell>
          <cell r="I431">
            <v>889.28</v>
          </cell>
          <cell r="J431">
            <v>1124.4</v>
          </cell>
          <cell r="K431">
            <v>3373.2</v>
          </cell>
          <cell r="L431">
            <v>0.000143945242922345</v>
          </cell>
        </row>
        <row r="432">
          <cell r="C432" t="str">
            <v> 12.1.2.8 </v>
          </cell>
          <cell r="D432" t="str">
            <v> UFF00105 (ADAPT_SCO: IP 24.46.0153) </v>
          </cell>
          <cell r="E432" t="str">
            <v>Próprio</v>
          </cell>
          <cell r="F432" t="str">
            <v>Caixa de passagem em alvenaria de bloco de concreto, dimensoes de (150x150x100)cm, exclusive tampao de ferro. Construcao.(desonerado)</v>
          </cell>
          <cell r="G432" t="str">
            <v>un</v>
          </cell>
          <cell r="H432">
            <v>5</v>
          </cell>
          <cell r="I432">
            <v>1795.77</v>
          </cell>
          <cell r="J432">
            <v>2270.57</v>
          </cell>
          <cell r="K432">
            <v>11352.85</v>
          </cell>
          <cell r="L432">
            <v>0.000484462454378912</v>
          </cell>
        </row>
        <row r="433">
          <cell r="C433" t="str">
            <v> 12.1.2.9 </v>
          </cell>
          <cell r="D433" t="str">
            <v> UFF00270 (ADAPT_EMOP: 06.016.0100-A) </v>
          </cell>
          <cell r="E433" t="str">
            <v>Próprio</v>
          </cell>
          <cell r="F433" t="str">
            <v>TAMPA DE FERRO FUNDIDO ARTICULADA, TIPO MEIO PESADO, 600X600MM, COM CAIXILHO, COM INSCRIÇÃO "INSTALAÇÃO ELÉTRICA"</v>
          </cell>
          <cell r="G433" t="str">
            <v>UN</v>
          </cell>
          <cell r="H433">
            <v>18</v>
          </cell>
          <cell r="I433">
            <v>588.83</v>
          </cell>
          <cell r="J433">
            <v>744.51</v>
          </cell>
          <cell r="K433">
            <v>13401.18</v>
          </cell>
          <cell r="L433">
            <v>0.000571871252978203</v>
          </cell>
        </row>
        <row r="434">
          <cell r="C434" t="str">
            <v> 12.2 </v>
          </cell>
          <cell r="D434" t="str">
            <v>  </v>
          </cell>
        </row>
        <row r="434">
          <cell r="F434" t="str">
            <v>CABOS ELÉTRICOS</v>
          </cell>
        </row>
        <row r="434">
          <cell r="K434">
            <v>2228413.18</v>
          </cell>
          <cell r="L434">
            <v>0.0950935244060405</v>
          </cell>
        </row>
        <row r="435">
          <cell r="C435" t="str">
            <v> 12.2.1 </v>
          </cell>
          <cell r="D435" t="str">
            <v> 91926 </v>
          </cell>
          <cell r="E435" t="str">
            <v>SINAPI</v>
          </cell>
          <cell r="F435" t="str">
            <v>CABO DE COBRE FLEXÍVEL ISOLADO, 2,5 MM², ANTI-CHAMA 450/750 V, PARA CIRCUITOS TERMINAIS - FORNECIMENTO E INSTALAÇÃO. AF_03/2023</v>
          </cell>
          <cell r="G435" t="str">
            <v>M</v>
          </cell>
          <cell r="H435">
            <v>69140</v>
          </cell>
          <cell r="I435">
            <v>4.56</v>
          </cell>
          <cell r="J435">
            <v>5.76</v>
          </cell>
          <cell r="K435">
            <v>398246.4</v>
          </cell>
          <cell r="L435">
            <v>0.0169944488292866</v>
          </cell>
        </row>
        <row r="436">
          <cell r="C436" t="str">
            <v> 12.2.2 </v>
          </cell>
          <cell r="D436" t="str">
            <v> 91928 </v>
          </cell>
          <cell r="E436" t="str">
            <v>SINAPI</v>
          </cell>
          <cell r="F436" t="str">
            <v>CABO DE COBRE FLEXÍVEL ISOLADO, 4 MM², ANTI-CHAMA 450/750 V, PARA CIRCUITOS TERMINAIS - FORNECIMENTO E INSTALAÇÃO. AF_03/2023</v>
          </cell>
          <cell r="G436" t="str">
            <v>M</v>
          </cell>
          <cell r="H436">
            <v>400</v>
          </cell>
          <cell r="I436">
            <v>6.96</v>
          </cell>
          <cell r="J436">
            <v>8.8</v>
          </cell>
          <cell r="K436">
            <v>3520</v>
          </cell>
          <cell r="L436">
            <v>0.000150209668886119</v>
          </cell>
        </row>
        <row r="437">
          <cell r="C437" t="str">
            <v> 12.2.3 </v>
          </cell>
          <cell r="D437" t="str">
            <v> 91930 </v>
          </cell>
          <cell r="E437" t="str">
            <v>SINAPI</v>
          </cell>
          <cell r="F437" t="str">
            <v>CABO DE COBRE FLEXÍVEL ISOLADO, 6 MM², ANTI-CHAMA 450/750 V, PARA CIRCUITOS TERMINAIS - FORNECIMENTO E INSTALAÇÃO. AF_03/2023</v>
          </cell>
          <cell r="G437" t="str">
            <v>M</v>
          </cell>
          <cell r="H437">
            <v>400</v>
          </cell>
          <cell r="I437">
            <v>9.68</v>
          </cell>
          <cell r="J437">
            <v>12.23</v>
          </cell>
          <cell r="K437">
            <v>4892</v>
          </cell>
          <cell r="L437">
            <v>0.000208757301190594</v>
          </cell>
        </row>
        <row r="438">
          <cell r="C438" t="str">
            <v> 12.2.4 </v>
          </cell>
          <cell r="D438" t="str">
            <v> 91933 </v>
          </cell>
          <cell r="E438" t="str">
            <v>SINAPI</v>
          </cell>
          <cell r="F438" t="str">
            <v>CABO DE COBRE FLEXÍVEL ISOLADO, 10 MM², ANTI-CHAMA 0,6/1,0 KV, PARA CIRCUITOS TERMINAIS - FORNECIMENTO E INSTALAÇÃO. AF_03/2023</v>
          </cell>
          <cell r="G438" t="str">
            <v>M</v>
          </cell>
          <cell r="H438">
            <v>1318.75</v>
          </cell>
          <cell r="I438">
            <v>16.55</v>
          </cell>
          <cell r="J438">
            <v>20.92</v>
          </cell>
          <cell r="K438">
            <v>27588.25</v>
          </cell>
          <cell r="L438">
            <v>0.0011772789481953</v>
          </cell>
        </row>
        <row r="439">
          <cell r="C439" t="str">
            <v> 12.2.5 </v>
          </cell>
          <cell r="D439" t="str">
            <v> 91935 </v>
          </cell>
          <cell r="E439" t="str">
            <v>SINAPI</v>
          </cell>
          <cell r="F439" t="str">
            <v>CABO DE COBRE FLEXÍVEL ISOLADO, 16 MM², ANTI-CHAMA 0,6/1,0 KV, PARA CIRCUITOS TERMINAIS - FORNECIMENTO E INSTALAÇÃO. AF_03/2023</v>
          </cell>
          <cell r="G439" t="str">
            <v>M</v>
          </cell>
          <cell r="H439">
            <v>750.5</v>
          </cell>
          <cell r="I439">
            <v>25.88</v>
          </cell>
          <cell r="J439">
            <v>32.72</v>
          </cell>
          <cell r="K439">
            <v>24556.36</v>
          </cell>
          <cell r="L439">
            <v>0.00104789849563873</v>
          </cell>
        </row>
        <row r="440">
          <cell r="C440" t="str">
            <v> 12.2.6 </v>
          </cell>
          <cell r="D440" t="str">
            <v> 92984 </v>
          </cell>
          <cell r="E440" t="str">
            <v>SINAPI</v>
          </cell>
          <cell r="F440" t="str">
            <v>CABO DE COBRE FLEXÍVEL ISOLADO, 25 MM², ANTI-CHAMA 0,6/1,0 KV, PARA REDE ENTERRADA DE DISTRIBUIÇÃO DE ENERGIA ELÉTRICA - FORNECIMENTO E INSTALAÇÃO. AF_12/2021</v>
          </cell>
          <cell r="G440" t="str">
            <v>M</v>
          </cell>
          <cell r="H440">
            <v>1142.15</v>
          </cell>
          <cell r="I440">
            <v>27.7</v>
          </cell>
          <cell r="J440">
            <v>35.02</v>
          </cell>
          <cell r="K440">
            <v>39998.09</v>
          </cell>
          <cell r="L440">
            <v>0.00170684654970942</v>
          </cell>
        </row>
        <row r="441">
          <cell r="C441" t="str">
            <v> 12.2.7 </v>
          </cell>
          <cell r="D441" t="str">
            <v> 92986 </v>
          </cell>
          <cell r="E441" t="str">
            <v>SINAPI</v>
          </cell>
          <cell r="F441" t="str">
            <v>CABO DE COBRE FLEXÍVEL ISOLADO, 35 MM², ANTI-CHAMA 0,6/1,0 KV, PARA REDE ENTERRADA DE DISTRIBUIÇÃO DE ENERGIA ELÉTRICA - FORNECIMENTO E INSTALAÇÃO. AF_12/2021</v>
          </cell>
          <cell r="G441" t="str">
            <v>M</v>
          </cell>
          <cell r="H441">
            <v>1622.5</v>
          </cell>
          <cell r="I441">
            <v>38.14</v>
          </cell>
          <cell r="J441">
            <v>48.22</v>
          </cell>
          <cell r="K441">
            <v>78236.95</v>
          </cell>
          <cell r="L441">
            <v>0.00333862112334086</v>
          </cell>
        </row>
        <row r="442">
          <cell r="C442" t="str">
            <v> 12.2.8 </v>
          </cell>
          <cell r="D442" t="str">
            <v> 92988 </v>
          </cell>
          <cell r="E442" t="str">
            <v>SINAPI</v>
          </cell>
          <cell r="F442" t="str">
            <v>CABO DE COBRE FLEXÍVEL ISOLADO, 50 MM², ANTI-CHAMA 0,6/1,0 KV, PARA REDE ENTERRADA DE DISTRIBUIÇÃO DE ENERGIA ELÉTRICA - FORNECIMENTO E INSTALAÇÃO. AF_12/2021</v>
          </cell>
          <cell r="G442" t="str">
            <v>M</v>
          </cell>
          <cell r="H442">
            <v>2768.7</v>
          </cell>
          <cell r="I442">
            <v>55.14</v>
          </cell>
          <cell r="J442">
            <v>69.71</v>
          </cell>
          <cell r="K442">
            <v>193006.07</v>
          </cell>
          <cell r="L442">
            <v>0.00823618689423609</v>
          </cell>
        </row>
        <row r="443">
          <cell r="C443" t="str">
            <v> 12.2.9 </v>
          </cell>
          <cell r="D443" t="str">
            <v> 92990 </v>
          </cell>
          <cell r="E443" t="str">
            <v>SINAPI</v>
          </cell>
          <cell r="F443" t="str">
            <v>CABO DE COBRE FLEXÍVEL ISOLADO, 70 MM², ANTI-CHAMA 0,6/1,0 KV, PARA REDE ENTERRADA DE DISTRIBUIÇÃO DE ENERGIA ELÉTRICA - FORNECIMENTO E INSTALAÇÃO. AF_12/2021</v>
          </cell>
          <cell r="G443" t="str">
            <v>M</v>
          </cell>
          <cell r="H443">
            <v>949.3</v>
          </cell>
          <cell r="I443">
            <v>76.19</v>
          </cell>
          <cell r="J443">
            <v>96.33</v>
          </cell>
          <cell r="K443">
            <v>91446.06</v>
          </cell>
          <cell r="L443">
            <v>0.00390229613452845</v>
          </cell>
        </row>
        <row r="444">
          <cell r="C444" t="str">
            <v> 12.2.10 </v>
          </cell>
          <cell r="D444" t="str">
            <v> 92992 </v>
          </cell>
          <cell r="E444" t="str">
            <v>SINAPI</v>
          </cell>
          <cell r="F444" t="str">
            <v>CABO DE COBRE FLEXÍVEL ISOLADO, 95 MM², ANTI-CHAMA 0,6/1,0 KV, PARA REDE ENTERRADA DE DISTRIBUIÇÃO DE ENERGIA ELÉTRICA - FORNECIMENTO E INSTALAÇÃO. AF_12/2021</v>
          </cell>
          <cell r="G444" t="str">
            <v>M</v>
          </cell>
          <cell r="H444">
            <v>363</v>
          </cell>
          <cell r="I444">
            <v>98.43</v>
          </cell>
          <cell r="J444">
            <v>124.45</v>
          </cell>
          <cell r="K444">
            <v>45175.35</v>
          </cell>
          <cell r="L444">
            <v>0.00192777680832799</v>
          </cell>
        </row>
        <row r="445">
          <cell r="C445" t="str">
            <v> 12.2.11 </v>
          </cell>
          <cell r="D445" t="str">
            <v> 92994 </v>
          </cell>
          <cell r="E445" t="str">
            <v>SINAPI</v>
          </cell>
          <cell r="F445" t="str">
            <v>CABO DE COBRE FLEXÍVEL ISOLADO, 120 MM², ANTI-CHAMA 0,6/1,0 KV, PARA REDE ENTERRADA DE DISTRIBUIÇÃO DE ENERGIA ELÉTRICA - FORNECIMENTO E INSTALAÇÃO. AF_12/2021</v>
          </cell>
          <cell r="G445" t="str">
            <v>M</v>
          </cell>
          <cell r="H445">
            <v>672.1</v>
          </cell>
          <cell r="I445">
            <v>127.75</v>
          </cell>
          <cell r="J445">
            <v>161.52</v>
          </cell>
          <cell r="K445">
            <v>108557.59</v>
          </cell>
          <cell r="L445">
            <v>0.004632499900277</v>
          </cell>
        </row>
        <row r="446">
          <cell r="C446" t="str">
            <v> 12.2.12 </v>
          </cell>
          <cell r="D446" t="str">
            <v> 93002 </v>
          </cell>
          <cell r="E446" t="str">
            <v>SINAPI</v>
          </cell>
          <cell r="F446" t="str">
            <v>CABO DE COBRE FLEXÍVEL ISOLADO, 300 MM², ANTI-CHAMA 0,6/1,0 KV, PARA REDE ENTERRADA DE DISTRIBUIÇÃO DE ENERGIA ELÉTRICA - FORNECIMENTO E INSTALAÇÃO. AF_12/2021</v>
          </cell>
          <cell r="G446" t="str">
            <v>M</v>
          </cell>
          <cell r="H446">
            <v>2180.7</v>
          </cell>
          <cell r="I446">
            <v>323.6</v>
          </cell>
          <cell r="J446">
            <v>409.15</v>
          </cell>
          <cell r="K446">
            <v>892233.4</v>
          </cell>
          <cell r="L446">
            <v>0.0380744555633909</v>
          </cell>
        </row>
        <row r="447">
          <cell r="C447" t="str">
            <v> 12.2.13 </v>
          </cell>
          <cell r="D447" t="str">
            <v> UFF00549 </v>
          </cell>
          <cell r="E447" t="str">
            <v>Próprio</v>
          </cell>
          <cell r="F447" t="str">
            <v>BARRAMENTO BLINDADO DE ALUMÍNIO 400A (512 X 136 X 3000), INCLUSIVE QUADRO ELÉTRICO/CAIXA DE CABOS 400A (1,4 X 0,8 X 0,25), SEM PROTEÇÃO. FORNECIMENTO E INSTALAÇÃO.</v>
          </cell>
          <cell r="G447" t="str">
            <v>UN</v>
          </cell>
          <cell r="H447">
            <v>1</v>
          </cell>
          <cell r="I447">
            <v>253841.08</v>
          </cell>
          <cell r="J447">
            <v>320956.66</v>
          </cell>
          <cell r="K447">
            <v>320956.66</v>
          </cell>
          <cell r="L447">
            <v>0.0136962481890325</v>
          </cell>
        </row>
        <row r="448">
          <cell r="C448" t="str">
            <v> 12.3 </v>
          </cell>
          <cell r="D448" t="str">
            <v>  </v>
          </cell>
        </row>
        <row r="448">
          <cell r="F448" t="str">
            <v>AUTOMAÇÃO</v>
          </cell>
        </row>
        <row r="448">
          <cell r="I448" t="str">
            <v/>
          </cell>
        </row>
        <row r="448">
          <cell r="K448">
            <v>1035462.31</v>
          </cell>
          <cell r="L448">
            <v>0.0441864916844192</v>
          </cell>
        </row>
        <row r="449">
          <cell r="C449" t="str">
            <v> 12.3.1 </v>
          </cell>
          <cell r="D449" t="str">
            <v> 15.018.0467-A </v>
          </cell>
          <cell r="E449" t="str">
            <v>EMOP</v>
          </cell>
          <cell r="F449" t="str">
            <v>ELETROCALHA PERFURADA,SEM TAMPA,TIPO "U",100X50MM,TRATAMENTO SUPERFICIAL PRE-ZINCADO A QUENTE,INCLUSIVE CONEXOES,ACESSOR IOS E FIXACAO SUPERIOR.FORNECIMENTO E COLOCACAO</v>
          </cell>
          <cell r="G449" t="str">
            <v>M</v>
          </cell>
          <cell r="H449">
            <v>589</v>
          </cell>
          <cell r="I449">
            <v>74.78</v>
          </cell>
          <cell r="J449">
            <v>94.55</v>
          </cell>
          <cell r="K449">
            <v>55689.95</v>
          </cell>
          <cell r="L449">
            <v>0.00237646845164332</v>
          </cell>
        </row>
        <row r="450">
          <cell r="C450" t="str">
            <v> 12.3.2 </v>
          </cell>
          <cell r="D450" t="str">
            <v> 15.018.0750-A </v>
          </cell>
          <cell r="E450" t="str">
            <v>EMOP</v>
          </cell>
          <cell r="F450" t="str">
            <v>TE HORIZONTAL,90º,PARA ELETROCALHA PERFURADA OU LISA,100X50M M.FORNECIMENTO E COLOCACAO</v>
          </cell>
          <cell r="G450" t="str">
            <v>UN</v>
          </cell>
          <cell r="H450">
            <v>6</v>
          </cell>
          <cell r="I450">
            <v>46.27</v>
          </cell>
          <cell r="J450">
            <v>58.5</v>
          </cell>
          <cell r="K450">
            <v>351</v>
          </cell>
          <cell r="L450">
            <v>1.49782936872238e-5</v>
          </cell>
        </row>
        <row r="451">
          <cell r="C451" t="str">
            <v> 12.3.3 </v>
          </cell>
          <cell r="D451" t="str">
            <v> 15.018.0610-A </v>
          </cell>
          <cell r="E451" t="str">
            <v>EMOP</v>
          </cell>
          <cell r="F451" t="str">
            <v>CURVA HORIZONTAL,90º,PARA ELETROCALHA PERFURADA OU LISA,100X 50MM.FORNECIMENTO E COLOCACAO</v>
          </cell>
          <cell r="G451" t="str">
            <v>UN</v>
          </cell>
          <cell r="H451">
            <v>6</v>
          </cell>
          <cell r="I451">
            <v>32.91</v>
          </cell>
          <cell r="J451">
            <v>41.61</v>
          </cell>
          <cell r="K451">
            <v>249.66</v>
          </cell>
          <cell r="L451">
            <v>1.06537914585535e-5</v>
          </cell>
        </row>
        <row r="452">
          <cell r="C452" t="str">
            <v> 12.3.4 </v>
          </cell>
          <cell r="D452" t="str">
            <v> 15.018.0850-A </v>
          </cell>
          <cell r="E452" t="str">
            <v>EMOP</v>
          </cell>
          <cell r="F452" t="str">
            <v>CRUZETA RETA,PARA ELETROCALHA PERFURADA OU LISA,100X50MM.FOR NECIMENTO E COLOCACAO</v>
          </cell>
          <cell r="G452" t="str">
            <v>UN</v>
          </cell>
          <cell r="H452">
            <v>2</v>
          </cell>
          <cell r="I452">
            <v>47.68</v>
          </cell>
          <cell r="J452">
            <v>60.28</v>
          </cell>
          <cell r="K452">
            <v>120.56</v>
          </cell>
          <cell r="L452">
            <v>5.14468115934956e-6</v>
          </cell>
        </row>
        <row r="453">
          <cell r="C453" t="str">
            <v> 12.3.5 </v>
          </cell>
          <cell r="D453" t="str">
            <v> 15.018.0730-A </v>
          </cell>
          <cell r="E453" t="str">
            <v>EMOP</v>
          </cell>
          <cell r="F453" t="str">
            <v>CURVA DE INVERSAO,90º,PARA ELETROCALHA PERFURADA OU LISA,100 X50MM.FORNECIMENTO E COLOCACAO</v>
          </cell>
          <cell r="G453" t="str">
            <v>UN</v>
          </cell>
          <cell r="H453">
            <v>6</v>
          </cell>
          <cell r="I453">
            <v>44.87</v>
          </cell>
          <cell r="J453">
            <v>56.73</v>
          </cell>
          <cell r="K453">
            <v>340.38</v>
          </cell>
          <cell r="L453">
            <v>1.45251042884821e-5</v>
          </cell>
        </row>
        <row r="454">
          <cell r="C454" t="str">
            <v> 12.3.6 </v>
          </cell>
          <cell r="D454" t="str">
            <v> 063747 </v>
          </cell>
          <cell r="E454" t="str">
            <v>SBC</v>
          </cell>
          <cell r="F454" t="str">
            <v>EMENDA INTERNA PARA ELETROCALHA 50x50</v>
          </cell>
          <cell r="G454" t="str">
            <v>UN</v>
          </cell>
          <cell r="H454">
            <v>335</v>
          </cell>
          <cell r="I454">
            <v>10.11</v>
          </cell>
          <cell r="J454">
            <v>12.78</v>
          </cell>
          <cell r="K454">
            <v>4281.3</v>
          </cell>
          <cell r="L454">
            <v>0.000182696777102881</v>
          </cell>
        </row>
        <row r="455">
          <cell r="C455" t="str">
            <v> 12.3.7 </v>
          </cell>
          <cell r="D455" t="str">
            <v> 15.034.0020-A </v>
          </cell>
          <cell r="E455" t="str">
            <v>EMOP</v>
          </cell>
          <cell r="F455" t="str">
            <v>ELETRODUTO DE FERRO GALVANIZADO,TIPO MEDIO,DIAMETRO DE 3/4", INCLUSIVE CONEXOES E EMENDAS,EXCLUSIVE ABERTURA E FECHAMENTO DE RASGO.FORNECIMENTO E ASSENTAMENTO</v>
          </cell>
          <cell r="G455" t="str">
            <v>M</v>
          </cell>
          <cell r="H455">
            <v>687</v>
          </cell>
          <cell r="I455">
            <v>15.52</v>
          </cell>
          <cell r="J455">
            <v>19.62</v>
          </cell>
          <cell r="K455">
            <v>13478.94</v>
          </cell>
          <cell r="L455">
            <v>0.000575189521118142</v>
          </cell>
        </row>
        <row r="456">
          <cell r="C456" t="str">
            <v> 12.3.8 </v>
          </cell>
          <cell r="D456" t="str">
            <v> 15.034.0023-A </v>
          </cell>
          <cell r="E456" t="str">
            <v>EMOP</v>
          </cell>
          <cell r="F456" t="str">
            <v>ELETRODUTO DE FERRO GALVANIZADO,TIPO MEDIO,DIAMETRO DE 1.1/2 ",INCLUSIVE CONEXOES E EMENDAS,EXCLUSIVE ABERTURA E FECHAMEN TO DE RASGO.FORNECIMENTO E ASSENTAMENTO</v>
          </cell>
          <cell r="G456" t="str">
            <v>M</v>
          </cell>
          <cell r="H456">
            <v>189</v>
          </cell>
          <cell r="I456">
            <v>27.72</v>
          </cell>
          <cell r="J456">
            <v>35.04</v>
          </cell>
          <cell r="K456">
            <v>6622.56</v>
          </cell>
          <cell r="L456">
            <v>0.000282605836584788</v>
          </cell>
        </row>
        <row r="457">
          <cell r="C457" t="str">
            <v> 12.3.9 </v>
          </cell>
          <cell r="D457" t="str">
            <v> 95778 </v>
          </cell>
          <cell r="E457" t="str">
            <v>SINAPI</v>
          </cell>
          <cell r="F457" t="str">
            <v>CONDULETE DE ALUMÍNIO, TIPO C, PARA ELETRODUTO DE AÇO GALVANIZADO DN 20 MM (3/4''), APARENTE - FORNECIMENTO E INSTALAÇÃO. AF_10/2022</v>
          </cell>
          <cell r="G457" t="str">
            <v>UN</v>
          </cell>
          <cell r="H457">
            <v>3</v>
          </cell>
          <cell r="I457">
            <v>30.97</v>
          </cell>
          <cell r="J457">
            <v>39.15</v>
          </cell>
          <cell r="K457">
            <v>117.45</v>
          </cell>
          <cell r="L457">
            <v>5.01196750303257e-6</v>
          </cell>
        </row>
        <row r="458">
          <cell r="C458" t="str">
            <v> 12.3.10 </v>
          </cell>
          <cell r="D458" t="str">
            <v> 95795 </v>
          </cell>
          <cell r="E458" t="str">
            <v>SINAPI</v>
          </cell>
          <cell r="F458" t="str">
            <v>CONDULETE DE ALUMÍNIO, TIPO T, PARA ELETRODUTO DE AÇO GALVANIZADO DN 20 MM (3/4''), APARENTE - FORNECIMENTO E INSTALAÇÃO. AF_10/2022</v>
          </cell>
          <cell r="G458" t="str">
            <v>UN</v>
          </cell>
          <cell r="H458">
            <v>17</v>
          </cell>
          <cell r="I458">
            <v>35.65</v>
          </cell>
          <cell r="J458">
            <v>45.07</v>
          </cell>
          <cell r="K458">
            <v>766.19</v>
          </cell>
          <cell r="L458">
            <v>3.26957801715498e-5</v>
          </cell>
        </row>
        <row r="459">
          <cell r="C459" t="str">
            <v> 12.3.11 </v>
          </cell>
          <cell r="D459" t="str">
            <v> UFF00350 (ADAPT_SINAPI: 95797) </v>
          </cell>
          <cell r="E459" t="str">
            <v>Próprio</v>
          </cell>
          <cell r="F459" t="str">
            <v>CONDULETE DE ALUMÍNIO, TIPO T, PARA ELETRODUTO DE AÇO GALVANIZADO DN 40 MM (11/2'), APARENTE - FORNECIMENTO E INSTALAÇÃO. AF_10/2022</v>
          </cell>
          <cell r="G459" t="str">
            <v>UN</v>
          </cell>
          <cell r="H459">
            <v>13</v>
          </cell>
          <cell r="I459">
            <v>79.37</v>
          </cell>
          <cell r="J459">
            <v>100.35</v>
          </cell>
          <cell r="K459">
            <v>1304.55</v>
          </cell>
          <cell r="L459">
            <v>5.56693248708483e-5</v>
          </cell>
        </row>
        <row r="460">
          <cell r="C460" t="str">
            <v> 12.3.12 </v>
          </cell>
          <cell r="D460" t="str">
            <v> 95787 </v>
          </cell>
          <cell r="E460" t="str">
            <v>SINAPI</v>
          </cell>
          <cell r="F460" t="str">
            <v>CONDULETE DE ALUMÍNIO, TIPO LR, PARA ELETRODUTO DE AÇO GALVANIZADO DN 20 MM (3/4''), APARENTE - FORNECIMENTO E INSTALAÇÃO. AF_10/2022</v>
          </cell>
          <cell r="G460" t="str">
            <v>UN</v>
          </cell>
          <cell r="H460">
            <v>15</v>
          </cell>
          <cell r="I460">
            <v>31.29</v>
          </cell>
          <cell r="J460">
            <v>39.56</v>
          </cell>
          <cell r="K460">
            <v>593.4</v>
          </cell>
          <cell r="L460">
            <v>2.53222777036997e-5</v>
          </cell>
        </row>
        <row r="461">
          <cell r="C461" t="str">
            <v> 12.3.13 </v>
          </cell>
          <cell r="D461" t="str">
            <v> UFF00351 (ADAPT_SINAPI: 95791) </v>
          </cell>
          <cell r="E461" t="str">
            <v>Próprio</v>
          </cell>
          <cell r="F461" t="str">
            <v>CONDULETE DE ALUMÍNIO, TIPO LR, PARA ELETRODUTO DE AÇO GALVANIZADO DN 40 MM (11/2''), APARENTE - FORNECIMENTO E INSTALAÇÃO. AF_10/2022</v>
          </cell>
          <cell r="G461" t="str">
            <v>UN</v>
          </cell>
          <cell r="H461">
            <v>11</v>
          </cell>
          <cell r="I461">
            <v>66.12</v>
          </cell>
          <cell r="J461">
            <v>83.6</v>
          </cell>
          <cell r="K461">
            <v>919.6</v>
          </cell>
          <cell r="L461">
            <v>3.92422759964985e-5</v>
          </cell>
        </row>
        <row r="462">
          <cell r="C462" t="str">
            <v> 12.3.14 </v>
          </cell>
          <cell r="D462" t="str">
            <v> 95779 </v>
          </cell>
          <cell r="E462" t="str">
            <v>SINAPI</v>
          </cell>
          <cell r="F462" t="str">
            <v>CONDULETE DE ALUMÍNIO, TIPO E, PARA ELETRODUTO DE AÇO GALVANIZADO DN 20 MM (3/4''), APARENTE - FORNECIMENTO E INSTALAÇÃO. AF_10/2022</v>
          </cell>
          <cell r="G462" t="str">
            <v>UN</v>
          </cell>
          <cell r="H462">
            <v>131</v>
          </cell>
          <cell r="I462">
            <v>25.76</v>
          </cell>
          <cell r="J462">
            <v>32.57</v>
          </cell>
          <cell r="K462">
            <v>4266.67</v>
          </cell>
          <cell r="L462">
            <v>0.000182072468166573</v>
          </cell>
        </row>
        <row r="463">
          <cell r="C463" t="str">
            <v> 12.3.15 </v>
          </cell>
          <cell r="D463" t="str">
            <v> UFF00571 (ADAPT_SINAPI: 104785) </v>
          </cell>
          <cell r="E463" t="str">
            <v>Próprio</v>
          </cell>
          <cell r="F463" t="str">
            <v>FIXAÇÃO DE ELETRODUTOS, DIÂMETRO DE 20 MM, COM ABRAÇADEIRA METÁLICA RÍGIDA TIPO D E CUNHA DE FIXAÇÃO.</v>
          </cell>
          <cell r="G463" t="str">
            <v>UN</v>
          </cell>
          <cell r="H463">
            <v>456</v>
          </cell>
          <cell r="I463">
            <v>10.8</v>
          </cell>
          <cell r="J463">
            <v>13.65</v>
          </cell>
          <cell r="K463">
            <v>6224.4</v>
          </cell>
          <cell r="L463">
            <v>0.000265615074720101</v>
          </cell>
        </row>
        <row r="464">
          <cell r="C464" t="str">
            <v> 12.3.16 </v>
          </cell>
          <cell r="D464" t="str">
            <v> UFF00573 (ADAPT_SINAPI: 104785) </v>
          </cell>
          <cell r="E464" t="str">
            <v>Próprio</v>
          </cell>
          <cell r="F464" t="str">
            <v>FIXAÇÃO DE ELETRODUTOS, DIÂMETRO DE 40 MM, COM ABRAÇADEIRA METÁLICA RÍGIDA TIPO D E CUNHA DE FIXAÇÃO.</v>
          </cell>
          <cell r="G464" t="str">
            <v>UN</v>
          </cell>
          <cell r="H464">
            <v>125</v>
          </cell>
          <cell r="I464">
            <v>13.69</v>
          </cell>
          <cell r="J464">
            <v>17.3</v>
          </cell>
          <cell r="K464">
            <v>2162.5</v>
          </cell>
          <cell r="L464">
            <v>9.22807980017703e-5</v>
          </cell>
        </row>
        <row r="465">
          <cell r="C465" t="str">
            <v> 12.3.17 </v>
          </cell>
          <cell r="D465" t="str">
            <v> UFF00021 (ADAPT_ORSE:12545) </v>
          </cell>
          <cell r="E465" t="str">
            <v>Próprio</v>
          </cell>
          <cell r="F465" t="str">
            <v>FIXAÇÃO - BARRA DE TIRANTE ROSQUEADA GALVANIZADA, DE Ø1/4"</v>
          </cell>
          <cell r="G465" t="str">
            <v>UN</v>
          </cell>
          <cell r="H465">
            <v>581</v>
          </cell>
          <cell r="I465">
            <v>23.18</v>
          </cell>
          <cell r="J465">
            <v>29.3</v>
          </cell>
          <cell r="K465">
            <v>17023.3</v>
          </cell>
          <cell r="L465">
            <v>0.000726438709190075</v>
          </cell>
        </row>
        <row r="466">
          <cell r="C466" t="str">
            <v> 12.3.18 </v>
          </cell>
          <cell r="D466" t="str">
            <v> MAT007550 </v>
          </cell>
          <cell r="E466" t="str">
            <v>SCO</v>
          </cell>
          <cell r="F466" t="str">
            <v>Arruela lisa de aco galvanizado, de 1/4"</v>
          </cell>
          <cell r="G466" t="str">
            <v>un</v>
          </cell>
          <cell r="H466">
            <v>2324</v>
          </cell>
          <cell r="I466">
            <v>0.06</v>
          </cell>
          <cell r="J466">
            <v>0.07</v>
          </cell>
          <cell r="K466">
            <v>162.68</v>
          </cell>
          <cell r="L466">
            <v>6.94207640181641e-6</v>
          </cell>
        </row>
        <row r="467">
          <cell r="C467" t="str">
            <v> 12.3.19 </v>
          </cell>
          <cell r="D467" t="str">
            <v> UFF00103 (ADAPT_SCO: IP 54.10.0950) </v>
          </cell>
          <cell r="E467" t="str">
            <v>Próprio</v>
          </cell>
          <cell r="F467" t="str">
            <v>PORCA SEXTAVADA DE AÇO GALVANIZADO, DE Ø1/4". Fornecimento.(desonerado)</v>
          </cell>
          <cell r="G467" t="str">
            <v>UN</v>
          </cell>
          <cell r="H467">
            <v>1162</v>
          </cell>
          <cell r="I467">
            <v>0.12</v>
          </cell>
          <cell r="J467">
            <v>0.15</v>
          </cell>
          <cell r="K467">
            <v>174.3</v>
          </cell>
          <cell r="L467">
            <v>7.43793900194616e-6</v>
          </cell>
        </row>
        <row r="468">
          <cell r="C468" t="str">
            <v> 12.3.20 </v>
          </cell>
          <cell r="D468" t="str">
            <v> UFF00567 (ADAPT_AGETOP CIVIL: 070421) </v>
          </cell>
          <cell r="E468" t="str">
            <v>Próprio</v>
          </cell>
          <cell r="F468" t="str">
            <v>BUCHA E ARRUELA METALICA DIAM. 3/4"</v>
          </cell>
          <cell r="G468" t="str">
            <v>UN</v>
          </cell>
          <cell r="H468">
            <v>456</v>
          </cell>
          <cell r="I468">
            <v>2.92</v>
          </cell>
          <cell r="J468">
            <v>3.69</v>
          </cell>
          <cell r="K468">
            <v>1682.64</v>
          </cell>
          <cell r="L468">
            <v>7.18036355836758e-5</v>
          </cell>
        </row>
        <row r="469">
          <cell r="C469" t="str">
            <v> 12.3.21 </v>
          </cell>
          <cell r="D469" t="str">
            <v> UFF00569 (ADAPT_AGETOP CIVIL: 070424) </v>
          </cell>
          <cell r="E469" t="str">
            <v>Próprio</v>
          </cell>
          <cell r="F469" t="str">
            <v>BUCHA E ARRUELA METALICA DIAM. 1.1/2"</v>
          </cell>
          <cell r="G469" t="str">
            <v>UN</v>
          </cell>
          <cell r="H469">
            <v>125</v>
          </cell>
          <cell r="I469">
            <v>5.98</v>
          </cell>
          <cell r="J469">
            <v>7.56</v>
          </cell>
          <cell r="K469">
            <v>945</v>
          </cell>
          <cell r="L469">
            <v>4.03261753117563e-5</v>
          </cell>
        </row>
        <row r="470">
          <cell r="C470" t="str">
            <v> 12.3.22 </v>
          </cell>
          <cell r="D470" t="str">
            <v> 97668 </v>
          </cell>
          <cell r="E470" t="str">
            <v>SINAPI</v>
          </cell>
          <cell r="F470" t="str">
            <v>ELETRODUTO FLEXÍVEL CORRUGADO, PEAD, DN 63 (2"), PARA REDE ENTERRADA DE DISTRIBUIÇÃO DE ENERGIA ELÉTRICA - FORNECIMENTO E INSTALAÇÃO. AF_12/2021</v>
          </cell>
          <cell r="G470" t="str">
            <v>M</v>
          </cell>
          <cell r="H470">
            <v>140</v>
          </cell>
          <cell r="I470">
            <v>16.52</v>
          </cell>
          <cell r="J470">
            <v>20.88</v>
          </cell>
          <cell r="K470">
            <v>2923.2</v>
          </cell>
          <cell r="L470">
            <v>0.000124742302297699</v>
          </cell>
        </row>
        <row r="471">
          <cell r="C471" t="str">
            <v> 12.3.23 </v>
          </cell>
          <cell r="D471" t="str">
            <v> 061307 </v>
          </cell>
          <cell r="E471" t="str">
            <v>SBC</v>
          </cell>
          <cell r="F471" t="str">
            <v>ENVELOPE CONCRETO 1:2:4 P/2 ELETRODUTOS KANALEX 2""</v>
          </cell>
          <cell r="G471" t="str">
            <v>M</v>
          </cell>
          <cell r="H471">
            <v>140</v>
          </cell>
          <cell r="I471">
            <v>76.18</v>
          </cell>
          <cell r="J471">
            <v>96.32</v>
          </cell>
          <cell r="K471">
            <v>13484.8</v>
          </cell>
          <cell r="L471">
            <v>0.000575439586078276</v>
          </cell>
        </row>
        <row r="472">
          <cell r="C472" t="str">
            <v> 12.3.24 </v>
          </cell>
          <cell r="D472" t="str">
            <v> UFF00565 (ADAPT_IOPES: 151017) </v>
          </cell>
          <cell r="E472" t="str">
            <v>Próprio</v>
          </cell>
          <cell r="F472" t="str">
            <v>CAIXA DE PASSAGEM DE ALVENARIA DE BLOCOS DE CONCRETO 9x19x39 CM, DIMENSÕES 60x60x60 CM, COM REVESTIMENTO INTERNO EM CHAPISCO E RECOBO, TAMPA DE FERRO FUNDIDO PESADO DIAM. 60 CM, COM DRENO DE BRITA NO FUNDO.</v>
          </cell>
          <cell r="G472" t="str">
            <v>UN</v>
          </cell>
          <cell r="H472">
            <v>6</v>
          </cell>
          <cell r="I472">
            <v>986.8</v>
          </cell>
          <cell r="J472">
            <v>1247.7</v>
          </cell>
          <cell r="K472">
            <v>7486.2</v>
          </cell>
          <cell r="L472">
            <v>0.000319460120231608</v>
          </cell>
        </row>
        <row r="473">
          <cell r="C473" t="str">
            <v> 12.3.25 </v>
          </cell>
          <cell r="D473" t="str">
            <v> 063300 </v>
          </cell>
          <cell r="E473" t="str">
            <v>SBC</v>
          </cell>
          <cell r="F473" t="str">
            <v>CABO PP 2 CONDUTORES 500V 1,0mm2</v>
          </cell>
          <cell r="G473" t="str">
            <v>M</v>
          </cell>
          <cell r="H473">
            <v>5612</v>
          </cell>
          <cell r="I473">
            <v>4.92</v>
          </cell>
          <cell r="J473">
            <v>6.22</v>
          </cell>
          <cell r="K473">
            <v>34906.64</v>
          </cell>
          <cell r="L473">
            <v>0.00148957807850197</v>
          </cell>
        </row>
        <row r="474">
          <cell r="C474" t="str">
            <v> 12.3.26 </v>
          </cell>
          <cell r="D474" t="str">
            <v> UFF00537 (ADAPT_ORSE: 11679) </v>
          </cell>
          <cell r="E474" t="str">
            <v>Próprio</v>
          </cell>
          <cell r="F474" t="str">
            <v>CABO PP 4 CONDUTORES 1,0 mm2, 450/750v - FORNECIMENTO E INSTALAÇÃO.</v>
          </cell>
          <cell r="G474" t="str">
            <v>M</v>
          </cell>
          <cell r="H474">
            <v>50</v>
          </cell>
          <cell r="I474">
            <v>11.34</v>
          </cell>
          <cell r="J474">
            <v>14.33</v>
          </cell>
          <cell r="K474">
            <v>716.5</v>
          </cell>
          <cell r="L474">
            <v>3.0575348794575e-5</v>
          </cell>
        </row>
        <row r="475">
          <cell r="C475" t="str">
            <v> 12.3.27 </v>
          </cell>
          <cell r="D475" t="str">
            <v> UFF00538 (ADAPT_ORSE: 11679) </v>
          </cell>
          <cell r="E475" t="str">
            <v>Próprio</v>
          </cell>
          <cell r="F475" t="str">
            <v>CABO PP 8 CONDUTORES 1,0 mm2, 450/750v - FORNECIMENTO E INSTALAÇÃO.</v>
          </cell>
          <cell r="G475" t="str">
            <v>M</v>
          </cell>
          <cell r="H475">
            <v>90</v>
          </cell>
          <cell r="I475">
            <v>18.06</v>
          </cell>
          <cell r="J475">
            <v>22.83</v>
          </cell>
          <cell r="K475">
            <v>2054.7</v>
          </cell>
          <cell r="L475">
            <v>8.76806268921329e-5</v>
          </cell>
        </row>
        <row r="476">
          <cell r="C476" t="str">
            <v> 12.3.28 </v>
          </cell>
          <cell r="D476" t="str">
            <v> UFF00539 (ADAPT_ORSE: 11679) </v>
          </cell>
          <cell r="E476" t="str">
            <v>Próprio</v>
          </cell>
          <cell r="F476" t="str">
            <v>CABO PP 8 CONDUTORES 1,5 mm2, 450/750v - FORNECIMENTO E INSTALAÇÃO.</v>
          </cell>
          <cell r="G476" t="str">
            <v>M</v>
          </cell>
          <cell r="H476">
            <v>160</v>
          </cell>
          <cell r="I476">
            <v>20.84</v>
          </cell>
          <cell r="J476">
            <v>26.35</v>
          </cell>
          <cell r="K476">
            <v>4216</v>
          </cell>
          <cell r="L476">
            <v>0.000179910217052238</v>
          </cell>
        </row>
        <row r="477">
          <cell r="C477" t="str">
            <v> 12.3.29 </v>
          </cell>
          <cell r="D477" t="str">
            <v> UFF00540 (ADAPT_AGETOP CIVIL: 070626) </v>
          </cell>
          <cell r="E477" t="str">
            <v>Próprio</v>
          </cell>
          <cell r="F477" t="str">
            <v>CABO UTP-4P, CAT. 6 , 24 AWG</v>
          </cell>
          <cell r="G477" t="str">
            <v>M</v>
          </cell>
          <cell r="H477">
            <v>161</v>
          </cell>
          <cell r="I477">
            <v>11.33</v>
          </cell>
          <cell r="J477">
            <v>14.32</v>
          </cell>
          <cell r="K477">
            <v>2305.52</v>
          </cell>
          <cell r="L477">
            <v>9.83839192642967e-5</v>
          </cell>
        </row>
        <row r="478">
          <cell r="C478" t="str">
            <v> 12.3.30 </v>
          </cell>
          <cell r="D478" t="str">
            <v> UFF00497 (ADAPT_SBC: 059332) </v>
          </cell>
          <cell r="E478" t="str">
            <v>Próprio</v>
          </cell>
          <cell r="F478" t="str">
            <v>Switch industrial, cat. 6, 8 portas, 1 x gigabit. FORNECIMENTO E INSTALAÇÃO.</v>
          </cell>
          <cell r="G478" t="str">
            <v>UN</v>
          </cell>
          <cell r="H478">
            <v>1</v>
          </cell>
          <cell r="I478">
            <v>4245.06</v>
          </cell>
          <cell r="J478">
            <v>5367.45</v>
          </cell>
          <cell r="K478">
            <v>5367.45</v>
          </cell>
          <cell r="L478">
            <v>0.000229046274790567</v>
          </cell>
        </row>
        <row r="479">
          <cell r="C479" t="str">
            <v> 12.3.31 </v>
          </cell>
          <cell r="D479" t="str">
            <v> UFF00442 (ADAPT_SINAPI:91927) </v>
          </cell>
          <cell r="E479" t="str">
            <v>Próprio</v>
          </cell>
          <cell r="F479" t="str">
            <v>CABO DE INSTRUMENTAÇÃO 2X#1,0MM²</v>
          </cell>
          <cell r="G479" t="str">
            <v>M</v>
          </cell>
          <cell r="H479">
            <v>5244</v>
          </cell>
          <cell r="I479">
            <v>6.9</v>
          </cell>
          <cell r="J479">
            <v>8.72</v>
          </cell>
          <cell r="K479">
            <v>45727.68</v>
          </cell>
          <cell r="L479">
            <v>0.00195134649765068</v>
          </cell>
        </row>
        <row r="480">
          <cell r="C480" t="str">
            <v> 12.3.32 </v>
          </cell>
          <cell r="D480" t="str">
            <v> UFF00443 (ADAPT_SINAPI:91927) </v>
          </cell>
          <cell r="E480" t="str">
            <v>Próprio</v>
          </cell>
          <cell r="F480" t="str">
            <v>CABO DE COMUNICAÇÃO RS485 2x24AWG</v>
          </cell>
          <cell r="G480" t="str">
            <v>M</v>
          </cell>
          <cell r="H480">
            <v>640</v>
          </cell>
          <cell r="I480">
            <v>6.79</v>
          </cell>
          <cell r="J480">
            <v>8.58</v>
          </cell>
          <cell r="K480">
            <v>5491.2</v>
          </cell>
          <cell r="L480">
            <v>0.000234327083462345</v>
          </cell>
        </row>
        <row r="481">
          <cell r="C481" t="str">
            <v> 12.3.33 </v>
          </cell>
          <cell r="D481" t="str">
            <v> UFF00444 (ADAPT_EMOP:15.029.0200-A) </v>
          </cell>
          <cell r="E481" t="str">
            <v>Próprio</v>
          </cell>
          <cell r="F481" t="str">
            <v>ATUADOR PARA VÁLVULA DE GAVETA DN=4" MOTORIZADA PROPORCIONAL</v>
          </cell>
          <cell r="G481" t="str">
            <v>UN</v>
          </cell>
          <cell r="H481">
            <v>4</v>
          </cell>
          <cell r="I481">
            <v>58722.9</v>
          </cell>
          <cell r="J481">
            <v>74249.23</v>
          </cell>
          <cell r="K481">
            <v>296996.92</v>
          </cell>
          <cell r="L481">
            <v>0.012673809378806</v>
          </cell>
        </row>
        <row r="482">
          <cell r="C482" t="str">
            <v> 12.3.34 </v>
          </cell>
          <cell r="D482" t="str">
            <v> UFF00445 (ADAPT_EMOP:15.029.0200-A) </v>
          </cell>
          <cell r="E482" t="str">
            <v>Próprio</v>
          </cell>
          <cell r="F482" t="str">
            <v>ATUADOR ON/OFF E FLOATING DE 20NM PARA VÁLVULAS DE CONTROLE 100/240Vac</v>
          </cell>
          <cell r="G482" t="str">
            <v>UN</v>
          </cell>
          <cell r="H482">
            <v>1</v>
          </cell>
          <cell r="I482">
            <v>3517.56</v>
          </cell>
          <cell r="J482">
            <v>4447.6</v>
          </cell>
          <cell r="K482">
            <v>4447.6</v>
          </cell>
          <cell r="L482">
            <v>0.000189793330493722</v>
          </cell>
        </row>
        <row r="483">
          <cell r="C483" t="str">
            <v> 12.3.35 </v>
          </cell>
          <cell r="D483" t="str">
            <v> 15.029.0202-A </v>
          </cell>
          <cell r="E483" t="str">
            <v>EMOP</v>
          </cell>
          <cell r="F483" t="str">
            <v>VALVULA DE DUAS VIAS COM ATUADOR ON/OFF,220V,DE 3/4".FORNECI MENTO E COLOCACAO</v>
          </cell>
          <cell r="G483" t="str">
            <v>UN</v>
          </cell>
          <cell r="H483">
            <v>66</v>
          </cell>
          <cell r="I483">
            <v>459.36</v>
          </cell>
          <cell r="J483">
            <v>580.81</v>
          </cell>
          <cell r="K483">
            <v>38333.46</v>
          </cell>
          <cell r="L483">
            <v>0.00163581145848275</v>
          </cell>
        </row>
        <row r="484">
          <cell r="C484" t="str">
            <v> 12.3.36 </v>
          </cell>
          <cell r="D484" t="str">
            <v> UFF00446 (ADAPT_CPOS: 61.15.170) </v>
          </cell>
          <cell r="E484" t="str">
            <v>Próprio</v>
          </cell>
          <cell r="F484" t="str">
            <v>TRANSMISSOR DIFERENCIAL DE PRESSÃO PARA ÁGUA GELADA</v>
          </cell>
          <cell r="G484" t="str">
            <v>UN</v>
          </cell>
          <cell r="H484">
            <v>1</v>
          </cell>
          <cell r="I484">
            <v>5055.77</v>
          </cell>
          <cell r="J484">
            <v>6392.51</v>
          </cell>
          <cell r="K484">
            <v>6392.51</v>
          </cell>
          <cell r="L484">
            <v>0.000272788866605455</v>
          </cell>
        </row>
        <row r="485">
          <cell r="C485" t="str">
            <v> 12.3.37 </v>
          </cell>
          <cell r="D485" t="str">
            <v> UFF00447 (ADAPT_CPOS: 61.15.170) </v>
          </cell>
          <cell r="E485" t="str">
            <v>Próprio</v>
          </cell>
          <cell r="F485" t="str">
            <v>TRANSMISSOR DE PRESSÃO PARA ÁGUA GELADA</v>
          </cell>
          <cell r="G485" t="str">
            <v>UN</v>
          </cell>
          <cell r="H485">
            <v>2</v>
          </cell>
          <cell r="I485">
            <v>4594.92</v>
          </cell>
          <cell r="J485">
            <v>5809.81</v>
          </cell>
          <cell r="K485">
            <v>11619.62</v>
          </cell>
          <cell r="L485">
            <v>0.000495846384313216</v>
          </cell>
        </row>
        <row r="486">
          <cell r="C486" t="str">
            <v> 12.3.38 </v>
          </cell>
          <cell r="D486" t="str">
            <v> UFF00448 (ADAPT_CPOS: 61.15.170) </v>
          </cell>
          <cell r="E486" t="str">
            <v>Próprio</v>
          </cell>
          <cell r="F486" t="str">
            <v>MEDIDOR DE VAZÃO PARA ÁGUA GELADA DN=6"</v>
          </cell>
          <cell r="G486" t="str">
            <v>UN</v>
          </cell>
          <cell r="H486">
            <v>1</v>
          </cell>
          <cell r="I486">
            <v>20392.15</v>
          </cell>
          <cell r="J486">
            <v>25783.83</v>
          </cell>
          <cell r="K486">
            <v>25783.83</v>
          </cell>
          <cell r="L486">
            <v>0.00110027857014658</v>
          </cell>
        </row>
        <row r="487">
          <cell r="C487" t="str">
            <v> 12.3.39 </v>
          </cell>
          <cell r="D487" t="str">
            <v> UFF00449 (ADAPT_CPOS: 61.15.170) </v>
          </cell>
          <cell r="E487" t="str">
            <v>Próprio</v>
          </cell>
          <cell r="F487" t="str">
            <v>TRANSMISSOR DIFERENCIAL DE PRESSÃO PARA DUTO</v>
          </cell>
          <cell r="G487" t="str">
            <v>UN</v>
          </cell>
          <cell r="H487">
            <v>2</v>
          </cell>
          <cell r="I487">
            <v>1126.77</v>
          </cell>
          <cell r="J487">
            <v>1424.68</v>
          </cell>
          <cell r="K487">
            <v>2849.36</v>
          </cell>
          <cell r="L487">
            <v>0.000121591313107202</v>
          </cell>
        </row>
        <row r="488">
          <cell r="C488" t="str">
            <v> 12.3.40 </v>
          </cell>
          <cell r="D488" t="str">
            <v> UFF00450 (ADAPT_CPOS: 61.15.174) </v>
          </cell>
          <cell r="E488" t="str">
            <v>Próprio</v>
          </cell>
          <cell r="F488" t="str">
            <v>TRANSMISSOR DE TEMPERATURA PARA DUTO DE AR CONDICIONADO</v>
          </cell>
          <cell r="G488" t="str">
            <v>UN</v>
          </cell>
          <cell r="H488">
            <v>6</v>
          </cell>
          <cell r="I488">
            <v>877.99</v>
          </cell>
          <cell r="J488">
            <v>1110.13</v>
          </cell>
          <cell r="K488">
            <v>6660.78</v>
          </cell>
          <cell r="L488">
            <v>0.000284236806341841</v>
          </cell>
        </row>
        <row r="489">
          <cell r="C489" t="str">
            <v> 12.3.41 </v>
          </cell>
          <cell r="D489" t="str">
            <v> UFF00451 (ADAPT_CPOS: 61.15.174) </v>
          </cell>
          <cell r="E489" t="str">
            <v>Próprio</v>
          </cell>
          <cell r="F489" t="str">
            <v>TRANSMISSOR DE TEMPERATURA PARA AMBIENTE</v>
          </cell>
          <cell r="G489" t="str">
            <v>UN</v>
          </cell>
          <cell r="H489">
            <v>2</v>
          </cell>
          <cell r="I489">
            <v>918.54</v>
          </cell>
          <cell r="J489">
            <v>1161.4</v>
          </cell>
          <cell r="K489">
            <v>2322.8</v>
          </cell>
          <cell r="L489">
            <v>9.91213121842831e-5</v>
          </cell>
        </row>
        <row r="490">
          <cell r="C490" t="str">
            <v> 12.3.42 </v>
          </cell>
          <cell r="D490" t="str">
            <v> UFF00452 (ADAPT_CPOS: 61.15.174) </v>
          </cell>
          <cell r="E490" t="str">
            <v>Próprio</v>
          </cell>
          <cell r="F490" t="str">
            <v>TRANSMISSOR DE UMIDADE PARA AMBIENTE</v>
          </cell>
          <cell r="G490" t="str">
            <v>UN</v>
          </cell>
          <cell r="H490">
            <v>2</v>
          </cell>
          <cell r="I490">
            <v>1214.86</v>
          </cell>
          <cell r="J490">
            <v>1536.06</v>
          </cell>
          <cell r="K490">
            <v>3072.12</v>
          </cell>
          <cell r="L490">
            <v>0.000131097195448416</v>
          </cell>
        </row>
        <row r="491">
          <cell r="C491" t="str">
            <v> 12.3.43 </v>
          </cell>
          <cell r="D491" t="str">
            <v> UFF00453 (ADAPT_SBC: 70127) </v>
          </cell>
          <cell r="E491" t="str">
            <v>Próprio</v>
          </cell>
          <cell r="F491" t="str">
            <v>TERMOSTATO DE SEGURANÇA</v>
          </cell>
          <cell r="G491" t="str">
            <v>UN</v>
          </cell>
          <cell r="H491">
            <v>65</v>
          </cell>
          <cell r="I491">
            <v>543.52</v>
          </cell>
          <cell r="J491">
            <v>687.22</v>
          </cell>
          <cell r="K491">
            <v>44669.3</v>
          </cell>
          <cell r="L491">
            <v>0.00190618203476554</v>
          </cell>
        </row>
        <row r="492">
          <cell r="C492" t="str">
            <v> 12.3.44 </v>
          </cell>
          <cell r="D492" t="str">
            <v> UFF00454 (ADAPT_SBC: 70634) </v>
          </cell>
          <cell r="E492" t="str">
            <v>Próprio</v>
          </cell>
          <cell r="F492" t="str">
            <v>CHAVE DE FLUXO DE AR TUPO PALHETA PARA DUTO DE AR CONDICIONADO</v>
          </cell>
          <cell r="G492" t="str">
            <v>UN</v>
          </cell>
          <cell r="H492">
            <v>1</v>
          </cell>
          <cell r="I492">
            <v>1610.92</v>
          </cell>
          <cell r="J492">
            <v>2036.84</v>
          </cell>
          <cell r="K492">
            <v>2036.84</v>
          </cell>
          <cell r="L492">
            <v>8.69184835153414e-5</v>
          </cell>
        </row>
        <row r="493">
          <cell r="C493" t="str">
            <v> 12.3.45 </v>
          </cell>
          <cell r="D493" t="str">
            <v> UFF00455 (ADAPT_CPOS: 61.15.181) </v>
          </cell>
          <cell r="E493" t="str">
            <v>Próprio</v>
          </cell>
          <cell r="F493" t="str">
            <v>CONTROLADOR LOGICO PROGRAMAVEL M241 24IO OU SIMILAR TÉCNICO COM TODOS OS ACESSÓRIOS NECESSÁRIOS</v>
          </cell>
          <cell r="G493" t="str">
            <v>UN</v>
          </cell>
          <cell r="H493">
            <v>3</v>
          </cell>
          <cell r="I493">
            <v>10520.93</v>
          </cell>
          <cell r="J493">
            <v>13302.66</v>
          </cell>
          <cell r="K493">
            <v>39907.98</v>
          </cell>
          <cell r="L493">
            <v>0.00170300126753234</v>
          </cell>
        </row>
        <row r="494">
          <cell r="C494" t="str">
            <v> 12.3.46 </v>
          </cell>
          <cell r="D494" t="str">
            <v> UFF00456 (ADAPT_CPOS: 61.15.191) </v>
          </cell>
          <cell r="E494" t="str">
            <v>Próprio</v>
          </cell>
          <cell r="F494" t="str">
            <v>MÓDULO DE SAÍDAS ANALÓGICAS 4 SAÍDAS 12BITS 24 VDC TENSÃO E CORRENTE TERMINAL PARAFUSO OU SIMILAR TÉCNICO</v>
          </cell>
          <cell r="G494" t="str">
            <v>UN</v>
          </cell>
          <cell r="H494">
            <v>1</v>
          </cell>
          <cell r="I494">
            <v>3051.28</v>
          </cell>
          <cell r="J494">
            <v>3858.03</v>
          </cell>
          <cell r="K494">
            <v>3858.03</v>
          </cell>
          <cell r="L494">
            <v>0.000164634491151339</v>
          </cell>
        </row>
        <row r="495">
          <cell r="C495" t="str">
            <v> 12.3.47 </v>
          </cell>
          <cell r="D495" t="str">
            <v> UFF00457 (ADAPT_CPOS: 61.15.201) </v>
          </cell>
          <cell r="E495" t="str">
            <v>Próprio</v>
          </cell>
          <cell r="F495" t="str">
            <v>MODULO X80 - 16 SAIDAS DIGITAIS A RELE - 2A - CONECT BORNE OU SIMILAR TÉCNICO</v>
          </cell>
          <cell r="G495" t="str">
            <v>UN</v>
          </cell>
          <cell r="H495">
            <v>9</v>
          </cell>
          <cell r="I495">
            <v>3703.58</v>
          </cell>
          <cell r="J495">
            <v>4682.8</v>
          </cell>
          <cell r="K495">
            <v>42145.2</v>
          </cell>
          <cell r="L495">
            <v>0.00179847060714183</v>
          </cell>
        </row>
        <row r="496">
          <cell r="C496" t="str">
            <v> 12.3.48 </v>
          </cell>
          <cell r="D496" t="str">
            <v> UFF00458 (ADAPT_CPOS: 61.15.196) </v>
          </cell>
          <cell r="E496" t="str">
            <v>Próprio</v>
          </cell>
          <cell r="F496" t="str">
            <v>MODULO DE EXPANSAO TM3 2 ENTRADAS ANALOGICAS ALTA RESISTENCIA OU SIMILAR TÉCNICO</v>
          </cell>
          <cell r="G496" t="str">
            <v>UN</v>
          </cell>
          <cell r="H496">
            <v>39</v>
          </cell>
          <cell r="I496">
            <v>2488.79</v>
          </cell>
          <cell r="J496">
            <v>3146.82</v>
          </cell>
          <cell r="K496">
            <v>122725.98</v>
          </cell>
          <cell r="L496">
            <v>0.00523711046009216</v>
          </cell>
        </row>
        <row r="497">
          <cell r="C497" t="str">
            <v> 12.3.49 </v>
          </cell>
          <cell r="D497" t="str">
            <v> UFF00459 (ADAPT_CPOS: 61.15.181) </v>
          </cell>
          <cell r="E497" t="str">
            <v>Próprio</v>
          </cell>
          <cell r="F497" t="str">
            <v>CONTROLLER M251 ETHERNET PROC. UNIT OU SIMILAR TÉCNICO</v>
          </cell>
          <cell r="G497" t="str">
            <v>UN</v>
          </cell>
          <cell r="H497">
            <v>4</v>
          </cell>
          <cell r="I497">
            <v>6788.64</v>
          </cell>
          <cell r="J497">
            <v>8583.55</v>
          </cell>
          <cell r="K497">
            <v>34334.2</v>
          </cell>
          <cell r="L497">
            <v>0.00146515023109937</v>
          </cell>
        </row>
        <row r="498">
          <cell r="C498" t="str">
            <v> 12.3.50 </v>
          </cell>
          <cell r="D498" t="str">
            <v> UFF00460 (ADAPT_CPOS: 61.15.201) </v>
          </cell>
          <cell r="E498" t="str">
            <v>Próprio</v>
          </cell>
          <cell r="F498" t="str">
            <v>MODULO X80 - COMUNICACAO COM 2 PORTAS RS OU SIMILAR TÉCNICO</v>
          </cell>
          <cell r="G498" t="str">
            <v>UN</v>
          </cell>
          <cell r="H498">
            <v>2</v>
          </cell>
          <cell r="I498">
            <v>9579.29</v>
          </cell>
          <cell r="J498">
            <v>12112.05</v>
          </cell>
          <cell r="K498">
            <v>24224.1</v>
          </cell>
          <cell r="L498">
            <v>0.00103371989774552</v>
          </cell>
        </row>
        <row r="499">
          <cell r="C499" t="str">
            <v> 12.3.51 </v>
          </cell>
          <cell r="D499" t="str">
            <v> UFF00461 (ADAPT_SINAPI: 100555) </v>
          </cell>
          <cell r="E499" t="str">
            <v>Próprio</v>
          </cell>
          <cell r="F499" t="str">
            <v>RACK PARA CONTROLADOR M580 - 12 SLOTS OU SIMILAR TÉCNICO</v>
          </cell>
          <cell r="G499" t="str">
            <v>UN</v>
          </cell>
          <cell r="H499">
            <v>8</v>
          </cell>
          <cell r="I499">
            <v>7295.45</v>
          </cell>
          <cell r="J499">
            <v>9224.36</v>
          </cell>
          <cell r="K499">
            <v>73794.88</v>
          </cell>
          <cell r="L499">
            <v>0.00314906377565081</v>
          </cell>
        </row>
        <row r="500">
          <cell r="C500" t="str">
            <v> 12.3.52 </v>
          </cell>
          <cell r="D500" t="str">
            <v> UFF00462 (ADAPT_AGETOP: 070706) </v>
          </cell>
          <cell r="E500" t="str">
            <v>Próprio</v>
          </cell>
          <cell r="F500" t="str">
            <v>Quadro Comando Sobrepor Aço Carbono Bege Ral 7032 1200 mm 800 mm 250 mm Comando Flange Inferior CE1208025 CEMAR OU SIMILAR TÉCNICO</v>
          </cell>
          <cell r="G500" t="str">
            <v>un</v>
          </cell>
          <cell r="H500">
            <v>4</v>
          </cell>
          <cell r="I500">
            <v>1409.74</v>
          </cell>
          <cell r="J500">
            <v>1782.47</v>
          </cell>
          <cell r="K500">
            <v>7129.88</v>
          </cell>
          <cell r="L500">
            <v>0.000304254805113</v>
          </cell>
        </row>
        <row r="501">
          <cell r="C501" t="str">
            <v> 12.4 </v>
          </cell>
          <cell r="D501" t="str">
            <v>  </v>
          </cell>
        </row>
        <row r="501">
          <cell r="F501" t="str">
            <v>QUADROS E PAINEIS</v>
          </cell>
        </row>
        <row r="501">
          <cell r="K501">
            <v>2211589.84</v>
          </cell>
          <cell r="L501">
            <v>0.0943756186302</v>
          </cell>
        </row>
        <row r="502">
          <cell r="C502" t="str">
            <v> 12.4.1 </v>
          </cell>
          <cell r="D502" t="str">
            <v> UFF00123 (ADAPT_EMOP:15.007.0435-A) </v>
          </cell>
          <cell r="E502" t="str">
            <v>Próprio</v>
          </cell>
          <cell r="F502"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2" t="str">
            <v>UN</v>
          </cell>
          <cell r="H502">
            <v>1</v>
          </cell>
          <cell r="I502">
            <v>12306.58</v>
          </cell>
          <cell r="J502">
            <v>15560.43</v>
          </cell>
          <cell r="K502">
            <v>15560.43</v>
          </cell>
          <cell r="L502">
            <v>0.000664013363075462</v>
          </cell>
        </row>
        <row r="503">
          <cell r="C503" t="str">
            <v> 12.4.2 </v>
          </cell>
          <cell r="D503" t="str">
            <v> UFF00124 (ADAPT_EMOP:15.007.0435-A) </v>
          </cell>
          <cell r="E503" t="str">
            <v>Próprio</v>
          </cell>
          <cell r="F503"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v>
          </cell>
          <cell r="G503" t="str">
            <v>UN</v>
          </cell>
          <cell r="H503">
            <v>1</v>
          </cell>
          <cell r="I503">
            <v>9994.58</v>
          </cell>
          <cell r="J503">
            <v>12637.14</v>
          </cell>
          <cell r="K503">
            <v>12637.14</v>
          </cell>
          <cell r="L503">
            <v>0.000539267220189638</v>
          </cell>
        </row>
        <row r="504">
          <cell r="C504" t="str">
            <v> 12.4.3 </v>
          </cell>
          <cell r="D504" t="str">
            <v> UFF00125 (ADAPT_EMOP:15.007.0430-A) </v>
          </cell>
          <cell r="E504" t="str">
            <v>Próprio</v>
          </cell>
          <cell r="F504"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504" t="str">
            <v>UN</v>
          </cell>
          <cell r="H504">
            <v>1</v>
          </cell>
          <cell r="I504">
            <v>7206.58</v>
          </cell>
          <cell r="J504">
            <v>9111.99</v>
          </cell>
          <cell r="K504">
            <v>9111.99</v>
          </cell>
          <cell r="L504">
            <v>0.00038883778431637</v>
          </cell>
        </row>
        <row r="505">
          <cell r="C505" t="str">
            <v> 12.4.4 </v>
          </cell>
          <cell r="D505" t="str">
            <v> UFF00126 (ADAPT_EMOP:15.007.0430-A) </v>
          </cell>
          <cell r="E505" t="str">
            <v>Próprio</v>
          </cell>
          <cell r="F505"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5" t="str">
            <v>UN</v>
          </cell>
          <cell r="H505">
            <v>1</v>
          </cell>
          <cell r="I505">
            <v>13784.58</v>
          </cell>
          <cell r="J505">
            <v>17429.22</v>
          </cell>
          <cell r="K505">
            <v>17429.22</v>
          </cell>
          <cell r="L505">
            <v>0.000743760615097533</v>
          </cell>
        </row>
        <row r="506">
          <cell r="C506" t="str">
            <v> 12.4.5 </v>
          </cell>
          <cell r="D506" t="str">
            <v> UFF00127 (ADAPT_EMOP:15.007.0430-A) </v>
          </cell>
          <cell r="E506" t="str">
            <v>Próprio</v>
          </cell>
          <cell r="F506"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6" t="str">
            <v>UN</v>
          </cell>
          <cell r="H506">
            <v>1</v>
          </cell>
          <cell r="I506">
            <v>9845.58</v>
          </cell>
          <cell r="J506">
            <v>12448.75</v>
          </cell>
          <cell r="K506">
            <v>12448.75</v>
          </cell>
          <cell r="L506">
            <v>0.000531228015780133</v>
          </cell>
        </row>
        <row r="507">
          <cell r="C507" t="str">
            <v> 12.4.6 </v>
          </cell>
          <cell r="D507" t="str">
            <v> UFF00128 (ADAPT_EMOP:15.007.0430-A) </v>
          </cell>
          <cell r="E507" t="str">
            <v>Próprio</v>
          </cell>
          <cell r="F507"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7" t="str">
            <v>UN</v>
          </cell>
          <cell r="H507">
            <v>1</v>
          </cell>
          <cell r="I507">
            <v>7189.58</v>
          </cell>
          <cell r="J507">
            <v>9090.5</v>
          </cell>
          <cell r="K507">
            <v>9090.5</v>
          </cell>
          <cell r="L507">
            <v>0.00038792073721854</v>
          </cell>
        </row>
        <row r="508">
          <cell r="C508" t="str">
            <v> 12.4.7 </v>
          </cell>
          <cell r="D508" t="str">
            <v> UFF00129 (ADAPT_EMOP:15.007.0430-A) </v>
          </cell>
          <cell r="E508" t="str">
            <v>Próprio</v>
          </cell>
          <cell r="F508"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8" t="str">
            <v>UN</v>
          </cell>
          <cell r="H508">
            <v>1</v>
          </cell>
          <cell r="I508">
            <v>18057.58</v>
          </cell>
          <cell r="J508">
            <v>22832</v>
          </cell>
          <cell r="K508">
            <v>22832</v>
          </cell>
          <cell r="L508">
            <v>0.000974314534093142</v>
          </cell>
        </row>
        <row r="509">
          <cell r="C509" t="str">
            <v> 12.4.8 </v>
          </cell>
          <cell r="D509" t="str">
            <v> UFF00130 (ADAPT_EMOP:15.007.0435-A) </v>
          </cell>
          <cell r="E509" t="str">
            <v>Próprio</v>
          </cell>
          <cell r="F509"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9" t="str">
            <v>UN</v>
          </cell>
          <cell r="H509">
            <v>1</v>
          </cell>
          <cell r="I509">
            <v>12676.58</v>
          </cell>
          <cell r="J509">
            <v>16028.26</v>
          </cell>
          <cell r="K509">
            <v>16028.26</v>
          </cell>
          <cell r="L509">
            <v>0.000683977166880858</v>
          </cell>
        </row>
        <row r="510">
          <cell r="C510" t="str">
            <v> 12.4.9 </v>
          </cell>
          <cell r="D510" t="str">
            <v> UFF00131 (ADAPT_EMOP:15.007.0435-A) </v>
          </cell>
          <cell r="E510" t="str">
            <v>Próprio</v>
          </cell>
          <cell r="F510"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10" t="str">
            <v>UN</v>
          </cell>
          <cell r="H510">
            <v>1</v>
          </cell>
          <cell r="I510">
            <v>9252.58</v>
          </cell>
          <cell r="J510">
            <v>11698.96</v>
          </cell>
          <cell r="K510">
            <v>11698.96</v>
          </cell>
          <cell r="L510">
            <v>0.000499232076111348</v>
          </cell>
        </row>
        <row r="511">
          <cell r="C511" t="str">
            <v> 12.4.10 </v>
          </cell>
          <cell r="D511" t="str">
            <v> UFF00132 (ADAPT_EMOP:15.007.0430-A) </v>
          </cell>
          <cell r="E511" t="str">
            <v>Próprio</v>
          </cell>
          <cell r="F511"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511" t="str">
            <v>UN</v>
          </cell>
          <cell r="H511">
            <v>1</v>
          </cell>
          <cell r="I511">
            <v>7206.58</v>
          </cell>
          <cell r="J511">
            <v>9111.99</v>
          </cell>
          <cell r="K511">
            <v>9111.99</v>
          </cell>
          <cell r="L511">
            <v>0.00038883778431637</v>
          </cell>
        </row>
        <row r="512">
          <cell r="C512" t="str">
            <v> 12.4.11 </v>
          </cell>
          <cell r="D512" t="str">
            <v> UFF00133 (ADAPT_EMOP:15.007.0430-A) </v>
          </cell>
          <cell r="E512" t="str">
            <v>Próprio</v>
          </cell>
          <cell r="F512"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2" t="str">
            <v>UN</v>
          </cell>
          <cell r="H512">
            <v>1</v>
          </cell>
          <cell r="I512">
            <v>12269.58</v>
          </cell>
          <cell r="J512">
            <v>15513.65</v>
          </cell>
          <cell r="K512">
            <v>15513.65</v>
          </cell>
          <cell r="L512">
            <v>0.000662017110714527</v>
          </cell>
        </row>
        <row r="513">
          <cell r="C513" t="str">
            <v> 12.4.12 </v>
          </cell>
          <cell r="D513" t="str">
            <v> UFF00134 (ADAPT_EMOP:15.007.0430-A) </v>
          </cell>
          <cell r="E513" t="str">
            <v>Próprio</v>
          </cell>
          <cell r="F513"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3" t="str">
            <v>UN</v>
          </cell>
          <cell r="H513">
            <v>1</v>
          </cell>
          <cell r="I513">
            <v>7073.58</v>
          </cell>
          <cell r="J513">
            <v>8943.83</v>
          </cell>
          <cell r="K513">
            <v>8943.83</v>
          </cell>
          <cell r="L513">
            <v>0.000381661858770947</v>
          </cell>
        </row>
        <row r="514">
          <cell r="C514" t="str">
            <v> 12.4.13 </v>
          </cell>
          <cell r="D514" t="str">
            <v> UFF00135 (ADAPT_EMOP:15.007.0430-A) </v>
          </cell>
          <cell r="E514" t="str">
            <v>Próprio</v>
          </cell>
          <cell r="F514"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4" t="str">
            <v>UN</v>
          </cell>
          <cell r="H514">
            <v>1</v>
          </cell>
          <cell r="I514">
            <v>7173.58</v>
          </cell>
          <cell r="J514">
            <v>9070.27</v>
          </cell>
          <cell r="K514">
            <v>9070.27</v>
          </cell>
          <cell r="L514">
            <v>0.000387057458354459</v>
          </cell>
        </row>
        <row r="515">
          <cell r="C515" t="str">
            <v> 12.4.14 </v>
          </cell>
          <cell r="D515" t="str">
            <v> UFF00136 (ADAPT_EMOP:15.007.0430-A) </v>
          </cell>
          <cell r="E515" t="str">
            <v>Próprio</v>
          </cell>
          <cell r="F515"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5" t="str">
            <v>UN</v>
          </cell>
          <cell r="H515">
            <v>1</v>
          </cell>
          <cell r="I515">
            <v>16426.58</v>
          </cell>
          <cell r="J515">
            <v>20769.76</v>
          </cell>
          <cell r="K515">
            <v>20769.76</v>
          </cell>
          <cell r="L515">
            <v>0.000886312151262543</v>
          </cell>
        </row>
        <row r="516">
          <cell r="C516" t="str">
            <v> 12.4.15 </v>
          </cell>
          <cell r="D516" t="str">
            <v> UFF00162 (ADAPT_EMOP:15.007.0430-A) </v>
          </cell>
          <cell r="E516" t="str">
            <v>Próprio</v>
          </cell>
          <cell r="F516"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516" t="str">
            <v>UN</v>
          </cell>
          <cell r="H516">
            <v>1</v>
          </cell>
          <cell r="I516">
            <v>7891.58</v>
          </cell>
          <cell r="J516">
            <v>9978.11</v>
          </cell>
          <cell r="K516">
            <v>9978.11</v>
          </cell>
          <cell r="L516">
            <v>0.000425797897502633</v>
          </cell>
        </row>
        <row r="517">
          <cell r="C517" t="str">
            <v> 12.4.16 </v>
          </cell>
          <cell r="D517" t="str">
            <v> UFF00535 (ADAPT_ORSE:13341) </v>
          </cell>
          <cell r="E517" t="str">
            <v>Próprio</v>
          </cell>
          <cell r="F517" t="str">
            <v>QF-RECP - QUADRO DE COMANDO PARA 02 BOMBAS INCÊNDIO 7,5CV/220V. FORNECIMENTO E INSTALAÇÃO.</v>
          </cell>
          <cell r="G517" t="str">
            <v>UN</v>
          </cell>
          <cell r="H517">
            <v>1</v>
          </cell>
          <cell r="I517">
            <v>14869.06</v>
          </cell>
          <cell r="J517">
            <v>18800.43</v>
          </cell>
          <cell r="K517">
            <v>18800.43</v>
          </cell>
          <cell r="L517">
            <v>0.000802274535572912</v>
          </cell>
        </row>
        <row r="518">
          <cell r="C518" t="str">
            <v> 12.4.17 </v>
          </cell>
          <cell r="D518" t="str">
            <v> UFF00536 (ADAPT_ORSE:13341) </v>
          </cell>
          <cell r="E518" t="str">
            <v>Próprio</v>
          </cell>
          <cell r="F518" t="str">
            <v>QF-RECR - QUADRO DE COMANDO PARA 02 BOMBAS INCÊNDIO 7,5CV/220V. FORNECIMENTO E INSTALAÇÃO.</v>
          </cell>
          <cell r="G518" t="str">
            <v>UN</v>
          </cell>
          <cell r="H518">
            <v>1</v>
          </cell>
          <cell r="I518">
            <v>14869.06</v>
          </cell>
          <cell r="J518">
            <v>18800.43</v>
          </cell>
          <cell r="K518">
            <v>18800.43</v>
          </cell>
          <cell r="L518">
            <v>0.000802274535572912</v>
          </cell>
        </row>
        <row r="519">
          <cell r="C519" t="str">
            <v> 12.4.18 </v>
          </cell>
          <cell r="D519" t="str">
            <v> UFF00558 (ADAPT_CPOS: 69.05.230) </v>
          </cell>
          <cell r="E519" t="str">
            <v>Próprio</v>
          </cell>
          <cell r="F519" t="str">
            <v>REGULADOR/ESTABILIZADOR DE VOLTAGEM 4 BOBINAS, SVC-50KVA MONOFASICO 220V</v>
          </cell>
          <cell r="G519" t="str">
            <v>UN</v>
          </cell>
          <cell r="H519">
            <v>2</v>
          </cell>
          <cell r="I519">
            <v>19845.67</v>
          </cell>
          <cell r="J519">
            <v>25092.86</v>
          </cell>
          <cell r="K519">
            <v>50185.72</v>
          </cell>
          <cell r="L519">
            <v>0.00214158533636689</v>
          </cell>
        </row>
        <row r="520">
          <cell r="C520" t="str">
            <v> 12.4.19 </v>
          </cell>
          <cell r="D520" t="str">
            <v> UFF00264 (ADAPT_ORSE: 9728) </v>
          </cell>
          <cell r="E520" t="str">
            <v>Próprio</v>
          </cell>
          <cell r="F520"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v>
          </cell>
          <cell r="G520" t="str">
            <v>un</v>
          </cell>
          <cell r="H520">
            <v>1</v>
          </cell>
          <cell r="I520">
            <v>501045</v>
          </cell>
          <cell r="J520">
            <v>585671.5</v>
          </cell>
          <cell r="K520">
            <v>585671.5</v>
          </cell>
          <cell r="L520">
            <v>0.0249924778667717</v>
          </cell>
        </row>
        <row r="521">
          <cell r="C521" t="str">
            <v> 12.4.20 </v>
          </cell>
          <cell r="D521" t="str">
            <v> UFF00476 (ADAPT_SBC: 064072) </v>
          </cell>
          <cell r="E521" t="str">
            <v>Próprio</v>
          </cell>
          <cell r="F521"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v>
          </cell>
          <cell r="G521" t="str">
            <v>UN</v>
          </cell>
          <cell r="H521">
            <v>1</v>
          </cell>
          <cell r="I521">
            <v>4191.26</v>
          </cell>
          <cell r="J521">
            <v>5299.42</v>
          </cell>
          <cell r="K521">
            <v>5299.42</v>
          </cell>
          <cell r="L521">
            <v>0.000226143216900135</v>
          </cell>
        </row>
        <row r="522">
          <cell r="C522" t="str">
            <v> 12.4.21 </v>
          </cell>
          <cell r="D522" t="str">
            <v> UFF00265 (ADAPT_ORSE: 9728) </v>
          </cell>
          <cell r="E522" t="str">
            <v>Próprio</v>
          </cell>
          <cell r="F522"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v>
          </cell>
          <cell r="G522" t="str">
            <v>un</v>
          </cell>
          <cell r="H522">
            <v>1</v>
          </cell>
          <cell r="I522">
            <v>61967.04</v>
          </cell>
          <cell r="J522">
            <v>78351.12</v>
          </cell>
          <cell r="K522">
            <v>78351.12</v>
          </cell>
          <cell r="L522">
            <v>0.00334349312274334</v>
          </cell>
        </row>
        <row r="523">
          <cell r="C523" t="str">
            <v> 12.4.22 </v>
          </cell>
          <cell r="D523" t="str">
            <v> UFF00266 (ADAPT_ORSE: 9728) </v>
          </cell>
          <cell r="E523" t="str">
            <v>Próprio</v>
          </cell>
          <cell r="F523"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v>
          </cell>
          <cell r="G523" t="str">
            <v>un</v>
          </cell>
          <cell r="H523">
            <v>1</v>
          </cell>
          <cell r="I523">
            <v>833580</v>
          </cell>
          <cell r="J523">
            <v>974371.66</v>
          </cell>
          <cell r="K523">
            <v>974371.66</v>
          </cell>
          <cell r="L523">
            <v>0.0415795580740391</v>
          </cell>
        </row>
        <row r="524">
          <cell r="C524" t="str">
            <v> 12.4.23 </v>
          </cell>
          <cell r="D524" t="str">
            <v> UFF00477 (ADAPT_SBC: 064072) </v>
          </cell>
          <cell r="E524" t="str">
            <v>Próprio</v>
          </cell>
          <cell r="F524"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v>
          </cell>
          <cell r="G524" t="str">
            <v>UN</v>
          </cell>
          <cell r="H524">
            <v>1</v>
          </cell>
          <cell r="I524">
            <v>4191.26</v>
          </cell>
          <cell r="J524">
            <v>5299.42</v>
          </cell>
          <cell r="K524">
            <v>5299.42</v>
          </cell>
          <cell r="L524">
            <v>0.000226143216900135</v>
          </cell>
        </row>
        <row r="525">
          <cell r="C525" t="str">
            <v> 12.4.24 </v>
          </cell>
          <cell r="D525" t="str">
            <v> UFF00268 (ADAPT_EMBASA: 60.14.06) </v>
          </cell>
          <cell r="E525" t="str">
            <v>Próprio</v>
          </cell>
          <cell r="F525"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v>
          </cell>
          <cell r="G525" t="str">
            <v>UN</v>
          </cell>
          <cell r="H525">
            <v>2</v>
          </cell>
          <cell r="I525">
            <v>84651.66</v>
          </cell>
          <cell r="J525">
            <v>107033.55</v>
          </cell>
          <cell r="K525">
            <v>214067.1</v>
          </cell>
          <cell r="L525">
            <v>0.00913492846886695</v>
          </cell>
        </row>
        <row r="526">
          <cell r="C526" t="str">
            <v> 12.4.25 </v>
          </cell>
          <cell r="D526" t="str">
            <v> UFF00491 (ADAPT_SIURB: 9005017) </v>
          </cell>
          <cell r="E526" t="str">
            <v>Próprio</v>
          </cell>
          <cell r="F526" t="str">
            <v>QDLT - 1 - 5kA/220V - QUADRO DE DISTRIBUIÇÃO DE ENERGIA EM CHAPA DE AÇO GALVANIZADO, DE SOBREPOR, PARA ATÉ 48 DISJUNTORES, COM BARRAMENTO TRIFÁSICO, PADRÃO DIN, COMPLETO - COM COMPONENTES. FORNECIMENTO E INSTALAÇÃO.</v>
          </cell>
          <cell r="G526" t="str">
            <v>UN</v>
          </cell>
          <cell r="H526">
            <v>1</v>
          </cell>
          <cell r="I526">
            <v>10129.8</v>
          </cell>
          <cell r="J526">
            <v>12808.11</v>
          </cell>
          <cell r="K526">
            <v>12808.11</v>
          </cell>
          <cell r="L526">
            <v>0.000546563057430962</v>
          </cell>
        </row>
        <row r="527">
          <cell r="C527" t="str">
            <v> 12.4.26 </v>
          </cell>
          <cell r="D527" t="str">
            <v> UFF00492 (ADAPT_SINAPI: 101878) </v>
          </cell>
          <cell r="E527" t="str">
            <v>Próprio</v>
          </cell>
          <cell r="F527" t="str">
            <v>QDLT - 2 - 5kA/220V - QUADRO DE DISTRIBUIÇÃO DE ENERGIA EM CHAPA DE AÇO GALVANIZADO, DE SOBREPOR, PARA ATÉ 18 DISJUNTORES, COM BARRAMENTO TRIFÁSICO, PADRÃO DIN, COMPLETO - COM COMPONENTES. FORNECIMENTO E INSTALAÇÃO.</v>
          </cell>
          <cell r="G527" t="str">
            <v>UN</v>
          </cell>
          <cell r="H527">
            <v>1</v>
          </cell>
          <cell r="I527">
            <v>6783.95</v>
          </cell>
          <cell r="J527">
            <v>8577.62</v>
          </cell>
          <cell r="K527">
            <v>8577.62</v>
          </cell>
          <cell r="L527">
            <v>0.000366034505690611</v>
          </cell>
        </row>
        <row r="528">
          <cell r="C528" t="str">
            <v> 12.4.27 </v>
          </cell>
          <cell r="D528" t="str">
            <v> UFF00493 (ADAPT_SINAPI: 101878) </v>
          </cell>
          <cell r="E528" t="str">
            <v>Próprio</v>
          </cell>
          <cell r="F528" t="str">
            <v>QDLT - 3 - 5kA/220V - QUADRO DE DISTRIBUIÇÃO DE ENERGIA EM CHAPA DE AÇO GALVANIZADO, DE SOBREPOR, PARA ATÉ 18 DISJUNTORES, COM BARRAMENTO TRIFÁSICO, PADRÃO DIN, COMPLETO - COM COMPONENTES. FORNECIMENTO E INSTALAÇÃO.</v>
          </cell>
          <cell r="G528" t="str">
            <v>UN</v>
          </cell>
          <cell r="H528">
            <v>1</v>
          </cell>
          <cell r="I528">
            <v>6766.95</v>
          </cell>
          <cell r="J528">
            <v>8556.13</v>
          </cell>
          <cell r="K528">
            <v>8556.13</v>
          </cell>
          <cell r="L528">
            <v>0.00036511745859278</v>
          </cell>
        </row>
        <row r="529">
          <cell r="C529" t="str">
            <v> 12.4.28 </v>
          </cell>
          <cell r="D529" t="str">
            <v> UFF00503 (ADAPT_SBC: 064200) </v>
          </cell>
          <cell r="E529" t="str">
            <v>Próprio</v>
          </cell>
          <cell r="F529" t="str">
            <v>QDS - CB - 5kA/220V - QUADRO DE DISTRIBUIÇÃO DE ENERGIA EM CHAPA DE AÇO GALVANIZADO, DE SOBREPOR, PARA ATÉ 40 DISJUNTORES, COM BARRAMENTO TRIFÁSICO, PADRÃO DIN, COMPLETO - COM COMPONENTES. FORNECIMENTO E INSTALAÇÃO.</v>
          </cell>
          <cell r="G529" t="str">
            <v>UN</v>
          </cell>
          <cell r="H529">
            <v>1</v>
          </cell>
          <cell r="I529">
            <v>9625.59</v>
          </cell>
          <cell r="J529">
            <v>12170.59</v>
          </cell>
          <cell r="K529">
            <v>12170.59</v>
          </cell>
          <cell r="L529">
            <v>0.000519358038082019</v>
          </cell>
        </row>
        <row r="530">
          <cell r="C530" t="str">
            <v> 12.4.29 </v>
          </cell>
          <cell r="D530" t="str">
            <v> UFF00504 (ADAPT_SINAPI: 101878) </v>
          </cell>
          <cell r="E530" t="str">
            <v>Próprio</v>
          </cell>
          <cell r="F530" t="str">
            <v>QF - INC. - 5kA/220V - QUADRO DE DISTRIBUIÇÃO DE ENERGIA EM CHAPA DE AÇO GALVANIZADO, DE SOBREPOR, PARA ATÉ 18 DISJUNTORES, COM BARRAMENTO TRIFÁSICO, PADRÃO DIN, COMPLETO - COM COMPONENTES. FORNECIMENTO E INSTALAÇÃO.</v>
          </cell>
          <cell r="G530" t="str">
            <v>UN</v>
          </cell>
          <cell r="H530">
            <v>1</v>
          </cell>
          <cell r="I530">
            <v>7945.95</v>
          </cell>
          <cell r="J530">
            <v>10046.85</v>
          </cell>
          <cell r="K530">
            <v>10046.85</v>
          </cell>
          <cell r="L530">
            <v>0.000428731253366051</v>
          </cell>
        </row>
        <row r="531">
          <cell r="C531" t="str">
            <v> 12.4.30 </v>
          </cell>
          <cell r="D531" t="str">
            <v> UFF00505 (ADAPT_SINAPI: 101878) </v>
          </cell>
          <cell r="E531" t="str">
            <v>Próprio</v>
          </cell>
          <cell r="F531" t="str">
            <v>QD - GUAR / ILUM. EXT. - 5kA/220V - QUADRO DE DISTRIBUIÇÃO DE ENERGIA EM CHAPA DE AÇO GALVANIZADO, DE SOBREPOR, PARA ATÉ 18 DISJUNTORES, COM BARRAMENTO TRIFÁSICO, PADRÃO DIN, COMPLETO - COM COMPONENTES. FORNECIMENTO E INSTALAÇÃO.</v>
          </cell>
          <cell r="G531" t="str">
            <v>UN</v>
          </cell>
          <cell r="H531">
            <v>1</v>
          </cell>
          <cell r="I531">
            <v>6610.95</v>
          </cell>
          <cell r="J531">
            <v>8358.88</v>
          </cell>
          <cell r="K531">
            <v>8358.88</v>
          </cell>
          <cell r="L531">
            <v>0.000356700169618977</v>
          </cell>
        </row>
        <row r="532">
          <cell r="C532" t="str">
            <v> 12.5 </v>
          </cell>
          <cell r="D532" t="str">
            <v>  </v>
          </cell>
        </row>
        <row r="532">
          <cell r="F532" t="str">
            <v>SUBESTAÇÃO E REDE DE MÉDIA TENSÃO</v>
          </cell>
        </row>
        <row r="532">
          <cell r="K532">
            <v>956951.23</v>
          </cell>
          <cell r="L532">
            <v>0.0408361725563818</v>
          </cell>
        </row>
        <row r="533">
          <cell r="C533" t="str">
            <v> 12.5.1 </v>
          </cell>
          <cell r="D533" t="str">
            <v>  </v>
          </cell>
        </row>
        <row r="533">
          <cell r="F533" t="str">
            <v>SUBESTAÇÃO</v>
          </cell>
        </row>
        <row r="533">
          <cell r="K533">
            <v>686690</v>
          </cell>
          <cell r="L533">
            <v>0.0293032606611957</v>
          </cell>
        </row>
        <row r="534">
          <cell r="C534" t="str">
            <v> 12.5.1.1 </v>
          </cell>
          <cell r="D534" t="str">
            <v> 15.008.0392-A </v>
          </cell>
          <cell r="E534" t="str">
            <v>EMOP</v>
          </cell>
          <cell r="F534" t="str">
            <v>CABO DE COBRE COM ISOLAMENTO TERMOPLASTICO PARA TENSAO DE SE RVICO DE 8,7/15KV,COMPREENDENDO:PREPARO,CORTE E ENFIACAO EM ELETRODUTO,NA BITOLA DE 35MM2.FORNECIMENTO E COLOCACAO</v>
          </cell>
          <cell r="G534" t="str">
            <v>M</v>
          </cell>
          <cell r="H534">
            <v>42</v>
          </cell>
          <cell r="I534">
            <v>53.86</v>
          </cell>
          <cell r="J534">
            <v>68.1</v>
          </cell>
          <cell r="K534">
            <v>2860.2</v>
          </cell>
          <cell r="L534">
            <v>0.000122053890610249</v>
          </cell>
        </row>
        <row r="535">
          <cell r="C535" t="str">
            <v> 12.5.1.2 </v>
          </cell>
          <cell r="D535" t="str">
            <v> 15.008.0393-A </v>
          </cell>
          <cell r="E535" t="str">
            <v>EMOP</v>
          </cell>
          <cell r="F535" t="str">
            <v>CABO DE COBRE COM ISOLAMENTO TERMOPLASTICO PARA TENSAO DE SE RVICO DE 8,7/15KV,COMPREENDENDO:PREPARO,CORTE E ENFIACAO EM ELETRODUTO,NA BITOLA DE 50MM2.FORNECIMENTO E COLOCACAO</v>
          </cell>
          <cell r="G535" t="str">
            <v>M</v>
          </cell>
          <cell r="H535">
            <v>33</v>
          </cell>
          <cell r="I535">
            <v>66.93</v>
          </cell>
          <cell r="J535">
            <v>84.62</v>
          </cell>
          <cell r="K535">
            <v>2792.46</v>
          </cell>
          <cell r="L535">
            <v>0.000119163207948219</v>
          </cell>
        </row>
        <row r="536">
          <cell r="C536" t="str">
            <v> 12.5.1.3 </v>
          </cell>
          <cell r="D536" t="str">
            <v> UFF00111 (ADAPT_EMOP: 15.007.0338-A) </v>
          </cell>
          <cell r="E536" t="str">
            <v>Próprio</v>
          </cell>
          <cell r="F536" t="str">
            <v>MUFLA TERMINAL PARA CABO SINGELO 35MM2, 15KV. FORNECIMENTO E COLOCAÇÃO.</v>
          </cell>
          <cell r="G536" t="str">
            <v>UN</v>
          </cell>
          <cell r="H536">
            <v>6</v>
          </cell>
          <cell r="I536">
            <v>378.74</v>
          </cell>
          <cell r="J536">
            <v>478.87</v>
          </cell>
          <cell r="K536">
            <v>2873.22</v>
          </cell>
          <cell r="L536">
            <v>0.000122609495692322</v>
          </cell>
        </row>
        <row r="537">
          <cell r="C537" t="str">
            <v> 12.5.1.4 </v>
          </cell>
          <cell r="D537" t="str">
            <v> IP 14.20.0100 </v>
          </cell>
          <cell r="E537" t="str">
            <v>SCO</v>
          </cell>
          <cell r="F537" t="str">
            <v>Mufla terminal para cabo singelo 50mm2, 15Kv, inclusive bracadeira para fixacao. Fornecimento e assentamento.(desonerado)</v>
          </cell>
          <cell r="G537" t="str">
            <v>un</v>
          </cell>
          <cell r="H537">
            <v>6</v>
          </cell>
          <cell r="I537">
            <v>253.78</v>
          </cell>
          <cell r="J537">
            <v>320.87</v>
          </cell>
          <cell r="K537">
            <v>1925.22</v>
          </cell>
          <cell r="L537">
            <v>8.21553007764015e-5</v>
          </cell>
        </row>
        <row r="538">
          <cell r="C538" t="str">
            <v> 12.5.1.5 </v>
          </cell>
          <cell r="D538" t="str">
            <v> UFF00484 (ADAPT_EMOP: 18.028.0190-A) </v>
          </cell>
          <cell r="E538" t="str">
            <v>Próprio</v>
          </cell>
          <cell r="F538" t="str">
            <v>TRANSFORMADOR DE DISTRIBUICAO DE 1.000KVA,ABRIGADA,CLASSE 15 KV,A SECO,TENSAO PRIMARIA DE 13,8KV,TENSAO SECUNDARIA DE 220 /127V-60HZ.FORNECIMENTO.</v>
          </cell>
          <cell r="G538" t="str">
            <v>UN</v>
          </cell>
          <cell r="H538">
            <v>1</v>
          </cell>
          <cell r="I538">
            <v>129726.76</v>
          </cell>
          <cell r="J538">
            <v>151637.6</v>
          </cell>
          <cell r="K538">
            <v>151637.6</v>
          </cell>
          <cell r="L538">
            <v>0.00647086184280844</v>
          </cell>
        </row>
        <row r="539">
          <cell r="C539" t="str">
            <v> 12.5.1.6 </v>
          </cell>
          <cell r="D539" t="str">
            <v> UFF00478 (ADAPT_CPOS: 36.09.070) </v>
          </cell>
          <cell r="E539" t="str">
            <v>Próprio</v>
          </cell>
          <cell r="F539" t="str">
            <v>TRANSFORMADOR DE DISTRIBUICAO DE 1.000KVA,ABRIGADA,CLASSE 15 KV,A SECO,TENSAO PRIMARIA DE 13,8KV,TENSAO SECUNDARIA DE 220 /127V-60HZ.INSTALAÇÃO.</v>
          </cell>
          <cell r="G539" t="str">
            <v>UN</v>
          </cell>
          <cell r="H539">
            <v>1</v>
          </cell>
          <cell r="I539">
            <v>1982.79</v>
          </cell>
          <cell r="J539">
            <v>2507.03</v>
          </cell>
          <cell r="K539">
            <v>2507.03</v>
          </cell>
          <cell r="L539">
            <v>0.000106982996076013</v>
          </cell>
        </row>
        <row r="540">
          <cell r="C540" t="str">
            <v> 12.5.1.7 </v>
          </cell>
          <cell r="D540" t="str">
            <v> UFF00359 (ADAPT_CPOS:36.01.252) </v>
          </cell>
          <cell r="E540" t="str">
            <v>Próprio</v>
          </cell>
          <cell r="F540" t="str">
            <v>PAINEL DE MÉDIA TENSÃO DA SUBESTAÇÃO. FORNECIMENTO.</v>
          </cell>
          <cell r="G540" t="str">
            <v>CJ</v>
          </cell>
          <cell r="H540">
            <v>1</v>
          </cell>
          <cell r="I540">
            <v>362384.77</v>
          </cell>
          <cell r="J540">
            <v>423591.55</v>
          </cell>
          <cell r="K540">
            <v>423591.55</v>
          </cell>
          <cell r="L540">
            <v>0.0180760075194482</v>
          </cell>
        </row>
        <row r="541">
          <cell r="C541" t="str">
            <v> 12.5.1.8 </v>
          </cell>
          <cell r="D541" t="str">
            <v> UFF00479 (ADAPT_CPOS: 36.01.242) </v>
          </cell>
          <cell r="E541" t="str">
            <v>Próprio</v>
          </cell>
          <cell r="F541" t="str">
            <v>PAINEL DE MÉDIA TENSÃO DA SUBESTAÇÃO. MONTAGEM NA OBRA.</v>
          </cell>
          <cell r="G541" t="str">
            <v>UN</v>
          </cell>
          <cell r="H541">
            <v>1</v>
          </cell>
          <cell r="I541">
            <v>2625.96</v>
          </cell>
          <cell r="J541">
            <v>3320.26</v>
          </cell>
          <cell r="K541">
            <v>3320.26</v>
          </cell>
          <cell r="L541">
            <v>0.000141686123640859</v>
          </cell>
        </row>
        <row r="542">
          <cell r="C542" t="str">
            <v> 12.5.1.9 </v>
          </cell>
          <cell r="D542" t="str">
            <v> 065125 </v>
          </cell>
          <cell r="E542" t="str">
            <v>SBC</v>
          </cell>
          <cell r="F542" t="str">
            <v>TAPETE ISOLANTE 20KV 1,00X1,00M COM LAUDO</v>
          </cell>
          <cell r="G542" t="str">
            <v>UN</v>
          </cell>
          <cell r="H542">
            <v>3</v>
          </cell>
          <cell r="I542">
            <v>663.28</v>
          </cell>
          <cell r="J542">
            <v>838.65</v>
          </cell>
          <cell r="K542">
            <v>2515.95</v>
          </cell>
          <cell r="L542">
            <v>0.000107363641032395</v>
          </cell>
        </row>
        <row r="543">
          <cell r="C543" t="str">
            <v> 12.5.1.10 </v>
          </cell>
          <cell r="D543" t="str">
            <v> 14.002.0162-A </v>
          </cell>
          <cell r="E543" t="str">
            <v>EMOP</v>
          </cell>
          <cell r="F543" t="str">
            <v>GRADE PARA PROTECAO DE SUBESTACAO ELETRICA OU EQUIVALENTE,EM TELA DE ARAME GALVANIZADO Nº12,MALHA QUADRANGULAR DE (25X25) MM,FORMANDO QUADROS CONTORNADOS POR CANTONEIRAS DE FERRO DE 3/4"X3/4"X1/8",FIXADOS EM MONTANTES DE TUBOS GALVANIZADOS CO M DIAMETRO DE 2".FORNECIMENTO E COLOCACAO</v>
          </cell>
          <cell r="G543" t="str">
            <v>m²</v>
          </cell>
          <cell r="H543">
            <v>28.35</v>
          </cell>
          <cell r="I543">
            <v>586.01</v>
          </cell>
          <cell r="J543">
            <v>740.95</v>
          </cell>
          <cell r="K543">
            <v>21005.93</v>
          </cell>
          <cell r="L543">
            <v>0.000896390281234371</v>
          </cell>
        </row>
        <row r="544">
          <cell r="C544" t="str">
            <v> 12.5.1.11 </v>
          </cell>
          <cell r="D544" t="str">
            <v> UFF00471 (ADAPT_CPOS: 24.03.340) </v>
          </cell>
          <cell r="E544" t="str">
            <v>Próprio</v>
          </cell>
          <cell r="F544" t="str">
            <v>Tampa  em  chapa  de  segurança  tipo  xadrez,  aço  galvanizado  a  fogo  antiderrapante  de  1/4´.</v>
          </cell>
          <cell r="G544" t="str">
            <v>m²</v>
          </cell>
          <cell r="H544">
            <v>19.85</v>
          </cell>
          <cell r="I544">
            <v>630.58</v>
          </cell>
          <cell r="J544">
            <v>797.3</v>
          </cell>
          <cell r="K544">
            <v>15826.4</v>
          </cell>
          <cell r="L544">
            <v>0.000675363154448656</v>
          </cell>
        </row>
        <row r="545">
          <cell r="C545" t="str">
            <v> 12.5.1.12 </v>
          </cell>
          <cell r="D545" t="str">
            <v> UFF00541 (ADAPT_SCO: DR 54.05.0110) </v>
          </cell>
          <cell r="E545" t="str">
            <v>Próprio</v>
          </cell>
          <cell r="F545" t="str">
            <v>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v>
          </cell>
          <cell r="G545" t="str">
            <v>m</v>
          </cell>
          <cell r="H545">
            <v>34.8</v>
          </cell>
          <cell r="I545">
            <v>635.56</v>
          </cell>
          <cell r="J545">
            <v>803.6</v>
          </cell>
          <cell r="K545">
            <v>27965.28</v>
          </cell>
          <cell r="L545">
            <v>0.00119336802531466</v>
          </cell>
        </row>
        <row r="546">
          <cell r="C546" t="str">
            <v> 12.5.1.13 </v>
          </cell>
          <cell r="D546" t="str">
            <v> UFF00499 (ADAPT_EMOP: 18.028.0190-A) </v>
          </cell>
          <cell r="E546" t="str">
            <v>Próprio</v>
          </cell>
          <cell r="F546" t="str">
            <v>REMANEJAMENTO, COLOCAÇÃO DO TRAFO EXISTENTE ATÉ A SUBESTAÇÃO E INSTALAÇÃO.</v>
          </cell>
          <cell r="G546" t="str">
            <v>UN</v>
          </cell>
          <cell r="H546">
            <v>1</v>
          </cell>
          <cell r="I546">
            <v>1982.79</v>
          </cell>
          <cell r="J546">
            <v>2507.03</v>
          </cell>
          <cell r="K546">
            <v>2507.03</v>
          </cell>
          <cell r="L546">
            <v>0.000106982996076013</v>
          </cell>
        </row>
        <row r="547">
          <cell r="C547" t="str">
            <v> 12.5.1.14 </v>
          </cell>
          <cell r="D547" t="str">
            <v> UFF00506 (ADAPT_SINAPI: 96973) </v>
          </cell>
          <cell r="E547" t="str">
            <v>Próprio</v>
          </cell>
          <cell r="F547" t="str">
            <v>CORDOALHA DE COBRE NU 35 MM², NÃO ENTERRADA - FORNECIMENTO E INSTALAÇÃO. AF_08/2023</v>
          </cell>
          <cell r="G547" t="str">
            <v>M</v>
          </cell>
          <cell r="H547">
            <v>30</v>
          </cell>
          <cell r="I547">
            <v>53.22</v>
          </cell>
          <cell r="J547">
            <v>67.29</v>
          </cell>
          <cell r="K547">
            <v>2018.7</v>
          </cell>
          <cell r="L547">
            <v>8.61443916421613e-5</v>
          </cell>
        </row>
        <row r="548">
          <cell r="C548" t="str">
            <v> 12.5.1.15 </v>
          </cell>
          <cell r="D548" t="str">
            <v> 96977 </v>
          </cell>
          <cell r="E548" t="str">
            <v>SINAPI</v>
          </cell>
          <cell r="F548" t="str">
            <v>CORDOALHA DE COBRE NU 50 MM², ENTERRADA - FORNECIMENTO E INSTALAÇÃO. AF_08/2023</v>
          </cell>
          <cell r="G548" t="str">
            <v>M</v>
          </cell>
          <cell r="H548">
            <v>68</v>
          </cell>
          <cell r="I548">
            <v>56.45</v>
          </cell>
          <cell r="J548">
            <v>71.37</v>
          </cell>
          <cell r="K548">
            <v>4853.16</v>
          </cell>
          <cell r="L548">
            <v>0.000207099874048681</v>
          </cell>
        </row>
        <row r="549">
          <cell r="C549" t="str">
            <v> 12.5.1.16 </v>
          </cell>
          <cell r="D549" t="str">
            <v> 96979 </v>
          </cell>
          <cell r="E549" t="str">
            <v>SINAPI</v>
          </cell>
          <cell r="F549" t="str">
            <v>CORDOALHA DE COBRE NU 95 MM², ENTERRADA - FORNECIMENTO E INSTALAÇÃO. AF_08/2023</v>
          </cell>
          <cell r="G549" t="str">
            <v>M</v>
          </cell>
          <cell r="H549">
            <v>20</v>
          </cell>
          <cell r="I549">
            <v>106.25</v>
          </cell>
          <cell r="J549">
            <v>134.34</v>
          </cell>
          <cell r="K549">
            <v>2686.8</v>
          </cell>
          <cell r="L549">
            <v>0.000114654357489552</v>
          </cell>
        </row>
        <row r="550">
          <cell r="C550" t="str">
            <v> 12.5.1.17 </v>
          </cell>
          <cell r="D550" t="str">
            <v> 078051 </v>
          </cell>
          <cell r="E550" t="str">
            <v>SBC</v>
          </cell>
          <cell r="F550" t="str">
            <v>SOLDA EXOTERMICA COM MOLDE GTB 16Y</v>
          </cell>
          <cell r="G550" t="str">
            <v>UN</v>
          </cell>
          <cell r="H550">
            <v>29</v>
          </cell>
          <cell r="I550">
            <v>60.68</v>
          </cell>
          <cell r="J550">
            <v>76.72</v>
          </cell>
          <cell r="K550">
            <v>2224.88</v>
          </cell>
          <cell r="L550">
            <v>9.49427523043601e-5</v>
          </cell>
        </row>
        <row r="551">
          <cell r="C551" t="str">
            <v> 12.5.1.18 </v>
          </cell>
          <cell r="D551" t="str">
            <v> 15.017.0275-A </v>
          </cell>
          <cell r="E551" t="str">
            <v>EMOP</v>
          </cell>
          <cell r="F551" t="str">
            <v>TERMINAL MECANICO A COMPRESSAO,FABRICADO EM BRONZE,PARA CABO DE 35MM2.FORNECIMENTO E COLOCACAO</v>
          </cell>
          <cell r="G551" t="str">
            <v>UN</v>
          </cell>
          <cell r="H551">
            <v>13</v>
          </cell>
          <cell r="I551">
            <v>15.45</v>
          </cell>
          <cell r="J551">
            <v>19.53</v>
          </cell>
          <cell r="K551">
            <v>253.89</v>
          </cell>
          <cell r="L551">
            <v>1.08342991004252e-5</v>
          </cell>
        </row>
        <row r="552">
          <cell r="C552" t="str">
            <v> 12.5.1.19 </v>
          </cell>
          <cell r="D552" t="str">
            <v> 078030 </v>
          </cell>
          <cell r="E552" t="str">
            <v>SBC</v>
          </cell>
          <cell r="F552" t="str">
            <v>CAIXA DE EQUALIZACAO TERRA 210x210x90 TEL-901</v>
          </cell>
          <cell r="G552" t="str">
            <v>UN</v>
          </cell>
          <cell r="H552">
            <v>1</v>
          </cell>
          <cell r="I552">
            <v>350.16</v>
          </cell>
          <cell r="J552">
            <v>442.74</v>
          </cell>
          <cell r="K552">
            <v>442.74</v>
          </cell>
          <cell r="L552">
            <v>1.88931331825682e-5</v>
          </cell>
        </row>
        <row r="553">
          <cell r="C553" t="str">
            <v> 12.5.1.20 </v>
          </cell>
          <cell r="D553" t="str">
            <v> 15.034.0020-A </v>
          </cell>
          <cell r="E553" t="str">
            <v>EMOP</v>
          </cell>
          <cell r="F553" t="str">
            <v>ELETRODUTO DE FERRO GALVANIZADO,TIPO MEDIO,DIAMETRO DE 3/4", INCLUSIVE CONEXOES E EMENDAS,EXCLUSIVE ABERTURA E FECHAMENTO DE RASGO.FORNECIMENTO E ASSENTAMENTO</v>
          </cell>
          <cell r="G553" t="str">
            <v>M</v>
          </cell>
          <cell r="H553">
            <v>27</v>
          </cell>
          <cell r="I553">
            <v>15.52</v>
          </cell>
          <cell r="J553">
            <v>19.62</v>
          </cell>
          <cell r="K553">
            <v>529.74</v>
          </cell>
          <cell r="L553">
            <v>2.26057017033331e-5</v>
          </cell>
        </row>
        <row r="554">
          <cell r="C554" t="str">
            <v> 12.5.1.21 </v>
          </cell>
          <cell r="D554" t="str">
            <v> UFF00571 (ADAPT_SINAPI: 104785) </v>
          </cell>
          <cell r="E554" t="str">
            <v>Próprio</v>
          </cell>
          <cell r="F554" t="str">
            <v>FIXAÇÃO DE ELETRODUTOS, DIÂMETRO DE 20 MM, COM ABRAÇADEIRA METÁLICA RÍGIDA TIPO D E CUNHA DE FIXAÇÃO.</v>
          </cell>
          <cell r="G554" t="str">
            <v>UN</v>
          </cell>
          <cell r="H554">
            <v>18</v>
          </cell>
          <cell r="I554">
            <v>10.8</v>
          </cell>
          <cell r="J554">
            <v>13.65</v>
          </cell>
          <cell r="K554">
            <v>245.7</v>
          </cell>
          <cell r="L554">
            <v>1.04848055810566e-5</v>
          </cell>
        </row>
        <row r="555">
          <cell r="C555" t="str">
            <v> 12.5.1.22 </v>
          </cell>
          <cell r="D555" t="str">
            <v> UFF00021 (ADAPT_ORSE:12545) </v>
          </cell>
          <cell r="E555" t="str">
            <v>Próprio</v>
          </cell>
          <cell r="F555" t="str">
            <v>FIXAÇÃO - BARRA DE TIRANTE ROSQUEADA GALVANIZADA, DE Ø1/4"</v>
          </cell>
          <cell r="G555" t="str">
            <v>UN</v>
          </cell>
          <cell r="H555">
            <v>18</v>
          </cell>
          <cell r="I555">
            <v>23.18</v>
          </cell>
          <cell r="J555">
            <v>29.3</v>
          </cell>
          <cell r="K555">
            <v>527.4</v>
          </cell>
          <cell r="L555">
            <v>2.25058464120849e-5</v>
          </cell>
        </row>
        <row r="556">
          <cell r="C556" t="str">
            <v> 12.5.1.23 </v>
          </cell>
          <cell r="D556" t="str">
            <v> MAT007550 </v>
          </cell>
          <cell r="E556" t="str">
            <v>SCO</v>
          </cell>
          <cell r="F556" t="str">
            <v>Arruela lisa de aco galvanizado, de 1/4"</v>
          </cell>
          <cell r="G556" t="str">
            <v>un</v>
          </cell>
          <cell r="H556">
            <v>72</v>
          </cell>
          <cell r="I556">
            <v>0.06</v>
          </cell>
          <cell r="J556">
            <v>0.07</v>
          </cell>
          <cell r="K556">
            <v>5.04</v>
          </cell>
          <cell r="L556">
            <v>2.15072934996034e-7</v>
          </cell>
        </row>
        <row r="557">
          <cell r="C557" t="str">
            <v> 12.5.1.24 </v>
          </cell>
          <cell r="D557" t="str">
            <v> UFF00103 (ADAPT_SCO: IP 54.10.0950) </v>
          </cell>
          <cell r="E557" t="str">
            <v>Próprio</v>
          </cell>
          <cell r="F557" t="str">
            <v>PORCA SEXTAVADA DE AÇO GALVANIZADO, DE Ø1/4". Fornecimento.(desonerado)</v>
          </cell>
          <cell r="G557" t="str">
            <v>UN</v>
          </cell>
          <cell r="H557">
            <v>36</v>
          </cell>
          <cell r="I557">
            <v>0.12</v>
          </cell>
          <cell r="J557">
            <v>0.15</v>
          </cell>
          <cell r="K557">
            <v>5.4</v>
          </cell>
          <cell r="L557">
            <v>2.3043528749575e-7</v>
          </cell>
        </row>
        <row r="558">
          <cell r="C558" t="str">
            <v> 12.5.1.25 </v>
          </cell>
          <cell r="D558" t="str">
            <v> UFF00567 (ADAPT_AGETOP CIVIL: 070421) </v>
          </cell>
          <cell r="E558" t="str">
            <v>Próprio</v>
          </cell>
          <cell r="F558" t="str">
            <v>BUCHA E ARRUELA METALICA DIAM. 3/4"</v>
          </cell>
          <cell r="G558" t="str">
            <v>UN</v>
          </cell>
          <cell r="H558">
            <v>18</v>
          </cell>
          <cell r="I558">
            <v>2.92</v>
          </cell>
          <cell r="J558">
            <v>3.69</v>
          </cell>
          <cell r="K558">
            <v>66.42</v>
          </cell>
          <cell r="L558">
            <v>2.83435403619773e-6</v>
          </cell>
        </row>
        <row r="559">
          <cell r="C559" t="str">
            <v> 12.5.1.26 </v>
          </cell>
          <cell r="D559" t="str">
            <v> 95779 </v>
          </cell>
          <cell r="E559" t="str">
            <v>SINAPI</v>
          </cell>
          <cell r="F559" t="str">
            <v>CONDULETE DE ALUMÍNIO, TIPO E, PARA ELETRODUTO DE AÇO GALVANIZADO DN 20 MM (3/4''), APARENTE - FORNECIMENTO E INSTALAÇÃO. AF_10/2022</v>
          </cell>
          <cell r="G559" t="str">
            <v>UN</v>
          </cell>
          <cell r="H559">
            <v>4</v>
          </cell>
          <cell r="I559">
            <v>25.76</v>
          </cell>
          <cell r="J559">
            <v>32.57</v>
          </cell>
          <cell r="K559">
            <v>130.28</v>
          </cell>
          <cell r="L559">
            <v>5.55946467684191e-6</v>
          </cell>
        </row>
        <row r="560">
          <cell r="C560" t="str">
            <v> 12.5.1.27 </v>
          </cell>
          <cell r="D560" t="str">
            <v> 95778 </v>
          </cell>
          <cell r="E560" t="str">
            <v>SINAPI</v>
          </cell>
          <cell r="F560" t="str">
            <v>CONDULETE DE ALUMÍNIO, TIPO C, PARA ELETRODUTO DE AÇO GALVANIZADO DN 20 MM (3/4''), APARENTE - FORNECIMENTO E INSTALAÇÃO. AF_10/2022</v>
          </cell>
          <cell r="G560" t="str">
            <v>UN</v>
          </cell>
          <cell r="H560">
            <v>3</v>
          </cell>
          <cell r="I560">
            <v>30.97</v>
          </cell>
          <cell r="J560">
            <v>39.15</v>
          </cell>
          <cell r="K560">
            <v>117.45</v>
          </cell>
          <cell r="L560">
            <v>5.01196750303257e-6</v>
          </cell>
        </row>
        <row r="561">
          <cell r="C561" t="str">
            <v> 12.5.1.28 </v>
          </cell>
          <cell r="D561" t="str">
            <v> 95795 </v>
          </cell>
          <cell r="E561" t="str">
            <v>SINAPI</v>
          </cell>
          <cell r="F561" t="str">
            <v>CONDULETE DE ALUMÍNIO, TIPO T, PARA ELETRODUTO DE AÇO GALVANIZADO DN 20 MM (3/4''), APARENTE - FORNECIMENTO E INSTALAÇÃO. AF_10/2022</v>
          </cell>
          <cell r="G561" t="str">
            <v>UN</v>
          </cell>
          <cell r="H561">
            <v>3</v>
          </cell>
          <cell r="I561">
            <v>35.65</v>
          </cell>
          <cell r="J561">
            <v>45.07</v>
          </cell>
          <cell r="K561">
            <v>135.21</v>
          </cell>
          <cell r="L561">
            <v>5.76984355968526e-6</v>
          </cell>
        </row>
        <row r="562">
          <cell r="C562" t="str">
            <v> 12.5.1.29 </v>
          </cell>
          <cell r="D562" t="str">
            <v> 95787 </v>
          </cell>
          <cell r="E562" t="str">
            <v>SINAPI</v>
          </cell>
          <cell r="F562" t="str">
            <v>CONDULETE DE ALUMÍNIO, TIPO LR, PARA ELETRODUTO DE AÇO GALVANIZADO DN 20 MM (3/4''), APARENTE - FORNECIMENTO E INSTALAÇÃO. AF_10/2022</v>
          </cell>
          <cell r="G562" t="str">
            <v>UN</v>
          </cell>
          <cell r="H562">
            <v>1</v>
          </cell>
          <cell r="I562">
            <v>31.29</v>
          </cell>
          <cell r="J562">
            <v>39.56</v>
          </cell>
          <cell r="K562">
            <v>39.56</v>
          </cell>
          <cell r="L562">
            <v>1.68815184691331e-6</v>
          </cell>
        </row>
        <row r="563">
          <cell r="C563" t="str">
            <v> 12.5.1.30 </v>
          </cell>
          <cell r="D563" t="str">
            <v> 91926 </v>
          </cell>
          <cell r="E563" t="str">
            <v>SINAPI</v>
          </cell>
          <cell r="F563" t="str">
            <v>CABO DE COBRE FLEXÍVEL ISOLADO, 2,5 MM², ANTI-CHAMA 450/750 V, PARA CIRCUITOS TERMINAIS - FORNECIMENTO E INSTALAÇÃO. AF_03/2023</v>
          </cell>
          <cell r="G563" t="str">
            <v>M</v>
          </cell>
          <cell r="H563">
            <v>174</v>
          </cell>
          <cell r="I563">
            <v>4.56</v>
          </cell>
          <cell r="J563">
            <v>5.76</v>
          </cell>
          <cell r="K563">
            <v>1002.24</v>
          </cell>
          <cell r="L563">
            <v>4.27687893592112e-5</v>
          </cell>
        </row>
        <row r="564">
          <cell r="C564" t="str">
            <v> 12.5.1.31 </v>
          </cell>
          <cell r="D564" t="str">
            <v> UFF00556 </v>
          </cell>
          <cell r="E564" t="str">
            <v>Próprio</v>
          </cell>
          <cell r="F564" t="str">
            <v>Parametrização do relé, comissionamento e estudo de proteção.</v>
          </cell>
          <cell r="G564" t="str">
            <v>UN</v>
          </cell>
          <cell r="H564">
            <v>1</v>
          </cell>
          <cell r="I564">
            <v>7970</v>
          </cell>
          <cell r="J564">
            <v>10077.26</v>
          </cell>
          <cell r="K564">
            <v>10077.26</v>
          </cell>
          <cell r="L564">
            <v>0.000430028945420264</v>
          </cell>
        </row>
        <row r="565">
          <cell r="C565" t="str">
            <v> 12.5.2 </v>
          </cell>
          <cell r="D565" t="str">
            <v>  </v>
          </cell>
        </row>
        <row r="565">
          <cell r="F565" t="str">
            <v>REDE EXTERNA DE MÉDIA TENSÃO</v>
          </cell>
        </row>
        <row r="565">
          <cell r="K565">
            <v>270261.23</v>
          </cell>
          <cell r="L565">
            <v>0.0115329118951861</v>
          </cell>
        </row>
        <row r="566">
          <cell r="C566" t="str">
            <v> 12.5.2.1 </v>
          </cell>
          <cell r="D566" t="str">
            <v> 101817 </v>
          </cell>
          <cell r="E566" t="str">
            <v>SINAPI</v>
          </cell>
          <cell r="F566" t="str">
            <v>RECOMPOSIÇÃO DE PAVIMENTO EM PARALELEPÍPEDOS, REJUNTAMENTO COM PÓ DE PEDRA, COM REAPROVEITAMENTO DOS PARALELEPÍPEDOS, PARA O FECHAMENTO DE VALAS - INCLUSO RETIRADA E COLOCAÇÃO DO MATERIAL. AF_12/2020</v>
          </cell>
          <cell r="G566" t="str">
            <v>m²</v>
          </cell>
          <cell r="H566">
            <v>120</v>
          </cell>
          <cell r="I566">
            <v>55.76</v>
          </cell>
          <cell r="J566">
            <v>70.5</v>
          </cell>
          <cell r="K566">
            <v>8460</v>
          </cell>
          <cell r="L566">
            <v>0.000361015283743342</v>
          </cell>
        </row>
        <row r="567">
          <cell r="C567" t="str">
            <v> 12.5.2.2 </v>
          </cell>
          <cell r="D567" t="str">
            <v> 90100 </v>
          </cell>
          <cell r="E567" t="str">
            <v>SINAPI</v>
          </cell>
          <cell r="F567" t="str">
            <v>ESCAVAÇÃO MECANIZADA DE VALA COM PROF. ATÉ 1,5 M (MÉDIA MONTANTE E JUSANTE/UMA COMPOSIÇÃO POR TRECHO), RETROESCAV. (0,26 M3), LARG. DE 0,8 M A 1,5 M, EM SOLO DE 1A CATEGORIA, EM LOCAIS COM ALTO NÍVEL DE INTERFERÊNCIA. AF_02/2021</v>
          </cell>
          <cell r="G567" t="str">
            <v>m³</v>
          </cell>
          <cell r="H567">
            <v>525</v>
          </cell>
          <cell r="I567">
            <v>15.1</v>
          </cell>
          <cell r="J567">
            <v>19.09</v>
          </cell>
          <cell r="K567">
            <v>10022.25</v>
          </cell>
          <cell r="L567">
            <v>0.000427681492611904</v>
          </cell>
        </row>
        <row r="568">
          <cell r="C568" t="str">
            <v> 12.5.2.3 </v>
          </cell>
          <cell r="D568" t="str">
            <v> 104734 </v>
          </cell>
          <cell r="E568" t="str">
            <v>SINAPI</v>
          </cell>
          <cell r="F568" t="str">
            <v>REATERRO MECANIZADO DE VALA COM RETROESCAVADEIRA (CAPACIDADE   DA   CAÇAMBA   DA RETRO: 0,26 M³/POTÊNCIA: 88 HP), LARGURA DE 0,8 A 1,5 M, PROFUNDIDADE ATÉ 1,5 M, COM SOLO (SEM SUBSTITUIÇÃO) DE 1ª CATEGORIA, COM PLACA VIBRATÓRIA. AF_08/2023</v>
          </cell>
          <cell r="G568" t="str">
            <v>m³</v>
          </cell>
          <cell r="H568">
            <v>427.11</v>
          </cell>
          <cell r="I568">
            <v>15.37</v>
          </cell>
          <cell r="J568">
            <v>19.43</v>
          </cell>
          <cell r="K568">
            <v>8298.74</v>
          </cell>
          <cell r="L568">
            <v>0.000354133803287497</v>
          </cell>
        </row>
        <row r="569">
          <cell r="C569" t="str">
            <v> 12.5.2.4 </v>
          </cell>
          <cell r="D569" t="str">
            <v> UFF00566 (ADAPT_IOPES: 151017) </v>
          </cell>
          <cell r="E569" t="str">
            <v>Próprio</v>
          </cell>
          <cell r="F569" t="str">
            <v>CAIXA DE PASSAGEM DE ALVENARIA DE BLOCOS DE CONCRETO 9x19x39 CM, DIMENSÕES 80x80x80 CM, COM REVESTIMENTO INTERNO EM CHAPISCO E REBOCO, EXCLUSIVE TAMPA DE FERRO FUNDIDO PESADO DIAM. 60 CM, COM DRENO DE BRITA NO FUNDO.</v>
          </cell>
          <cell r="G569" t="str">
            <v>UN</v>
          </cell>
          <cell r="H569">
            <v>10</v>
          </cell>
          <cell r="I569">
            <v>889.28</v>
          </cell>
          <cell r="J569">
            <v>1124.4</v>
          </cell>
          <cell r="K569">
            <v>11244</v>
          </cell>
          <cell r="L569">
            <v>0.000479817476407818</v>
          </cell>
        </row>
        <row r="570">
          <cell r="C570" t="str">
            <v> 12.5.2.5 </v>
          </cell>
          <cell r="D570" t="str">
            <v> UFF00269 (ADAPT_EMOP: 06.016.0100-A) </v>
          </cell>
          <cell r="E570" t="str">
            <v>Próprio</v>
          </cell>
          <cell r="F570" t="str">
            <v>TAMPA DE FERRO FUNDIDO ARTICULADA, TIPO PESADO, 600X600MM, COM CAIXILHO, COM INSCRIÇÃO "ALTA TENSÃO"</v>
          </cell>
          <cell r="G570" t="str">
            <v>UN</v>
          </cell>
          <cell r="H570">
            <v>10</v>
          </cell>
          <cell r="I570">
            <v>588.83</v>
          </cell>
          <cell r="J570">
            <v>744.51</v>
          </cell>
          <cell r="K570">
            <v>7445.1</v>
          </cell>
          <cell r="L570">
            <v>0.000317706251654557</v>
          </cell>
        </row>
        <row r="571">
          <cell r="C571" t="str">
            <v> 12.5.2.6 </v>
          </cell>
          <cell r="D571" t="str">
            <v> 06.069.0050-A </v>
          </cell>
          <cell r="E571" t="str">
            <v>EMOP</v>
          </cell>
          <cell r="F571"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571" t="str">
            <v>M</v>
          </cell>
          <cell r="H571">
            <v>525</v>
          </cell>
          <cell r="I571">
            <v>35.83</v>
          </cell>
          <cell r="J571">
            <v>45.3</v>
          </cell>
          <cell r="K571">
            <v>23782.5</v>
          </cell>
          <cell r="L571">
            <v>0.00101487541201253</v>
          </cell>
        </row>
        <row r="572">
          <cell r="C572" t="str">
            <v> 12.5.2.7 </v>
          </cell>
          <cell r="D572" t="str">
            <v> UFF00498 (ADAPT_SBC: 061309) </v>
          </cell>
          <cell r="E572" t="str">
            <v>Próprio</v>
          </cell>
          <cell r="F572" t="str">
            <v>ENVELOPE CONCRETO 1:2:4 570x310mm P/3 ELETRODUTOS KANALEX 6""</v>
          </cell>
          <cell r="G572" t="str">
            <v>M</v>
          </cell>
          <cell r="H572">
            <v>175</v>
          </cell>
          <cell r="I572">
            <v>210.46</v>
          </cell>
          <cell r="J572">
            <v>266.1</v>
          </cell>
          <cell r="K572">
            <v>46567.5</v>
          </cell>
          <cell r="L572">
            <v>0.00198718430564043</v>
          </cell>
        </row>
        <row r="573">
          <cell r="C573" t="str">
            <v> 12.5.2.8 </v>
          </cell>
          <cell r="D573" t="str">
            <v> UFF00488 (ADAPT_CPOS: 39.06.084) </v>
          </cell>
          <cell r="E573" t="str">
            <v>Próprio</v>
          </cell>
          <cell r="F573" t="str">
            <v>CABO DE COBRE  ISOLAMENTO EPR 8,7/15KV #120MM²</v>
          </cell>
          <cell r="G573" t="str">
            <v>M</v>
          </cell>
          <cell r="H573">
            <v>549</v>
          </cell>
          <cell r="I573">
            <v>218.35</v>
          </cell>
          <cell r="J573">
            <v>276.08</v>
          </cell>
          <cell r="K573">
            <v>151567.92</v>
          </cell>
          <cell r="L573">
            <v>0.00646788837413572</v>
          </cell>
        </row>
        <row r="574">
          <cell r="C574" t="str">
            <v> 12.5.2.9 </v>
          </cell>
          <cell r="D574" t="str">
            <v> UFF00487 (ADAPT_EMOP: 15.007.0338-A) </v>
          </cell>
          <cell r="E574" t="str">
            <v>Próprio</v>
          </cell>
          <cell r="F574" t="str">
            <v>MUFLA TERMINAL PARA CABO SINGELO 120MM2, 15KV. FORNECIMENTO E COLOCAÇÃO.</v>
          </cell>
          <cell r="G574" t="str">
            <v>UN</v>
          </cell>
          <cell r="H574">
            <v>6</v>
          </cell>
          <cell r="I574">
            <v>378.74</v>
          </cell>
          <cell r="J574">
            <v>478.87</v>
          </cell>
          <cell r="K574">
            <v>2873.22</v>
          </cell>
          <cell r="L574">
            <v>0.000122609495692322</v>
          </cell>
        </row>
        <row r="575">
          <cell r="C575" t="str">
            <v> 12.6 </v>
          </cell>
          <cell r="D575" t="str">
            <v>  </v>
          </cell>
        </row>
        <row r="575">
          <cell r="F575" t="str">
            <v>INTERRUPTORES E TOMADAS</v>
          </cell>
        </row>
        <row r="575">
          <cell r="K575">
            <v>54018.6</v>
          </cell>
          <cell r="L575">
            <v>0.00230514659650332</v>
          </cell>
        </row>
        <row r="576">
          <cell r="C576" t="str">
            <v> 12.6.1 </v>
          </cell>
          <cell r="D576" t="str">
            <v> 91953 </v>
          </cell>
          <cell r="E576" t="str">
            <v>SINAPI</v>
          </cell>
          <cell r="F576" t="str">
            <v>INTERRUPTOR SIMPLES (1 MÓDULO), 10A/250V, INCLUINDO SUPORTE E PLACA - FORNECIMENTO E INSTALAÇÃO. AF_03/2023</v>
          </cell>
          <cell r="G576" t="str">
            <v>UN</v>
          </cell>
          <cell r="H576">
            <v>120</v>
          </cell>
          <cell r="I576">
            <v>32.81</v>
          </cell>
          <cell r="J576">
            <v>41.48</v>
          </cell>
          <cell r="K576">
            <v>4977.6</v>
          </cell>
          <cell r="L576">
            <v>0.000212410127229416</v>
          </cell>
        </row>
        <row r="577">
          <cell r="C577" t="str">
            <v> 12.6.2 </v>
          </cell>
          <cell r="D577" t="str">
            <v> 91959 </v>
          </cell>
          <cell r="E577" t="str">
            <v>SINAPI</v>
          </cell>
          <cell r="F577" t="str">
            <v>INTERRUPTOR SIMPLES (2 MÓDULOS), 10A/250V, INCLUINDO SUPORTE E PLACA - FORNECIMENTO E INSTALAÇÃO. AF_03/2023</v>
          </cell>
          <cell r="G577" t="str">
            <v>UN</v>
          </cell>
          <cell r="H577">
            <v>24</v>
          </cell>
          <cell r="I577">
            <v>49.82</v>
          </cell>
          <cell r="J577">
            <v>62.99</v>
          </cell>
          <cell r="K577">
            <v>1511.76</v>
          </cell>
          <cell r="L577">
            <v>6.45116389304769e-5</v>
          </cell>
        </row>
        <row r="578">
          <cell r="C578" t="str">
            <v> 12.6.3 </v>
          </cell>
          <cell r="D578" t="str">
            <v> 91996 </v>
          </cell>
          <cell r="E578" t="str">
            <v>SINAPI</v>
          </cell>
          <cell r="F578" t="str">
            <v>TOMADA MÉDIA DE EMBUTIR (1 MÓDULO), 2P+T 10 A, INCLUINDO SUPORTE E PLACA - FORNECIMENTO E INSTALAÇÃO. AF_03/2023</v>
          </cell>
          <cell r="G578" t="str">
            <v>UN</v>
          </cell>
          <cell r="H578">
            <v>52</v>
          </cell>
          <cell r="I578">
            <v>38.87</v>
          </cell>
          <cell r="J578">
            <v>49.14</v>
          </cell>
          <cell r="K578">
            <v>2555.28</v>
          </cell>
          <cell r="L578">
            <v>0.000109041978042989</v>
          </cell>
        </row>
        <row r="579">
          <cell r="C579" t="str">
            <v> 12.6.4 </v>
          </cell>
          <cell r="D579" t="str">
            <v> 91994 </v>
          </cell>
          <cell r="E579" t="str">
            <v>SINAPI</v>
          </cell>
          <cell r="F579" t="str">
            <v>TOMADA MÉDIA DE EMBUTIR (1 MÓDULO), 2P+T 10 A, SEM SUPORTE E SEM PLACA - FORNECIMENTO E INSTALAÇÃO. AF_03/2023</v>
          </cell>
          <cell r="G579" t="str">
            <v>UN</v>
          </cell>
          <cell r="H579">
            <v>1040</v>
          </cell>
          <cell r="I579">
            <v>26.81</v>
          </cell>
          <cell r="J579">
            <v>33.89</v>
          </cell>
          <cell r="K579">
            <v>35245.6</v>
          </cell>
          <cell r="L579">
            <v>0.00150404258684448</v>
          </cell>
        </row>
        <row r="580">
          <cell r="C580" t="str">
            <v> 12.6.5 </v>
          </cell>
          <cell r="D580" t="str">
            <v> 91997 </v>
          </cell>
          <cell r="E580" t="str">
            <v>SINAPI</v>
          </cell>
          <cell r="F580" t="str">
            <v>TOMADA MÉDIA DE EMBUTIR (1 MÓDULO), 2P+T 20 A, INCLUINDO SUPORTE E PLACA - FORNECIMENTO E INSTALAÇÃO. AF_03/2023</v>
          </cell>
          <cell r="G580" t="str">
            <v>UN</v>
          </cell>
          <cell r="H580">
            <v>96</v>
          </cell>
          <cell r="I580">
            <v>41.02</v>
          </cell>
          <cell r="J580">
            <v>51.86</v>
          </cell>
          <cell r="K580">
            <v>4978.56</v>
          </cell>
          <cell r="L580">
            <v>0.000212451093502749</v>
          </cell>
        </row>
        <row r="581">
          <cell r="C581" t="str">
            <v> 12.6.6 </v>
          </cell>
          <cell r="D581" t="str">
            <v> UFF00113 (ADAPT_SINAPI: 97595) </v>
          </cell>
          <cell r="E581" t="str">
            <v>Próprio</v>
          </cell>
          <cell r="F581" t="str">
            <v>SENSOR DE PRESENÇA DE LONGO ALCANCE – 127/220V – REGULAGEM ATÉ 15 MINUTOS</v>
          </cell>
          <cell r="G581" t="str">
            <v>UN</v>
          </cell>
          <cell r="H581">
            <v>34</v>
          </cell>
          <cell r="I581">
            <v>110.49</v>
          </cell>
          <cell r="J581">
            <v>139.7</v>
          </cell>
          <cell r="K581">
            <v>4749.8</v>
          </cell>
          <cell r="L581">
            <v>0.000202689171953206</v>
          </cell>
        </row>
        <row r="582">
          <cell r="C582" t="str">
            <v> 12.7 </v>
          </cell>
          <cell r="D582" t="str">
            <v>  </v>
          </cell>
        </row>
        <row r="582">
          <cell r="F582" t="str">
            <v>ILUMINAÇÃO</v>
          </cell>
        </row>
        <row r="582">
          <cell r="K582">
            <v>466155.71</v>
          </cell>
          <cell r="L582">
            <v>0.0198923564910436</v>
          </cell>
        </row>
        <row r="583">
          <cell r="C583" t="str">
            <v> 12.7.1 </v>
          </cell>
          <cell r="D583" t="str">
            <v>  </v>
          </cell>
        </row>
        <row r="583">
          <cell r="F583" t="str">
            <v>ILUMINAÇÃO INTERNA</v>
          </cell>
        </row>
        <row r="583">
          <cell r="I583" t="str">
            <v/>
          </cell>
        </row>
        <row r="583">
          <cell r="K583">
            <v>431250.75</v>
          </cell>
          <cell r="L583">
            <v>0.01840285010352</v>
          </cell>
        </row>
        <row r="584">
          <cell r="C584" t="str">
            <v> 12.7.1.1 </v>
          </cell>
          <cell r="D584" t="str">
            <v> 060630 </v>
          </cell>
          <cell r="E584" t="str">
            <v>SBC</v>
          </cell>
          <cell r="F584" t="str">
            <v>LUMINARIA EMBUTIR DIRECIONAVEL LED DICROICA 12W BASE BRANCA</v>
          </cell>
          <cell r="G584" t="str">
            <v>UN</v>
          </cell>
          <cell r="H584">
            <v>287</v>
          </cell>
          <cell r="I584">
            <v>91.57</v>
          </cell>
          <cell r="J584">
            <v>115.78</v>
          </cell>
          <cell r="K584">
            <v>33228.86</v>
          </cell>
          <cell r="L584">
            <v>0.00141798183467704</v>
          </cell>
        </row>
        <row r="585">
          <cell r="C585" t="str">
            <v> 12.7.1.2 </v>
          </cell>
          <cell r="D585" t="str">
            <v> UFF00550 (ADAPT_EMOP: 15.020.0178-A) </v>
          </cell>
          <cell r="E585" t="str">
            <v>Próprio</v>
          </cell>
          <cell r="F585" t="str">
            <v>LAMPADA LED DICROICA 12W/12V.FORNECIMENTO E COLOCACAO</v>
          </cell>
          <cell r="G585" t="str">
            <v>UN</v>
          </cell>
          <cell r="H585">
            <v>287</v>
          </cell>
          <cell r="I585">
            <v>38.15</v>
          </cell>
          <cell r="J585">
            <v>48.23</v>
          </cell>
          <cell r="K585">
            <v>13842.01</v>
          </cell>
          <cell r="L585">
            <v>0.00059068288034612</v>
          </cell>
        </row>
        <row r="586">
          <cell r="C586" t="str">
            <v> 12.7.1.3 </v>
          </cell>
          <cell r="D586" t="str">
            <v> 18.027.0494-A </v>
          </cell>
          <cell r="E586" t="str">
            <v>EMOP</v>
          </cell>
          <cell r="F586" t="str">
            <v>LUMINARIA LED TUBULAR DE SOBREPOR, 2X18W (INCLUSIVE LAMPADAS ),CORPO EM CHAPA DE ACO TRATADA E PINTURA ELETROSTATICA BRAN CA, REFLETOR EM ALUMINIO DE ALTO BRILHO, COM ALETAS, SEM REA TOR. FORNECIMENTO E COLOCACAO</v>
          </cell>
          <cell r="G586" t="str">
            <v>UN</v>
          </cell>
          <cell r="H586">
            <v>132</v>
          </cell>
          <cell r="I586">
            <v>254.87</v>
          </cell>
          <cell r="J586">
            <v>322.25</v>
          </cell>
          <cell r="K586">
            <v>42537</v>
          </cell>
          <cell r="L586">
            <v>0.00181518996744569</v>
          </cell>
        </row>
        <row r="587">
          <cell r="C587" t="str">
            <v> 12.7.1.4 </v>
          </cell>
          <cell r="D587" t="str">
            <v> 060121 </v>
          </cell>
          <cell r="E587" t="str">
            <v>SBC</v>
          </cell>
          <cell r="F587" t="str">
            <v>LUMINARIA DE EMBUTIR PLAFON 18W LED BRANCO FRIO 22,5x22,5</v>
          </cell>
          <cell r="G587" t="str">
            <v>UN</v>
          </cell>
          <cell r="H587">
            <v>90</v>
          </cell>
          <cell r="I587">
            <v>72.47</v>
          </cell>
          <cell r="J587">
            <v>91.63</v>
          </cell>
          <cell r="K587">
            <v>8246.7</v>
          </cell>
          <cell r="L587">
            <v>0.00035191308988726</v>
          </cell>
        </row>
        <row r="588">
          <cell r="C588" t="str">
            <v> 12.7.1.5 </v>
          </cell>
          <cell r="D588" t="str">
            <v> UFF00542 (ADAPT_SBC:  060588) </v>
          </cell>
          <cell r="E588" t="str">
            <v>Próprio</v>
          </cell>
          <cell r="F588" t="str">
            <v>INSTALAÇÃO DE LUMINARIA EMBUTIR ALETADA ALUMINIO BRILHANTE 4X9W LED, EXCETO O FORNECIMENTO DA LUMINÁRIA, INCLUSIVE LÂMPADAS E ACESSÓRIOS.</v>
          </cell>
          <cell r="G588" t="str">
            <v>UN</v>
          </cell>
          <cell r="H588">
            <v>379</v>
          </cell>
          <cell r="I588">
            <v>105.49</v>
          </cell>
          <cell r="J588">
            <v>133.38</v>
          </cell>
          <cell r="K588">
            <v>50551.02</v>
          </cell>
          <cell r="L588">
            <v>0.00215717385683397</v>
          </cell>
        </row>
        <row r="589">
          <cell r="C589" t="str">
            <v> 12.7.1.6 </v>
          </cell>
          <cell r="D589" t="str">
            <v> UFF00543 (ADAPT_SBC: 060588) </v>
          </cell>
          <cell r="E589" t="str">
            <v>Próprio</v>
          </cell>
          <cell r="F589" t="str">
            <v>LUMINARIA EMBUTIR ALETADA ALUMINIO BRILHANTE 4X9W LED. FORNECIMENTO E INSTALAÇÃO.</v>
          </cell>
          <cell r="G589" t="str">
            <v>UN</v>
          </cell>
          <cell r="H589">
            <v>605</v>
          </cell>
          <cell r="I589">
            <v>275.89</v>
          </cell>
          <cell r="J589">
            <v>348.83</v>
          </cell>
          <cell r="K589">
            <v>211042.15</v>
          </cell>
          <cell r="L589">
            <v>0.00900584416832801</v>
          </cell>
        </row>
        <row r="590">
          <cell r="C590" t="str">
            <v> 12.7.1.7 </v>
          </cell>
          <cell r="D590" t="str">
            <v> 060316 </v>
          </cell>
          <cell r="E590" t="str">
            <v>SBC</v>
          </cell>
          <cell r="F590" t="str">
            <v>REFLETOR 100W LED LINEAR BLINDADO A PROVA D'AGUA</v>
          </cell>
          <cell r="G590" t="str">
            <v>UN</v>
          </cell>
          <cell r="H590">
            <v>20</v>
          </cell>
          <cell r="I590">
            <v>244.56</v>
          </cell>
          <cell r="J590">
            <v>309.22</v>
          </cell>
          <cell r="K590">
            <v>6184.4</v>
          </cell>
          <cell r="L590">
            <v>0.000263908146664577</v>
          </cell>
        </row>
        <row r="591">
          <cell r="C591" t="str">
            <v> 12.7.1.8 </v>
          </cell>
          <cell r="D591" t="str">
            <v> UFF00114 (ADAPT_SINAPI: 97607) </v>
          </cell>
          <cell r="E591" t="str">
            <v>Próprio</v>
          </cell>
          <cell r="F591" t="str">
            <v>LUMINÁRIA TIPO TARTARUGA LED1X30W COMPLETA, DE SOBREPOR, COM CONEXÕES E ACESSÓRIOS.</v>
          </cell>
          <cell r="G591" t="str">
            <v>UN</v>
          </cell>
          <cell r="H591">
            <v>57</v>
          </cell>
          <cell r="I591">
            <v>118.71</v>
          </cell>
          <cell r="J591">
            <v>150.09</v>
          </cell>
          <cell r="K591">
            <v>8555.13</v>
          </cell>
          <cell r="L591">
            <v>0.000365074785391392</v>
          </cell>
        </row>
        <row r="592">
          <cell r="C592" t="str">
            <v> 12.7.1.9 </v>
          </cell>
          <cell r="D592" t="str">
            <v> 063511 </v>
          </cell>
          <cell r="E592" t="str">
            <v>SBC</v>
          </cell>
          <cell r="F592" t="str">
            <v>CABO PP 3 CONDUTORES 500V 1,50mm2</v>
          </cell>
          <cell r="G592" t="str">
            <v>M</v>
          </cell>
          <cell r="H592">
            <v>1476</v>
          </cell>
          <cell r="I592">
            <v>7.59</v>
          </cell>
          <cell r="J592">
            <v>9.59</v>
          </cell>
          <cell r="K592">
            <v>14154.84</v>
          </cell>
          <cell r="L592">
            <v>0.00060403233793636</v>
          </cell>
        </row>
        <row r="593">
          <cell r="C593" t="str">
            <v> 12.7.1.10 </v>
          </cell>
          <cell r="D593" t="str">
            <v> 063061 </v>
          </cell>
          <cell r="E593" t="str">
            <v>SBC</v>
          </cell>
          <cell r="F593" t="str">
            <v>CABO PP 3 CONDUTORES 500V 2,50mm2</v>
          </cell>
          <cell r="G593" t="str">
            <v>M</v>
          </cell>
          <cell r="H593">
            <v>71</v>
          </cell>
          <cell r="I593">
            <v>23.92</v>
          </cell>
          <cell r="J593">
            <v>30.24</v>
          </cell>
          <cell r="K593">
            <v>2147.04</v>
          </cell>
          <cell r="L593">
            <v>9.16210703083103e-5</v>
          </cell>
        </row>
        <row r="594">
          <cell r="C594" t="str">
            <v> 12.7.1.11 </v>
          </cell>
          <cell r="D594" t="str">
            <v> UFF00544 (ADAPT_SBC: 063459) </v>
          </cell>
          <cell r="E594" t="str">
            <v>Próprio</v>
          </cell>
          <cell r="F594" t="str">
            <v>CONECTOR MODULAR PLUG MACHO 2P + T</v>
          </cell>
          <cell r="G594" t="str">
            <v>UN</v>
          </cell>
          <cell r="H594">
            <v>984</v>
          </cell>
          <cell r="I594">
            <v>32.46</v>
          </cell>
          <cell r="J594">
            <v>41.04</v>
          </cell>
          <cell r="K594">
            <v>40383.36</v>
          </cell>
          <cell r="L594">
            <v>0.00172328725400822</v>
          </cell>
        </row>
        <row r="595">
          <cell r="C595" t="str">
            <v> 12.7.1.12 </v>
          </cell>
          <cell r="D595" t="str">
            <v> UFF00545 (ADAPT_SEDOP: 171112) </v>
          </cell>
          <cell r="E595" t="str">
            <v>Próprio</v>
          </cell>
          <cell r="F595" t="str">
            <v>PRENSA CABO 8 A 14MM</v>
          </cell>
          <cell r="G595" t="str">
            <v>un</v>
          </cell>
          <cell r="H595">
            <v>48</v>
          </cell>
          <cell r="I595">
            <v>6.24</v>
          </cell>
          <cell r="J595">
            <v>7.88</v>
          </cell>
          <cell r="K595">
            <v>378.24</v>
          </cell>
          <cell r="L595">
            <v>1.61407116930357e-5</v>
          </cell>
        </row>
        <row r="596">
          <cell r="C596" t="str">
            <v> 12.7.2 </v>
          </cell>
          <cell r="D596" t="str">
            <v>  </v>
          </cell>
        </row>
        <row r="596">
          <cell r="F596" t="str">
            <v>ILUMINAÇÃO EXTERNA</v>
          </cell>
        </row>
        <row r="596">
          <cell r="I596" t="str">
            <v/>
          </cell>
        </row>
        <row r="596">
          <cell r="K596">
            <v>34904.96</v>
          </cell>
          <cell r="L596">
            <v>0.00148950638752364</v>
          </cell>
        </row>
        <row r="597">
          <cell r="C597" t="str">
            <v> 12.7.2.1 </v>
          </cell>
          <cell r="D597" t="str">
            <v> IP 04.25.0050 </v>
          </cell>
          <cell r="E597" t="str">
            <v>SCO</v>
          </cell>
          <cell r="F597" t="str">
            <v>Poste de aco reto de 3,50m, com flange de aco soldado na sua base, fixado por parafuso chumbadores engastados em fundacao de concreto, exclusive fundacao e fornecimento do poste. Assentamento.(desonerado)</v>
          </cell>
          <cell r="G597" t="str">
            <v>un</v>
          </cell>
          <cell r="H597">
            <v>22</v>
          </cell>
          <cell r="I597">
            <v>141.52</v>
          </cell>
          <cell r="J597">
            <v>178.93</v>
          </cell>
          <cell r="K597">
            <v>3936.46</v>
          </cell>
          <cell r="L597">
            <v>0.000167981350336208</v>
          </cell>
        </row>
        <row r="598">
          <cell r="C598" t="str">
            <v> 12.7.2.2 </v>
          </cell>
          <cell r="D598" t="str">
            <v> 97667 </v>
          </cell>
          <cell r="E598" t="str">
            <v>SINAPI</v>
          </cell>
          <cell r="F598" t="str">
            <v>ELETRODUTO FLEXÍVEL CORRUGADO, PEAD, DN 50 (1 1/2"), PARA REDE ENTERRADA DE DISTRIBUIÇÃO DE ENERGIA ELÉTRICA - FORNECIMENTO E INSTALAÇÃO. AF_12/2021</v>
          </cell>
          <cell r="G598" t="str">
            <v>M</v>
          </cell>
          <cell r="H598">
            <v>154</v>
          </cell>
          <cell r="I598">
            <v>11.59</v>
          </cell>
          <cell r="J598">
            <v>14.65</v>
          </cell>
          <cell r="K598">
            <v>2256.1</v>
          </cell>
          <cell r="L598">
            <v>9.62750096516967e-5</v>
          </cell>
        </row>
        <row r="599">
          <cell r="C599" t="str">
            <v> 12.7.2.3 </v>
          </cell>
          <cell r="D599" t="str">
            <v> 061312 </v>
          </cell>
          <cell r="E599" t="str">
            <v>SBC</v>
          </cell>
          <cell r="F599" t="str">
            <v>CAIXA DE PASSAGEM E INSPECAO EM CONCRETO 40x40x40cm C/ TAMPA</v>
          </cell>
          <cell r="G599" t="str">
            <v>UN</v>
          </cell>
          <cell r="H599">
            <v>26</v>
          </cell>
          <cell r="I599">
            <v>227.77</v>
          </cell>
          <cell r="J599">
            <v>287.99</v>
          </cell>
          <cell r="K599">
            <v>7487.74</v>
          </cell>
          <cell r="L599">
            <v>0.000319525836961746</v>
          </cell>
        </row>
        <row r="600">
          <cell r="C600" t="str">
            <v> 12.7.2.4 </v>
          </cell>
          <cell r="D600" t="str">
            <v> UFF00547 (ADAPT_EMOP:  18.027.0150-A) </v>
          </cell>
          <cell r="E600" t="str">
            <v>Próprio</v>
          </cell>
          <cell r="F600" t="str">
            <v>LUMINARIA DECORATIVA,PARA ILUMINACAO PUBLICA E ESTACIONAMENT OS,COM UMA PETALA,PARA LAMPADA LED DE 80W,EQUIPADA COM CELUL A FOTOELETRICA,INCLUSIVE LAMPADA.FORNECIMENTO E COLOCACAO</v>
          </cell>
          <cell r="G600" t="str">
            <v>UN</v>
          </cell>
          <cell r="H600">
            <v>19</v>
          </cell>
          <cell r="I600">
            <v>408.59</v>
          </cell>
          <cell r="J600">
            <v>516.62</v>
          </cell>
          <cell r="K600">
            <v>9815.78</v>
          </cell>
          <cell r="L600">
            <v>0.000418870756721303</v>
          </cell>
        </row>
        <row r="601">
          <cell r="C601" t="str">
            <v> 12.7.2.5 </v>
          </cell>
          <cell r="D601" t="str">
            <v> UFF00548 (ADAPT_EMOP:  18.027.0152-A) </v>
          </cell>
          <cell r="E601" t="str">
            <v>Próprio</v>
          </cell>
          <cell r="F601" t="str">
            <v>LUMINARIA DECORATIVA,PARA ILUMINACAO PUBLICA E ESTACIONAMENT OS,COM DUAS PETALAS,PARA LAMPADA LED DE 80W,EQUIPADA COM CEL ULA FOTOELETRICA,INCLUSIVE LAMPADA.FORNECIMENTO E COLOCACAO</v>
          </cell>
          <cell r="G601" t="str">
            <v>UN</v>
          </cell>
          <cell r="H601">
            <v>3</v>
          </cell>
          <cell r="I601">
            <v>565.46</v>
          </cell>
          <cell r="J601">
            <v>714.96</v>
          </cell>
          <cell r="K601">
            <v>2144.88</v>
          </cell>
          <cell r="L601">
            <v>9.1528896193312e-5</v>
          </cell>
        </row>
        <row r="602">
          <cell r="C602" t="str">
            <v> 12.7.2.6 </v>
          </cell>
          <cell r="D602" t="str">
            <v> UFF00546 (ADAPT_SBC: 060509) </v>
          </cell>
          <cell r="E602" t="str">
            <v>Próprio</v>
          </cell>
          <cell r="F602" t="str">
            <v>LAMPADA LED ALTA POTENCIA T E27 80W BIVOLT LUZ BRANCA 6500K</v>
          </cell>
          <cell r="G602" t="str">
            <v>UN</v>
          </cell>
          <cell r="H602">
            <v>25</v>
          </cell>
          <cell r="I602">
            <v>92.63</v>
          </cell>
          <cell r="J602">
            <v>117.12</v>
          </cell>
          <cell r="K602">
            <v>2928</v>
          </cell>
          <cell r="L602">
            <v>0.000124947133664362</v>
          </cell>
        </row>
        <row r="603">
          <cell r="C603" t="str">
            <v> 12.7.2.7 </v>
          </cell>
          <cell r="D603" t="str">
            <v> 91926 </v>
          </cell>
          <cell r="E603" t="str">
            <v>SINAPI</v>
          </cell>
          <cell r="F603" t="str">
            <v>CABO DE COBRE FLEXÍVEL ISOLADO, 2,5 MM², ANTI-CHAMA 450/750 V, PARA CIRCUITOS TERMINAIS - FORNECIMENTO E INSTALAÇÃO. AF_03/2023</v>
          </cell>
          <cell r="G603" t="str">
            <v>M</v>
          </cell>
          <cell r="H603">
            <v>1100</v>
          </cell>
          <cell r="I603">
            <v>4.56</v>
          </cell>
          <cell r="J603">
            <v>5.76</v>
          </cell>
          <cell r="K603">
            <v>6336</v>
          </cell>
          <cell r="L603">
            <v>0.000270377403995014</v>
          </cell>
        </row>
        <row r="604">
          <cell r="C604" t="str">
            <v> 12.8 </v>
          </cell>
          <cell r="D604" t="str">
            <v>  </v>
          </cell>
        </row>
        <row r="604">
          <cell r="F604" t="str">
            <v>SPDA</v>
          </cell>
        </row>
        <row r="604">
          <cell r="K604">
            <v>179909.53</v>
          </cell>
          <cell r="L604">
            <v>0.00767731560532876</v>
          </cell>
        </row>
        <row r="605">
          <cell r="C605" t="str">
            <v> 12.8.1 </v>
          </cell>
          <cell r="D605" t="str">
            <v> 90099 </v>
          </cell>
          <cell r="E605" t="str">
            <v>SINAPI</v>
          </cell>
          <cell r="F605" t="str">
            <v>ESCAVAÇÃO MECANIZADA DE VALA COM PROF. ATÉ 1,5 M (MÉDIA MONTANTE E JUSANTE/UMA COMPOSIÇÃO POR TRECHO), RETROESCAV. (0,26 M3), LARG. MENOR QUE 0,8 M, EM SOLO DE 1A CATEGORIA, EM LOCAIS COM ALTO NÍVEL DE INTERFERÊNCIA. AF_02/2021</v>
          </cell>
          <cell r="G605" t="str">
            <v>m³</v>
          </cell>
          <cell r="H605">
            <v>91</v>
          </cell>
          <cell r="I605">
            <v>17.78</v>
          </cell>
          <cell r="J605">
            <v>22.48</v>
          </cell>
          <cell r="K605">
            <v>2045.68</v>
          </cell>
          <cell r="L605">
            <v>8.72957146156123e-5</v>
          </cell>
        </row>
        <row r="606">
          <cell r="C606" t="str">
            <v> 12.8.2 </v>
          </cell>
          <cell r="D606" t="str">
            <v> 104733 </v>
          </cell>
          <cell r="E606" t="str">
            <v>SINAPI</v>
          </cell>
          <cell r="F606" t="str">
            <v>REATERRO MECANIZADO DE VALA COM RETROESCAVADEIRA (CAPACIDADE   DA   CAÇAMBA   DA RETRO: 0,26 M³/POTÊNCIA: 88 HP), LARGURA ATÉ 0,8 M, PROFUNDIDADE ATÉ 1,5 M, COM SOLO (SEM SUBSTITUIÇÃO) DE 1ª CATEGORIA, COM PLACA VIBRATÓRIA. AF_08/2023</v>
          </cell>
          <cell r="G606" t="str">
            <v>m³</v>
          </cell>
          <cell r="H606">
            <v>91</v>
          </cell>
          <cell r="I606">
            <v>21.19</v>
          </cell>
          <cell r="J606">
            <v>26.79</v>
          </cell>
          <cell r="K606">
            <v>2437.89</v>
          </cell>
          <cell r="L606">
            <v>0.00010403257093204</v>
          </cell>
        </row>
        <row r="607">
          <cell r="C607" t="str">
            <v> 12.8.3 </v>
          </cell>
          <cell r="D607" t="str">
            <v> 96973 </v>
          </cell>
          <cell r="E607" t="str">
            <v>SINAPI</v>
          </cell>
          <cell r="F607" t="str">
            <v>CORDOALHA DE COBRE NU 35 MM², NÃO ENTERRADA, COM ISOLADOR - FORNECIMENTO E INSTALAÇÃO. AF_08/2023</v>
          </cell>
          <cell r="G607" t="str">
            <v>M</v>
          </cell>
          <cell r="H607">
            <v>630</v>
          </cell>
          <cell r="I607">
            <v>72.02</v>
          </cell>
          <cell r="J607">
            <v>91.06</v>
          </cell>
          <cell r="K607">
            <v>57367.8</v>
          </cell>
          <cell r="L607">
            <v>0.00244806768259235</v>
          </cell>
        </row>
        <row r="608">
          <cell r="C608" t="str">
            <v> 12.8.4 </v>
          </cell>
          <cell r="D608" t="str">
            <v> 96977 </v>
          </cell>
          <cell r="E608" t="str">
            <v>SINAPI</v>
          </cell>
          <cell r="F608" t="str">
            <v>CORDOALHA DE COBRE NU 50 MM², ENTERRADA - FORNECIMENTO E INSTALAÇÃO. AF_08/2023</v>
          </cell>
          <cell r="G608" t="str">
            <v>M</v>
          </cell>
          <cell r="H608">
            <v>390</v>
          </cell>
          <cell r="I608">
            <v>56.45</v>
          </cell>
          <cell r="J608">
            <v>71.37</v>
          </cell>
          <cell r="K608">
            <v>27834.3</v>
          </cell>
          <cell r="L608">
            <v>0.00118777868939684</v>
          </cell>
        </row>
        <row r="609">
          <cell r="C609" t="str">
            <v> 12.8.5 </v>
          </cell>
          <cell r="D609" t="str">
            <v> 15.007.0216-A </v>
          </cell>
          <cell r="E609" t="str">
            <v>EMOP</v>
          </cell>
          <cell r="F609" t="str">
            <v>TERMINAL AEREO PARA PARA-RAIO(CAPTOR 1 PONTA)EM LATAO MACICO ,3/8"X600MM,FIXACAO COM ROSCA MECANICA E ABRACADEIRA,INCLUSI VE CAPTOR.FORNECIMENTO E COLOCACAO</v>
          </cell>
          <cell r="G609" t="str">
            <v>UN</v>
          </cell>
          <cell r="H609">
            <v>82</v>
          </cell>
          <cell r="I609">
            <v>37.44</v>
          </cell>
          <cell r="J609">
            <v>47.33</v>
          </cell>
          <cell r="K609">
            <v>3881.06</v>
          </cell>
          <cell r="L609">
            <v>0.000165617254979307</v>
          </cell>
        </row>
        <row r="610">
          <cell r="C610" t="str">
            <v> 12.8.6 </v>
          </cell>
          <cell r="D610" t="str">
            <v> IT 24.70.0100 </v>
          </cell>
          <cell r="E610" t="str">
            <v>SCO</v>
          </cell>
          <cell r="F610" t="str">
            <v>Haste para aterramento, de cobre, de 5/8", com 3m de comprimento. Fornecimento e instalacao.(desonerado)</v>
          </cell>
          <cell r="G610" t="str">
            <v>un</v>
          </cell>
          <cell r="H610">
            <v>46</v>
          </cell>
          <cell r="I610">
            <v>190.82</v>
          </cell>
          <cell r="J610">
            <v>241.27</v>
          </cell>
          <cell r="K610">
            <v>11098.42</v>
          </cell>
          <cell r="L610">
            <v>0.000473605111749738</v>
          </cell>
        </row>
        <row r="611">
          <cell r="C611" t="str">
            <v> 12.8.7 </v>
          </cell>
          <cell r="D611" t="str">
            <v> UFF00485 </v>
          </cell>
          <cell r="E611" t="str">
            <v>Próprio</v>
          </cell>
          <cell r="F611" t="str">
            <v>MEDIÇÃO DA RESISTÊNCIA E RESISTIVIDADE DO SOLO, COM EMISSÃO DE LAUDO E ART.</v>
          </cell>
          <cell r="G611" t="str">
            <v>UN</v>
          </cell>
          <cell r="H611">
            <v>1</v>
          </cell>
          <cell r="I611">
            <v>3496.84</v>
          </cell>
          <cell r="J611">
            <v>4421.4</v>
          </cell>
          <cell r="K611">
            <v>4421.4</v>
          </cell>
          <cell r="L611">
            <v>0.000188675292617354</v>
          </cell>
        </row>
        <row r="612">
          <cell r="C612" t="str">
            <v> 12.8.8 </v>
          </cell>
          <cell r="D612" t="str">
            <v> UFF00551 (ADAPT_SBC: 078071) </v>
          </cell>
          <cell r="E612" t="str">
            <v>Próprio</v>
          </cell>
          <cell r="F612" t="str">
            <v>GRAMPO DUPLO PARA HASTE DE ATERRAMENTO (GTDU)</v>
          </cell>
          <cell r="G612" t="str">
            <v>UN</v>
          </cell>
          <cell r="H612">
            <v>92</v>
          </cell>
          <cell r="I612">
            <v>35.18</v>
          </cell>
          <cell r="J612">
            <v>44.48</v>
          </cell>
          <cell r="K612">
            <v>4092.16</v>
          </cell>
          <cell r="L612">
            <v>0.000174625567792335</v>
          </cell>
        </row>
        <row r="613">
          <cell r="C613" t="str">
            <v> 12.8.9 </v>
          </cell>
          <cell r="D613" t="str">
            <v> 078031 </v>
          </cell>
          <cell r="E613" t="str">
            <v>SBC</v>
          </cell>
          <cell r="F613" t="str">
            <v>CAIXA DE INSPECAO PVC SUSPENSA PARA ATERRAMENTO</v>
          </cell>
          <cell r="G613" t="str">
            <v>UN</v>
          </cell>
          <cell r="H613">
            <v>34</v>
          </cell>
          <cell r="I613">
            <v>51.38</v>
          </cell>
          <cell r="J613">
            <v>64.96</v>
          </cell>
          <cell r="K613">
            <v>2208.64</v>
          </cell>
          <cell r="L613">
            <v>9.42497395138173e-5</v>
          </cell>
        </row>
        <row r="614">
          <cell r="C614" t="str">
            <v> 12.8.10 </v>
          </cell>
          <cell r="D614" t="str">
            <v> 98111 </v>
          </cell>
          <cell r="E614" t="str">
            <v>SINAPI</v>
          </cell>
          <cell r="F614" t="str">
            <v>CAIXA DE INSPEÇÃO PARA ATERRAMENTO, CIRCULAR, EM POLIETILENO, DIÂMETRO INTERNO = 0,3 M. AF_12/2020</v>
          </cell>
          <cell r="G614" t="str">
            <v>UN</v>
          </cell>
          <cell r="H614">
            <v>34</v>
          </cell>
          <cell r="I614">
            <v>67.39</v>
          </cell>
          <cell r="J614">
            <v>85.2</v>
          </cell>
          <cell r="K614">
            <v>2896.8</v>
          </cell>
          <cell r="L614">
            <v>0.000123615729781054</v>
          </cell>
        </row>
        <row r="615">
          <cell r="C615" t="str">
            <v> 12.8.11 </v>
          </cell>
          <cell r="D615" t="str">
            <v> 078032 </v>
          </cell>
          <cell r="E615" t="str">
            <v>SBC</v>
          </cell>
          <cell r="F615" t="str">
            <v>TAMPA DE FERRO FUNDIDO 300MM PARA CAIXA DE ATERRAMENTO</v>
          </cell>
          <cell r="G615" t="str">
            <v>UN</v>
          </cell>
          <cell r="H615">
            <v>34</v>
          </cell>
          <cell r="I615">
            <v>80.15</v>
          </cell>
          <cell r="J615">
            <v>101.34</v>
          </cell>
          <cell r="K615">
            <v>3445.56</v>
          </cell>
          <cell r="L615">
            <v>0.000147033075774788</v>
          </cell>
        </row>
        <row r="616">
          <cell r="C616" t="str">
            <v> 12.8.12 </v>
          </cell>
          <cell r="D616" t="str">
            <v> 15.017.0275-A </v>
          </cell>
          <cell r="E616" t="str">
            <v>EMOP</v>
          </cell>
          <cell r="F616" t="str">
            <v>TERMINAL MECANICO A COMPRESSAO,FABRICADO EM BRONZE,PARA CABO DE 35MM2.FORNECIMENTO E COLOCACAO</v>
          </cell>
          <cell r="G616" t="str">
            <v>UN</v>
          </cell>
          <cell r="H616">
            <v>94</v>
          </cell>
          <cell r="I616">
            <v>15.45</v>
          </cell>
          <cell r="J616">
            <v>19.53</v>
          </cell>
          <cell r="K616">
            <v>1835.82</v>
          </cell>
          <cell r="L616">
            <v>7.83403165723052e-5</v>
          </cell>
        </row>
        <row r="617">
          <cell r="C617" t="str">
            <v> 12.8.13 </v>
          </cell>
          <cell r="D617" t="str">
            <v> 078094 </v>
          </cell>
          <cell r="E617" t="str">
            <v>SBC</v>
          </cell>
          <cell r="F617" t="str">
            <v>TERMINAL SAPATA DE COBRE PARA CABO 50mm2</v>
          </cell>
          <cell r="G617" t="str">
            <v>UN</v>
          </cell>
          <cell r="H617">
            <v>34</v>
          </cell>
          <cell r="I617">
            <v>10.4</v>
          </cell>
          <cell r="J617">
            <v>13.14</v>
          </cell>
          <cell r="K617">
            <v>446.76</v>
          </cell>
          <cell r="L617">
            <v>1.90646794521484e-5</v>
          </cell>
        </row>
        <row r="618">
          <cell r="C618" t="str">
            <v> 12.8.14 </v>
          </cell>
          <cell r="D618" t="str">
            <v> UFF00473 (ADAPT_CPOS: 42.05.440) </v>
          </cell>
          <cell r="E618" t="str">
            <v>Próprio</v>
          </cell>
          <cell r="F618" t="str">
            <v>Barra condutora chata em alumínio de 3/4´ x 1/4´ x 3 m</v>
          </cell>
          <cell r="G618" t="str">
            <v>M</v>
          </cell>
          <cell r="H618">
            <v>830</v>
          </cell>
          <cell r="I618">
            <v>48.39</v>
          </cell>
          <cell r="J618">
            <v>61.18</v>
          </cell>
          <cell r="K618">
            <v>50779.4</v>
          </cell>
          <cell r="L618">
            <v>0.00216691956256698</v>
          </cell>
        </row>
        <row r="619">
          <cell r="C619" t="str">
            <v> 12.8.15 </v>
          </cell>
          <cell r="D619" t="str">
            <v> 104752 </v>
          </cell>
          <cell r="E619" t="str">
            <v>SINAPI</v>
          </cell>
          <cell r="F619" t="str">
            <v>CONECTOR SPLIT-BOLT, PARA SPDA, PARA CABOS ATÉ 35 MM2 - FORNECIMENTO E INSTALAÇÃO. AF_08/2023</v>
          </cell>
          <cell r="G619" t="str">
            <v>UN</v>
          </cell>
          <cell r="H619">
            <v>182</v>
          </cell>
          <cell r="I619">
            <v>22.24</v>
          </cell>
          <cell r="J619">
            <v>28.12</v>
          </cell>
          <cell r="K619">
            <v>5117.84</v>
          </cell>
          <cell r="L619">
            <v>0.000218394616992083</v>
          </cell>
        </row>
        <row r="620">
          <cell r="C620" t="str">
            <v> 12.9 </v>
          </cell>
          <cell r="D620" t="str">
            <v>  </v>
          </cell>
        </row>
        <row r="620">
          <cell r="F620" t="str">
            <v>EQUIPAMENTOS</v>
          </cell>
        </row>
        <row r="620">
          <cell r="K620">
            <v>93957.53</v>
          </cell>
          <cell r="L620">
            <v>0.00400946859961862</v>
          </cell>
        </row>
        <row r="621">
          <cell r="C621" t="str">
            <v> 12.9.1 </v>
          </cell>
          <cell r="D621" t="str">
            <v> 065025 </v>
          </cell>
          <cell r="E621" t="str">
            <v>SBC</v>
          </cell>
          <cell r="F621" t="str">
            <v>GRUPO GERADOR 49,5/55 KVA REF. YBG55TE YANMAR</v>
          </cell>
          <cell r="G621" t="str">
            <v>UN</v>
          </cell>
          <cell r="H621">
            <v>1</v>
          </cell>
          <cell r="I621">
            <v>74309.98</v>
          </cell>
          <cell r="J621">
            <v>93957.53</v>
          </cell>
          <cell r="K621">
            <v>93957.53</v>
          </cell>
          <cell r="L621">
            <v>0.00400946859961862</v>
          </cell>
        </row>
        <row r="622">
          <cell r="C622" t="str">
            <v> 13 </v>
          </cell>
          <cell r="D622" t="str">
            <v>  </v>
          </cell>
        </row>
        <row r="622">
          <cell r="F622" t="str">
            <v>INSTALAÇÕES LÓGICA / TELEFONIA /CFTV</v>
          </cell>
        </row>
        <row r="622">
          <cell r="I622" t="str">
            <v/>
          </cell>
        </row>
        <row r="622">
          <cell r="K622">
            <v>772164.38</v>
          </cell>
          <cell r="L622">
            <v>0.0329507260924588</v>
          </cell>
        </row>
        <row r="623">
          <cell r="C623" t="str">
            <v> 13.1 </v>
          </cell>
          <cell r="D623" t="str">
            <v> 15.018.0467-A </v>
          </cell>
          <cell r="E623" t="str">
            <v>EMOP</v>
          </cell>
          <cell r="F623" t="str">
            <v>ELETROCALHA PERFURADA,SEM TAMPA,TIPO "U",100X50MM,TRATAMENTO SUPERFICIAL PRE-ZINCADO A QUENTE,INCLUSIVE CONEXOES,ACESSOR IOS E FIXACAO SUPERIOR.FORNECIMENTO E COLOCACAO</v>
          </cell>
          <cell r="G623" t="str">
            <v>M</v>
          </cell>
          <cell r="H623">
            <v>22</v>
          </cell>
          <cell r="I623">
            <v>74.78</v>
          </cell>
          <cell r="J623">
            <v>94.55</v>
          </cell>
          <cell r="K623">
            <v>2080.1</v>
          </cell>
          <cell r="L623">
            <v>8.87645262073907e-5</v>
          </cell>
        </row>
        <row r="624">
          <cell r="C624" t="str">
            <v> 13.2 </v>
          </cell>
          <cell r="D624" t="str">
            <v> 15.018.0469-A </v>
          </cell>
          <cell r="E624" t="str">
            <v>EMOP</v>
          </cell>
          <cell r="F624" t="str">
            <v>ELETROCALHA PERFURADA,SEM TAMPA,TIPO "U",200X50MM,TRATAMENTO SUPERFICIAL PRE-ZINCADO A QUENTE,INCLUSIVE CONEXOES,ACESSOR IOS E FIXACAO SUPERIOR.FORNECIMENTO E COLOCACAO</v>
          </cell>
          <cell r="G624" t="str">
            <v>M</v>
          </cell>
          <cell r="H624">
            <v>104</v>
          </cell>
          <cell r="I624">
            <v>88.19</v>
          </cell>
          <cell r="J624">
            <v>111.5</v>
          </cell>
          <cell r="K624">
            <v>11596</v>
          </cell>
          <cell r="L624">
            <v>0.000494838443296429</v>
          </cell>
        </row>
        <row r="625">
          <cell r="C625" t="str">
            <v> 13.3 </v>
          </cell>
          <cell r="D625" t="str">
            <v> 15.018.0470-A </v>
          </cell>
          <cell r="E625" t="str">
            <v>EMOP</v>
          </cell>
          <cell r="F625" t="str">
            <v>ELETROCALHA PERFURADA,SEM TAMPA,TIPO "U",300X50MM,TRATAMENTO SUPERFICIAL PRE-ZINCADO A QUENTE,INCLUSIVE CONEXOES,ACESSOR IOS E FIXACAO SUPERIOR.FORNECIMENTO E COLOCACAO</v>
          </cell>
          <cell r="G625" t="str">
            <v>M</v>
          </cell>
          <cell r="H625">
            <v>120</v>
          </cell>
          <cell r="I625">
            <v>112.39</v>
          </cell>
          <cell r="J625">
            <v>142.1</v>
          </cell>
          <cell r="K625">
            <v>17052</v>
          </cell>
          <cell r="L625">
            <v>0.000727663430069913</v>
          </cell>
        </row>
        <row r="626">
          <cell r="C626" t="str">
            <v> 13.4 </v>
          </cell>
          <cell r="D626" t="str">
            <v> UFF00100 (ADAPT_FDE: 09.62.012) </v>
          </cell>
          <cell r="E626" t="str">
            <v>Próprio</v>
          </cell>
          <cell r="F626" t="str">
            <v>ELETROCALHA PERFURADA,SEM TAMPA,TIPO "U",300X50MM,TRATAMENTOSUPERFICIAL PRE-ZINCADO A QUENTE. DESMONTAGEM E LIMPEZA</v>
          </cell>
          <cell r="G626" t="str">
            <v>M</v>
          </cell>
          <cell r="H626">
            <v>200</v>
          </cell>
          <cell r="I626">
            <v>24.14</v>
          </cell>
          <cell r="J626">
            <v>30.52</v>
          </cell>
          <cell r="K626">
            <v>6104</v>
          </cell>
          <cell r="L626">
            <v>0.000260477221272974</v>
          </cell>
        </row>
        <row r="627">
          <cell r="C627" t="str">
            <v> 13.5 </v>
          </cell>
          <cell r="D627" t="str">
            <v> UFF00496 (ADAPT_EMOP: 15.018.0470-A) </v>
          </cell>
          <cell r="E627" t="str">
            <v>Próprio</v>
          </cell>
          <cell r="F627" t="str">
            <v>ELETROCALHA PERFURADA,SEM TAMPA,TIPO "U",300X50MM,TRATAMENTOSUPERFICIAL PRE-ZINCADO A QUENTE,INCLUSIVE CONEXOES, ACESSORIOS E FIXACAO SUPERIOR.COLOCAÇÃO</v>
          </cell>
          <cell r="G627" t="str">
            <v>M</v>
          </cell>
          <cell r="H627">
            <v>200</v>
          </cell>
          <cell r="I627">
            <v>74.25</v>
          </cell>
          <cell r="J627">
            <v>93.88</v>
          </cell>
          <cell r="K627">
            <v>18776</v>
          </cell>
          <cell r="L627">
            <v>0.000801232029263001</v>
          </cell>
        </row>
        <row r="628">
          <cell r="C628" t="str">
            <v> 13.6 </v>
          </cell>
          <cell r="D628" t="str">
            <v> 15.018.0752-A </v>
          </cell>
          <cell r="E628" t="str">
            <v>EMOP</v>
          </cell>
          <cell r="F628" t="str">
            <v>TE HORIZONTAL,90º,PARA ELETROCALHA PERFURADA OU LISA,200X50M M.FORNECIMENTO E COLOCACAO</v>
          </cell>
          <cell r="G628" t="str">
            <v>UN</v>
          </cell>
          <cell r="H628">
            <v>2</v>
          </cell>
          <cell r="I628">
            <v>70.7</v>
          </cell>
          <cell r="J628">
            <v>89.39</v>
          </cell>
          <cell r="K628">
            <v>178.78</v>
          </cell>
          <cell r="L628">
            <v>7.62911494416485e-6</v>
          </cell>
        </row>
        <row r="629">
          <cell r="C629" t="str">
            <v> 13.7 </v>
          </cell>
          <cell r="D629" t="str">
            <v> 15.018.0754-A </v>
          </cell>
          <cell r="E629" t="str">
            <v>EMOP</v>
          </cell>
          <cell r="F629" t="str">
            <v>TE HORIZONTAL,90º,PARA ELETROCALHA PERFURADA OU LISA,300X50M M.FORNECIMENTO E COLOCACAO</v>
          </cell>
          <cell r="G629" t="str">
            <v>UN</v>
          </cell>
          <cell r="H629">
            <v>6</v>
          </cell>
          <cell r="I629">
            <v>89.45</v>
          </cell>
          <cell r="J629">
            <v>113.1</v>
          </cell>
          <cell r="K629">
            <v>678.6</v>
          </cell>
          <cell r="L629">
            <v>2.89580344619659e-5</v>
          </cell>
        </row>
        <row r="630">
          <cell r="C630" t="str">
            <v> 13.8 </v>
          </cell>
          <cell r="D630" t="str">
            <v> 15.018.0774-A </v>
          </cell>
          <cell r="E630" t="str">
            <v>EMOP</v>
          </cell>
          <cell r="F630" t="str">
            <v>TE VERTICAL DE DERIVACAO OU LATERAL,PARA ELETROCALHA PERFURA DA OU LISA,300X50MM.FORNECIMENTO E COLOCACAO</v>
          </cell>
          <cell r="G630" t="str">
            <v>UN</v>
          </cell>
          <cell r="H630">
            <v>1</v>
          </cell>
          <cell r="I630">
            <v>98.89</v>
          </cell>
          <cell r="J630">
            <v>125.03</v>
          </cell>
          <cell r="K630">
            <v>125.03</v>
          </cell>
          <cell r="L630">
            <v>5.33543036955438e-6</v>
          </cell>
        </row>
        <row r="631">
          <cell r="C631" t="str">
            <v> 13.9 </v>
          </cell>
          <cell r="D631" t="str">
            <v> 15.018.0614-A </v>
          </cell>
          <cell r="E631" t="str">
            <v>EMOP</v>
          </cell>
          <cell r="F631" t="str">
            <v>CURVA HORIZONTAL,90º,PARA ELETROCALHA PERFURADA OU LISA,300X 50MM.FORNECIMENTO E COLOCACAO</v>
          </cell>
          <cell r="G631" t="str">
            <v>UN</v>
          </cell>
          <cell r="H631">
            <v>4</v>
          </cell>
          <cell r="I631">
            <v>58.26</v>
          </cell>
          <cell r="J631">
            <v>73.66</v>
          </cell>
          <cell r="K631">
            <v>294.64</v>
          </cell>
          <cell r="L631">
            <v>1.25732320569903e-5</v>
          </cell>
        </row>
        <row r="632">
          <cell r="C632" t="str">
            <v> 13.10 </v>
          </cell>
          <cell r="D632" t="str">
            <v> 15.018.0732-A </v>
          </cell>
          <cell r="E632" t="str">
            <v>EMOP</v>
          </cell>
          <cell r="F632" t="str">
            <v>CURVA DE INVERSAO,90º,PARA ELETROCALHA PERFURADA OU LISA,200 X50MM.FORNECIMENTO E COLOCACAO</v>
          </cell>
          <cell r="G632" t="str">
            <v>UN</v>
          </cell>
          <cell r="H632">
            <v>1</v>
          </cell>
          <cell r="I632">
            <v>57.15</v>
          </cell>
          <cell r="J632">
            <v>72.26</v>
          </cell>
          <cell r="K632">
            <v>72.26</v>
          </cell>
          <cell r="L632">
            <v>3.08356553230424e-6</v>
          </cell>
        </row>
        <row r="633">
          <cell r="C633" t="str">
            <v> 13.11 </v>
          </cell>
          <cell r="D633" t="str">
            <v> 15.018.0734-A </v>
          </cell>
          <cell r="E633" t="str">
            <v>EMOP</v>
          </cell>
          <cell r="F633" t="str">
            <v>CURVA DE INVERSAO,90º,PARA ELETROCALHA PERFURADA OU LISA,300 X50MM.FORNECIMENTO E COLOCACAO</v>
          </cell>
          <cell r="G633" t="str">
            <v>UN</v>
          </cell>
          <cell r="H633">
            <v>5</v>
          </cell>
          <cell r="I633">
            <v>72.61</v>
          </cell>
          <cell r="J633">
            <v>91.8</v>
          </cell>
          <cell r="K633">
            <v>459</v>
          </cell>
          <cell r="L633">
            <v>1.95869994371388e-5</v>
          </cell>
        </row>
        <row r="634">
          <cell r="C634" t="str">
            <v> 13.12 </v>
          </cell>
          <cell r="D634" t="str">
            <v> 15.018.0881-A </v>
          </cell>
          <cell r="E634" t="str">
            <v>EMOP</v>
          </cell>
          <cell r="F634" t="str">
            <v>REDUCAO CONCENTRICA,PARA ELETROCALHA PERFURADA OU LISA,300X2 00MM.FORNECIMENTO E COLOCACAO</v>
          </cell>
          <cell r="G634" t="str">
            <v>UN</v>
          </cell>
          <cell r="H634">
            <v>1</v>
          </cell>
          <cell r="I634">
            <v>57.17</v>
          </cell>
          <cell r="J634">
            <v>72.28</v>
          </cell>
          <cell r="K634">
            <v>72.28</v>
          </cell>
          <cell r="L634">
            <v>3.084418996332e-6</v>
          </cell>
        </row>
        <row r="635">
          <cell r="C635" t="str">
            <v> 13.13 </v>
          </cell>
          <cell r="D635" t="str">
            <v> 063747 </v>
          </cell>
          <cell r="E635" t="str">
            <v>SBC</v>
          </cell>
          <cell r="F635" t="str">
            <v>EMENDA INTERNA PARA ELETROCALHA 50x50</v>
          </cell>
          <cell r="G635" t="str">
            <v>UN</v>
          </cell>
          <cell r="H635">
            <v>197</v>
          </cell>
          <cell r="I635">
            <v>10.11</v>
          </cell>
          <cell r="J635">
            <v>12.78</v>
          </cell>
          <cell r="K635">
            <v>2517.66</v>
          </cell>
          <cell r="L635">
            <v>0.000107436612206769</v>
          </cell>
        </row>
        <row r="636">
          <cell r="C636" t="str">
            <v> 13.14 </v>
          </cell>
          <cell r="D636" t="str">
            <v> 15.018.0854-A </v>
          </cell>
          <cell r="E636" t="str">
            <v>EMOP</v>
          </cell>
          <cell r="F636" t="str">
            <v>CRUZETA RETA,PARA ELETROCALHA PERFURADA OU LISA,300X50MM.FOR NECIMENTO E COLOCACAO</v>
          </cell>
          <cell r="G636" t="str">
            <v>UN</v>
          </cell>
          <cell r="H636">
            <v>2</v>
          </cell>
          <cell r="I636">
            <v>74.35</v>
          </cell>
          <cell r="J636">
            <v>94</v>
          </cell>
          <cell r="K636">
            <v>188</v>
          </cell>
          <cell r="L636">
            <v>8.02256186096315e-6</v>
          </cell>
        </row>
        <row r="637">
          <cell r="C637" t="str">
            <v> 13.15 </v>
          </cell>
          <cell r="D637" t="str">
            <v> 15.018.0883-A </v>
          </cell>
          <cell r="E637" t="str">
            <v>EMOP</v>
          </cell>
          <cell r="F637" t="str">
            <v>REDUCAO CONCENTRICA,PARA ELETROCALHA PERFURADA OU LISA,300X1 00MM.FORNECIMENTO E COLOCACAO</v>
          </cell>
          <cell r="G637" t="str">
            <v>UN</v>
          </cell>
          <cell r="H637">
            <v>2</v>
          </cell>
          <cell r="I637">
            <v>65.23</v>
          </cell>
          <cell r="J637">
            <v>82.47</v>
          </cell>
          <cell r="K637">
            <v>164.94</v>
          </cell>
          <cell r="L637">
            <v>7.03851783695352e-6</v>
          </cell>
        </row>
        <row r="638">
          <cell r="C638" t="str">
            <v> 13.16 </v>
          </cell>
          <cell r="D638" t="str">
            <v> 15.034.0021-A </v>
          </cell>
          <cell r="E638" t="str">
            <v>EMOP</v>
          </cell>
          <cell r="F638" t="str">
            <v>ELETRODUTO DE FERRO GALVANIZADO,TIPO MEDIO,DIAMETRO DE 1",IN CLUSIVE CONEXOES E EMENDAS,EXCLUSIVE ABERTURA E FECHAMENTO D E RASGO.FORNECIMENTO E ASSENTAMENTO</v>
          </cell>
          <cell r="G638" t="str">
            <v>M</v>
          </cell>
          <cell r="H638">
            <v>647.75</v>
          </cell>
          <cell r="I638">
            <v>18.74</v>
          </cell>
          <cell r="J638">
            <v>23.69</v>
          </cell>
          <cell r="K638">
            <v>15345.19</v>
          </cell>
          <cell r="L638">
            <v>0.000654828383208687</v>
          </cell>
        </row>
        <row r="639">
          <cell r="C639" t="str">
            <v> 13.17 </v>
          </cell>
          <cell r="D639" t="str">
            <v> 95796 </v>
          </cell>
          <cell r="E639" t="str">
            <v>SINAPI</v>
          </cell>
          <cell r="F639" t="str">
            <v>CONDULETE DE ALUMÍNIO, TIPO T, PARA ELETRODUTO DE AÇO GALVANIZADO DN 25 MM (1''), APARENTE - FORNECIMENTO E INSTALAÇÃO. AF_10/2022</v>
          </cell>
          <cell r="G639" t="str">
            <v>UN</v>
          </cell>
          <cell r="H639">
            <v>16</v>
          </cell>
          <cell r="I639">
            <v>49.85</v>
          </cell>
          <cell r="J639">
            <v>63.03</v>
          </cell>
          <cell r="K639">
            <v>1008.48</v>
          </cell>
          <cell r="L639">
            <v>4.3035070135873e-5</v>
          </cell>
        </row>
        <row r="640">
          <cell r="C640" t="str">
            <v> 13.18 </v>
          </cell>
          <cell r="D640" t="str">
            <v> 95789 </v>
          </cell>
          <cell r="E640" t="str">
            <v>SINAPI</v>
          </cell>
          <cell r="F640" t="str">
            <v>CONDULETE DE ALUMÍNIO, TIPO LR, PARA ELETRODUTO DE AÇO GALVANIZADO DN 25 MM (1''), APARENTE - FORNECIMENTO E INSTALAÇÃO. AF_10/2022</v>
          </cell>
          <cell r="G640" t="str">
            <v>UN</v>
          </cell>
          <cell r="H640">
            <v>131</v>
          </cell>
          <cell r="I640">
            <v>42.46</v>
          </cell>
          <cell r="J640">
            <v>53.68</v>
          </cell>
          <cell r="K640">
            <v>7032.08</v>
          </cell>
          <cell r="L640">
            <v>0.000300081366017243</v>
          </cell>
        </row>
        <row r="641">
          <cell r="C641" t="str">
            <v> 13.19 </v>
          </cell>
          <cell r="D641" t="str">
            <v> UFF00572 (ADAPT_SINAPI: 104785) </v>
          </cell>
          <cell r="E641" t="str">
            <v>Próprio</v>
          </cell>
          <cell r="F641" t="str">
            <v>FIXAÇÃO DE ELETRODUTOS, DIÂMETRO DE 25 MM, COM ABRAÇADEIRA METÁLICA RÍGIDA TIPO D E CUNHA DE FIXAÇÃO.</v>
          </cell>
          <cell r="G641" t="str">
            <v>UN</v>
          </cell>
          <cell r="H641">
            <v>431</v>
          </cell>
          <cell r="I641">
            <v>11.03</v>
          </cell>
          <cell r="J641">
            <v>13.94</v>
          </cell>
          <cell r="K641">
            <v>6008.14</v>
          </cell>
          <cell r="L641">
            <v>0.00025638656818791</v>
          </cell>
        </row>
        <row r="642">
          <cell r="C642" t="str">
            <v> 13.20 </v>
          </cell>
          <cell r="D642" t="str">
            <v> UFF00021 (ADAPT_ORSE:12545) </v>
          </cell>
          <cell r="E642" t="str">
            <v>Próprio</v>
          </cell>
          <cell r="F642" t="str">
            <v>FIXAÇÃO - BARRA DE TIRANTE ROSQUEADA GALVANIZADA, DE Ø1/4"</v>
          </cell>
          <cell r="G642" t="str">
            <v>UN</v>
          </cell>
          <cell r="H642">
            <v>431</v>
          </cell>
          <cell r="I642">
            <v>23.18</v>
          </cell>
          <cell r="J642">
            <v>29.3</v>
          </cell>
          <cell r="K642">
            <v>12628.3</v>
          </cell>
          <cell r="L642">
            <v>0.000538889989089367</v>
          </cell>
        </row>
        <row r="643">
          <cell r="C643" t="str">
            <v> 13.21 </v>
          </cell>
          <cell r="D643" t="str">
            <v> MAT007550 </v>
          </cell>
          <cell r="E643" t="str">
            <v>SCO</v>
          </cell>
          <cell r="F643" t="str">
            <v>Arruela lisa de aco galvanizado, de 1/4"</v>
          </cell>
          <cell r="G643" t="str">
            <v>un</v>
          </cell>
          <cell r="H643">
            <v>1724</v>
          </cell>
          <cell r="I643">
            <v>0.06</v>
          </cell>
          <cell r="J643">
            <v>0.07</v>
          </cell>
          <cell r="K643">
            <v>120.68</v>
          </cell>
          <cell r="L643">
            <v>5.14980194351614e-6</v>
          </cell>
        </row>
        <row r="644">
          <cell r="C644" t="str">
            <v> 13.22 </v>
          </cell>
          <cell r="D644" t="str">
            <v> UFF00103 (ADAPT_SCO: IP 54.10.0950) </v>
          </cell>
          <cell r="E644" t="str">
            <v>Próprio</v>
          </cell>
          <cell r="F644" t="str">
            <v>PORCA SEXTAVADA DE AÇO GALVANIZADO, DE Ø1/4". Fornecimento.(desonerado)</v>
          </cell>
          <cell r="G644" t="str">
            <v>UN</v>
          </cell>
          <cell r="H644">
            <v>862</v>
          </cell>
          <cell r="I644">
            <v>0.12</v>
          </cell>
          <cell r="J644">
            <v>0.15</v>
          </cell>
          <cell r="K644">
            <v>129.3</v>
          </cell>
          <cell r="L644">
            <v>5.51764493948157e-6</v>
          </cell>
        </row>
        <row r="645">
          <cell r="C645" t="str">
            <v> 13.23 </v>
          </cell>
          <cell r="D645" t="str">
            <v> UFF00568 (ADAPT_AGETOP CIVIL: 070422) </v>
          </cell>
          <cell r="E645" t="str">
            <v>Próprio</v>
          </cell>
          <cell r="F645" t="str">
            <v>BUCHA E ARRUELA METALICA DIAM. 1"</v>
          </cell>
          <cell r="G645" t="str">
            <v>UN</v>
          </cell>
          <cell r="H645">
            <v>431</v>
          </cell>
          <cell r="I645">
            <v>3.97</v>
          </cell>
          <cell r="J645">
            <v>5.01</v>
          </cell>
          <cell r="K645">
            <v>2159.31</v>
          </cell>
          <cell r="L645">
            <v>9.21446704893423e-5</v>
          </cell>
        </row>
        <row r="646">
          <cell r="C646" t="str">
            <v> 13.24 </v>
          </cell>
          <cell r="D646" t="str">
            <v> 00039599 </v>
          </cell>
          <cell r="E646" t="str">
            <v>SINAPI</v>
          </cell>
          <cell r="F646" t="str">
            <v>CABO DE REDE, PAR TRANCADO UTP, 4 PARES, CATEGORIA 6 (CAT 6), ISOLAMENTO PVC (LSZH)</v>
          </cell>
          <cell r="G646" t="str">
            <v>M</v>
          </cell>
          <cell r="H646">
            <v>25590</v>
          </cell>
          <cell r="I646">
            <v>7.28</v>
          </cell>
          <cell r="J646">
            <v>9.2</v>
          </cell>
          <cell r="K646">
            <v>235428</v>
          </cell>
          <cell r="L646">
            <v>0.010046466456398</v>
          </cell>
        </row>
        <row r="647">
          <cell r="C647" t="str">
            <v> 13.25 </v>
          </cell>
          <cell r="D647" t="str">
            <v> UFF00554 (ADAPT_SBC: 059434) </v>
          </cell>
          <cell r="E647" t="str">
            <v>Próprio</v>
          </cell>
          <cell r="F647" t="str">
            <v>CABO OPTICO MONOMODO 6Fo</v>
          </cell>
          <cell r="G647" t="str">
            <v>M</v>
          </cell>
          <cell r="H647">
            <v>217</v>
          </cell>
          <cell r="I647">
            <v>7.23</v>
          </cell>
          <cell r="J647">
            <v>9.14</v>
          </cell>
          <cell r="K647">
            <v>1983.38</v>
          </cell>
          <cell r="L647">
            <v>8.46371741691335e-5</v>
          </cell>
        </row>
        <row r="648">
          <cell r="C648" t="str">
            <v> 13.26 </v>
          </cell>
          <cell r="D648" t="str">
            <v> UFF00555 (ADAPT_SBC: 059434) </v>
          </cell>
          <cell r="E648" t="str">
            <v>Próprio</v>
          </cell>
          <cell r="F648" t="str">
            <v>CABO OPTICO MONOMODO 12Fo</v>
          </cell>
          <cell r="G648" t="str">
            <v>M</v>
          </cell>
          <cell r="H648">
            <v>43</v>
          </cell>
          <cell r="I648">
            <v>7.78</v>
          </cell>
          <cell r="J648">
            <v>9.83</v>
          </cell>
          <cell r="K648">
            <v>422.69</v>
          </cell>
          <cell r="L648">
            <v>1.80375354947368e-5</v>
          </cell>
        </row>
        <row r="649">
          <cell r="C649" t="str">
            <v> 13.27 </v>
          </cell>
          <cell r="D649" t="str">
            <v> UFF00115 (ADAPT_SINAPI: 104403) </v>
          </cell>
          <cell r="E649" t="str">
            <v>Próprio</v>
          </cell>
          <cell r="F649" t="str">
            <v>PORTA EQUIPAMENTOS PARA CANALETA DE ALUMINIO 90X35MM. FORNECIMENTO E COLOCAÇÃO.</v>
          </cell>
          <cell r="G649" t="str">
            <v>UN</v>
          </cell>
          <cell r="H649">
            <v>364</v>
          </cell>
          <cell r="I649">
            <v>52.07</v>
          </cell>
          <cell r="J649">
            <v>65.83</v>
          </cell>
          <cell r="K649">
            <v>23962.12</v>
          </cell>
          <cell r="L649">
            <v>0.00102254037244586</v>
          </cell>
        </row>
        <row r="650">
          <cell r="C650" t="str">
            <v> 13.28 </v>
          </cell>
          <cell r="D650" t="str">
            <v> 15.019.0095-A </v>
          </cell>
          <cell r="E650" t="str">
            <v>EMOP</v>
          </cell>
          <cell r="F650" t="str">
            <v>TOMADA TIPO RJ45,DE EMBUTIR,COMPLETA,PARA LOGICA.FORNECIMENT O E COLOCACAO</v>
          </cell>
          <cell r="G650" t="str">
            <v>UN</v>
          </cell>
          <cell r="H650">
            <v>730</v>
          </cell>
          <cell r="I650">
            <v>24.11</v>
          </cell>
          <cell r="J650">
            <v>30.48</v>
          </cell>
          <cell r="K650">
            <v>22250.4</v>
          </cell>
          <cell r="L650">
            <v>0.000949495800165822</v>
          </cell>
        </row>
        <row r="651">
          <cell r="C651" t="str">
            <v> 13.29 </v>
          </cell>
          <cell r="D651" t="str">
            <v> 98302 </v>
          </cell>
          <cell r="E651" t="str">
            <v>SINAPI</v>
          </cell>
          <cell r="F651" t="str">
            <v>PATCH PANEL 24 PORTAS, CATEGORIA 6 - FORNECIMENTO E INSTALAÇÃO. AF_11/2019</v>
          </cell>
          <cell r="G651" t="str">
            <v>UN</v>
          </cell>
          <cell r="H651">
            <v>58</v>
          </cell>
          <cell r="I651">
            <v>1311.65</v>
          </cell>
          <cell r="J651">
            <v>1658.45</v>
          </cell>
          <cell r="K651">
            <v>96190.1</v>
          </cell>
          <cell r="L651">
            <v>0.00410473950884166</v>
          </cell>
        </row>
        <row r="652">
          <cell r="C652" t="str">
            <v> 13.30 </v>
          </cell>
          <cell r="D652" t="str">
            <v> 079444 </v>
          </cell>
          <cell r="E652" t="str">
            <v>SBC</v>
          </cell>
          <cell r="F652" t="str">
            <v>ORGANIZADOR HORIZONTAL DE CABOS 1 U</v>
          </cell>
          <cell r="G652" t="str">
            <v>UN</v>
          </cell>
          <cell r="H652">
            <v>58</v>
          </cell>
          <cell r="I652">
            <v>38.25</v>
          </cell>
          <cell r="J652">
            <v>48.36</v>
          </cell>
          <cell r="K652">
            <v>2804.88</v>
          </cell>
          <cell r="L652">
            <v>0.000119693209109459</v>
          </cell>
        </row>
        <row r="653">
          <cell r="C653" t="str">
            <v> 13.31 </v>
          </cell>
          <cell r="D653" t="str">
            <v> 059251 </v>
          </cell>
          <cell r="E653" t="str">
            <v>SBC</v>
          </cell>
          <cell r="F653" t="str">
            <v>DISTRIBUIDOR INTERNO OPTICO DIO 24 FIBRAS</v>
          </cell>
          <cell r="G653" t="str">
            <v>UN</v>
          </cell>
          <cell r="H653">
            <v>6</v>
          </cell>
          <cell r="I653">
            <v>429.11</v>
          </cell>
          <cell r="J653">
            <v>542.56</v>
          </cell>
          <cell r="K653">
            <v>3255.36</v>
          </cell>
          <cell r="L653">
            <v>0.000138916632870771</v>
          </cell>
        </row>
        <row r="654">
          <cell r="C654" t="str">
            <v> 13.32 </v>
          </cell>
          <cell r="D654" t="str">
            <v> 98305 </v>
          </cell>
          <cell r="E654" t="str">
            <v>SINAPI</v>
          </cell>
          <cell r="F654" t="str">
            <v>RACK FECHADO PARA SERVIDOR - FORNECIMENTO E INSTALAÇÃO. AF_11/2019</v>
          </cell>
          <cell r="G654" t="str">
            <v>UN</v>
          </cell>
          <cell r="H654">
            <v>9</v>
          </cell>
          <cell r="I654">
            <v>2910.16</v>
          </cell>
          <cell r="J654">
            <v>3679.6</v>
          </cell>
          <cell r="K654">
            <v>33116.4</v>
          </cell>
          <cell r="L654">
            <v>0.00141318280644894</v>
          </cell>
        </row>
        <row r="655">
          <cell r="C655" t="str">
            <v> 13.33 </v>
          </cell>
          <cell r="D655" t="str">
            <v> UFF00049 (ADAPT_AGESUL: 1202007081) </v>
          </cell>
          <cell r="E655" t="str">
            <v>Próprio</v>
          </cell>
          <cell r="F655" t="str">
            <v>CAMERA POE, FIXA, RESOLUÇÃO 4K, 8 MEGAPIXELS, ALCANCE DE ATÉ 60 METROS, USO INTERNO/EXTERNO, COM INFRAVERMELHO, CASE METÁLICO, INDICE DE PROTEÇÃO IP67, COM PROTEÇÃO ANTI-SURTO.ILAR- FORNECIMENTO E INSTALAÇÃO</v>
          </cell>
          <cell r="G655" t="str">
            <v>UN</v>
          </cell>
          <cell r="H655">
            <v>113</v>
          </cell>
          <cell r="I655">
            <v>1480.99</v>
          </cell>
          <cell r="J655">
            <v>1872.56</v>
          </cell>
          <cell r="K655">
            <v>211599.28</v>
          </cell>
          <cell r="L655">
            <v>0.00902961868901736</v>
          </cell>
        </row>
        <row r="656">
          <cell r="C656" t="str">
            <v> 13.34 </v>
          </cell>
          <cell r="D656" t="str">
            <v> 90099 </v>
          </cell>
          <cell r="E656" t="str">
            <v>SINAPI</v>
          </cell>
          <cell r="F656" t="str">
            <v>ESCAVAÇÃO MECANIZADA DE VALA COM PROF. ATÉ 1,5 M (MÉDIA MONTANTE E JUSANTE/UMA COMPOSIÇÃO POR TRECHO), RETROESCAV. (0,26 M3), LARG. MENOR QUE 0,8 M, EM SOLO DE 1A CATEGORIA, EM LOCAIS COM ALTO NÍVEL DE INTERFERÊNCIA. AF_02/2021</v>
          </cell>
          <cell r="G656" t="str">
            <v>m³</v>
          </cell>
          <cell r="H656">
            <v>164.4</v>
          </cell>
          <cell r="I656">
            <v>17.78</v>
          </cell>
          <cell r="J656">
            <v>22.48</v>
          </cell>
          <cell r="K656">
            <v>3695.71</v>
          </cell>
          <cell r="L656">
            <v>0.000157707777102022</v>
          </cell>
        </row>
        <row r="657">
          <cell r="C657" t="str">
            <v> 13.35 </v>
          </cell>
          <cell r="D657" t="str">
            <v> 104733 </v>
          </cell>
          <cell r="E657" t="str">
            <v>SINAPI</v>
          </cell>
          <cell r="F657" t="str">
            <v>REATERRO MECANIZADO DE VALA COM RETROESCAVADEIRA (CAPACIDADE   DA   CAÇAMBA   DA RETRO: 0,26 M³/POTÊNCIA: 88 HP), LARGURA ATÉ 0,8 M, PROFUNDIDADE ATÉ 1,5 M, COM SOLO (SEM SUBSTITUIÇÃO) DE 1ª CATEGORIA, COM PLACA VIBRATÓRIA. AF_08/2023</v>
          </cell>
          <cell r="G657" t="str">
            <v>m³</v>
          </cell>
          <cell r="H657">
            <v>38.6</v>
          </cell>
          <cell r="I657">
            <v>21.19</v>
          </cell>
          <cell r="J657">
            <v>26.79</v>
          </cell>
          <cell r="K657">
            <v>1034.09</v>
          </cell>
          <cell r="L657">
            <v>4.41279308234223e-5</v>
          </cell>
        </row>
        <row r="658">
          <cell r="C658" t="str">
            <v> 13.36 </v>
          </cell>
          <cell r="D658" t="str">
            <v> 97670 </v>
          </cell>
          <cell r="E658" t="str">
            <v>SINAPI</v>
          </cell>
          <cell r="F658" t="str">
            <v>ELETRODUTO FLEXÍVEL CORRUGADO, PEAD, DN 100 (4"), PARA REDE ENTERRADA DE DISTRIBUIÇÃO DE ENERGIA ELÉTRICA - FORNECIMENTO E INSTALAÇÃO. AF_12/2021</v>
          </cell>
          <cell r="G658" t="str">
            <v>M</v>
          </cell>
          <cell r="H658">
            <v>144</v>
          </cell>
          <cell r="I658">
            <v>31.53</v>
          </cell>
          <cell r="J658">
            <v>39.86</v>
          </cell>
          <cell r="K658">
            <v>5739.84</v>
          </cell>
          <cell r="L658">
            <v>0.000244937348255483</v>
          </cell>
        </row>
        <row r="659">
          <cell r="C659" t="str">
            <v> 13.37 </v>
          </cell>
          <cell r="D659" t="str">
            <v> 97668 </v>
          </cell>
          <cell r="E659" t="str">
            <v>SINAPI</v>
          </cell>
          <cell r="F659" t="str">
            <v>ELETRODUTO FLEXÍVEL CORRUGADO, PEAD, DN 63 (2"), PARA REDE ENTERRADA DE DISTRIBUIÇÃO DE ENERGIA ELÉTRICA - FORNECIMENTO E INSTALAÇÃO. AF_12/2021</v>
          </cell>
          <cell r="G659" t="str">
            <v>M</v>
          </cell>
          <cell r="H659">
            <v>65</v>
          </cell>
          <cell r="I659">
            <v>16.52</v>
          </cell>
          <cell r="J659">
            <v>20.88</v>
          </cell>
          <cell r="K659">
            <v>1357.2</v>
          </cell>
          <cell r="L659">
            <v>5.79160689239319e-5</v>
          </cell>
        </row>
        <row r="660">
          <cell r="C660" t="str">
            <v> 13.38 </v>
          </cell>
          <cell r="D660" t="str">
            <v> UFF00530 (ADAPT_SBC: 061307) </v>
          </cell>
          <cell r="E660" t="str">
            <v>Próprio</v>
          </cell>
          <cell r="F660" t="str">
            <v>ENVELOPE CONCRETO 1:2:4 , PARA 2 ELETRODUTOS KANALEX 4""</v>
          </cell>
          <cell r="G660" t="str">
            <v>M</v>
          </cell>
          <cell r="H660">
            <v>72</v>
          </cell>
          <cell r="I660">
            <v>145.91</v>
          </cell>
          <cell r="J660">
            <v>184.48</v>
          </cell>
          <cell r="K660">
            <v>13282.56</v>
          </cell>
          <cell r="L660">
            <v>0.000566809357829547</v>
          </cell>
        </row>
        <row r="661">
          <cell r="C661" t="str">
            <v> 13.39 </v>
          </cell>
          <cell r="D661" t="str">
            <v> 061307 </v>
          </cell>
          <cell r="E661" t="str">
            <v>SBC</v>
          </cell>
          <cell r="F661" t="str">
            <v>ENVELOPE CONCRETO 1:2:4 P/2 ELETRODUTOS KANALEX 2""</v>
          </cell>
          <cell r="G661" t="str">
            <v>M</v>
          </cell>
          <cell r="H661">
            <v>65</v>
          </cell>
          <cell r="I661">
            <v>76.18</v>
          </cell>
          <cell r="J661">
            <v>96.32</v>
          </cell>
          <cell r="K661">
            <v>6260.8</v>
          </cell>
          <cell r="L661">
            <v>0.000267168379250628</v>
          </cell>
        </row>
        <row r="662">
          <cell r="C662" t="str">
            <v> 13.40 </v>
          </cell>
          <cell r="D662" t="str">
            <v> UFF00565 (ADAPT_IOPES: 151017) </v>
          </cell>
          <cell r="E662" t="str">
            <v>Próprio</v>
          </cell>
          <cell r="F662" t="str">
            <v>CAIXA DE PASSAGEM DE ALVENARIA DE BLOCOS DE CONCRETO 9x19x39 CM, DIMENSÕES 60x60x60 CM, COM REVESTIMENTO INTERNO EM CHAPISCO E RECOBO, TAMPA DE FERRO FUNDIDO PESADO DIAM. 60 CM, COM DRENO DE BRITA NO FUNDO.</v>
          </cell>
          <cell r="G662" t="str">
            <v>UN</v>
          </cell>
          <cell r="H662">
            <v>4</v>
          </cell>
          <cell r="I662">
            <v>986.8</v>
          </cell>
          <cell r="J662">
            <v>1247.7</v>
          </cell>
          <cell r="K662">
            <v>4990.8</v>
          </cell>
          <cell r="L662">
            <v>0.000212973413487739</v>
          </cell>
        </row>
        <row r="663">
          <cell r="C663" t="str">
            <v> 14 </v>
          </cell>
          <cell r="D663" t="str">
            <v>  </v>
          </cell>
        </row>
        <row r="663">
          <cell r="F663" t="str">
            <v>INSTALAÇÃO DE INCÊNDIO</v>
          </cell>
        </row>
        <row r="663">
          <cell r="I663" t="str">
            <v/>
          </cell>
        </row>
        <row r="663">
          <cell r="K663">
            <v>1897815.12</v>
          </cell>
          <cell r="L663">
            <v>0.0809858468131447</v>
          </cell>
        </row>
        <row r="664">
          <cell r="C664" t="str">
            <v> 14.1 </v>
          </cell>
          <cell r="D664" t="str">
            <v>  </v>
          </cell>
        </row>
        <row r="664">
          <cell r="F664" t="str">
            <v>SISTEMA DE DETECÇÃO E ALARME DE INCÊNDIO</v>
          </cell>
        </row>
        <row r="664">
          <cell r="K664">
            <v>1142019.33</v>
          </cell>
          <cell r="L664">
            <v>0.0487336208581952</v>
          </cell>
        </row>
        <row r="665">
          <cell r="C665" t="str">
            <v> 14.1.1 </v>
          </cell>
          <cell r="D665" t="str">
            <v>  </v>
          </cell>
        </row>
        <row r="665">
          <cell r="F665" t="str">
            <v>INSTALAÇÕES INTERNAS SDAI</v>
          </cell>
        </row>
        <row r="665">
          <cell r="I665" t="str">
            <v/>
          </cell>
        </row>
        <row r="665">
          <cell r="K665">
            <v>1111460.15</v>
          </cell>
          <cell r="L665">
            <v>0.0474295628157999</v>
          </cell>
        </row>
        <row r="666">
          <cell r="C666" t="str">
            <v> 14.1.1.1 </v>
          </cell>
          <cell r="D666" t="str">
            <v> UFF00524 (ADAPT_EMOP: 15.034.0021-A) </v>
          </cell>
          <cell r="E666" t="str">
            <v>Próprio</v>
          </cell>
          <cell r="F666" t="str">
            <v>REMOÇÃO/DESINSTALAÇÃO DE REDE SISTEMA DETECÇÃO E ALARME DE INCÊNDIO (SDAI).</v>
          </cell>
          <cell r="G666" t="str">
            <v>M</v>
          </cell>
          <cell r="H666">
            <v>1952</v>
          </cell>
          <cell r="I666">
            <v>9.44</v>
          </cell>
          <cell r="J666">
            <v>11.93</v>
          </cell>
          <cell r="K666">
            <v>23287.36</v>
          </cell>
          <cell r="L666">
            <v>0.000993746203077228</v>
          </cell>
        </row>
        <row r="667">
          <cell r="C667" t="str">
            <v> 14.1.1.2 </v>
          </cell>
          <cell r="D667" t="str">
            <v> 15.034.0021-A </v>
          </cell>
          <cell r="E667" t="str">
            <v>EMOP</v>
          </cell>
          <cell r="F667" t="str">
            <v>ELETRODUTO DE FERRO GALVANIZADO,TIPO MEDIO,DIAMETRO DE 1",IN CLUSIVE CONEXOES E EMENDAS,EXCLUSIVE ABERTURA E FECHAMENTO D E RASGO.FORNECIMENTO E ASSENTAMENTO</v>
          </cell>
          <cell r="G667" t="str">
            <v>M</v>
          </cell>
          <cell r="H667">
            <v>3154</v>
          </cell>
          <cell r="I667">
            <v>18.74</v>
          </cell>
          <cell r="J667">
            <v>23.69</v>
          </cell>
          <cell r="K667">
            <v>74718.26</v>
          </cell>
          <cell r="L667">
            <v>0.00318846735634856</v>
          </cell>
        </row>
        <row r="668">
          <cell r="C668" t="str">
            <v> 14.1.1.3 </v>
          </cell>
          <cell r="D668" t="str">
            <v> UFF00514 (ADAPT_EMOP:  15.034.0020-A) </v>
          </cell>
          <cell r="E668" t="str">
            <v>Próprio</v>
          </cell>
          <cell r="F668" t="str">
            <v>ELETRODUTO DE ALUMÍNIO DIÂMETRO 3/4" COM ROSCA BSP. FORNECIMENTO E ASSENTAMENTO</v>
          </cell>
          <cell r="G668" t="str">
            <v>M</v>
          </cell>
          <cell r="H668">
            <v>10</v>
          </cell>
          <cell r="I668">
            <v>34.18</v>
          </cell>
          <cell r="J668">
            <v>43.21</v>
          </cell>
          <cell r="K668">
            <v>432.1</v>
          </cell>
          <cell r="L668">
            <v>1.84390903197988e-5</v>
          </cell>
        </row>
        <row r="669">
          <cell r="C669" t="str">
            <v> 14.1.1.4 </v>
          </cell>
          <cell r="D669" t="str">
            <v> 061551 </v>
          </cell>
          <cell r="E669" t="str">
            <v>SBC</v>
          </cell>
          <cell r="F669" t="str">
            <v>ELETRODUTO FLEXIVEL SEALTUBE 1""</v>
          </cell>
          <cell r="G669" t="str">
            <v>M</v>
          </cell>
          <cell r="H669">
            <v>742</v>
          </cell>
          <cell r="I669">
            <v>29.4</v>
          </cell>
          <cell r="J669">
            <v>37.17</v>
          </cell>
          <cell r="K669">
            <v>27580.14</v>
          </cell>
          <cell r="L669">
            <v>0.00117693286853204</v>
          </cell>
        </row>
        <row r="670">
          <cell r="C670" t="str">
            <v> 14.1.1.5 </v>
          </cell>
          <cell r="D670" t="str">
            <v> UFF00024 (ADAPT_SBC:055221) </v>
          </cell>
          <cell r="E670" t="str">
            <v>Próprio</v>
          </cell>
          <cell r="F670" t="str">
            <v>CONECTOR MACHO GIRATORIO 1" POLEGADA ZINCADO</v>
          </cell>
          <cell r="G670" t="str">
            <v>UN</v>
          </cell>
          <cell r="H670">
            <v>1302</v>
          </cell>
          <cell r="I670">
            <v>13.28</v>
          </cell>
          <cell r="J670">
            <v>16.79</v>
          </cell>
          <cell r="K670">
            <v>21860.58</v>
          </cell>
          <cell r="L670">
            <v>0.000932860932800712</v>
          </cell>
        </row>
        <row r="671">
          <cell r="C671" t="str">
            <v> 14.1.1.6 </v>
          </cell>
          <cell r="D671" t="str">
            <v> 95796 </v>
          </cell>
          <cell r="E671" t="str">
            <v>SINAPI</v>
          </cell>
          <cell r="F671" t="str">
            <v>CONDULETE DE ALUMÍNIO, TIPO T, PARA ELETRODUTO DE AÇO GALVANIZADO DN 25 MM (1''), APARENTE - FORNECIMENTO E INSTALAÇÃO. AF_10/2022</v>
          </cell>
          <cell r="G671" t="str">
            <v>UN</v>
          </cell>
          <cell r="H671">
            <v>250</v>
          </cell>
          <cell r="I671">
            <v>49.85</v>
          </cell>
          <cell r="J671">
            <v>63.03</v>
          </cell>
          <cell r="K671">
            <v>15757.5</v>
          </cell>
          <cell r="L671">
            <v>0.000672422970873015</v>
          </cell>
        </row>
        <row r="672">
          <cell r="C672" t="str">
            <v> 14.1.1.7 </v>
          </cell>
          <cell r="D672" t="str">
            <v> 95789 </v>
          </cell>
          <cell r="E672" t="str">
            <v>SINAPI</v>
          </cell>
          <cell r="F672" t="str">
            <v>CONDULETE DE ALUMÍNIO, TIPO LR, PARA ELETRODUTO DE AÇO GALVANIZADO DN 25 MM (1''), APARENTE - FORNECIMENTO E INSTALAÇÃO. AF_10/2022</v>
          </cell>
          <cell r="G672" t="str">
            <v>UN</v>
          </cell>
          <cell r="H672">
            <v>236</v>
          </cell>
          <cell r="I672">
            <v>42.46</v>
          </cell>
          <cell r="J672">
            <v>53.68</v>
          </cell>
          <cell r="K672">
            <v>12668.48</v>
          </cell>
          <cell r="L672">
            <v>0.000540604598321141</v>
          </cell>
        </row>
        <row r="673">
          <cell r="C673" t="str">
            <v> 14.1.1.8 </v>
          </cell>
          <cell r="D673" t="str">
            <v> 95781 </v>
          </cell>
          <cell r="E673" t="str">
            <v>SINAPI</v>
          </cell>
          <cell r="F673" t="str">
            <v>CONDULETE DE ALUMÍNIO, TIPO C, PARA ELETRODUTO DE AÇO GALVANIZADO DN 25 MM (1''), APARENTE - FORNECIMENTO E INSTALAÇÃO. AF_10/2022</v>
          </cell>
          <cell r="G673" t="str">
            <v>UN</v>
          </cell>
          <cell r="H673">
            <v>48</v>
          </cell>
          <cell r="I673">
            <v>37.46</v>
          </cell>
          <cell r="J673">
            <v>47.36</v>
          </cell>
          <cell r="K673">
            <v>2273.28</v>
          </cell>
          <cell r="L673">
            <v>9.70081352515443e-5</v>
          </cell>
        </row>
        <row r="674">
          <cell r="C674" t="str">
            <v> 14.1.1.9 </v>
          </cell>
          <cell r="D674" t="str">
            <v> 95782 </v>
          </cell>
          <cell r="E674" t="str">
            <v>SINAPI</v>
          </cell>
          <cell r="F674" t="str">
            <v>CONDULETE DE ALUMÍNIO, TIPO E, ELETRODUTO DE AÇO GALVANIZADO DN 25 MM (1''), APARENTE - FORNECIMENTO E INSTALAÇÃO. AF_10/2022</v>
          </cell>
          <cell r="G674" t="str">
            <v>UN</v>
          </cell>
          <cell r="H674">
            <v>22</v>
          </cell>
          <cell r="I674">
            <v>34.92</v>
          </cell>
          <cell r="J674">
            <v>44.15</v>
          </cell>
          <cell r="K674">
            <v>971.3</v>
          </cell>
          <cell r="L674">
            <v>4.14484805082634e-5</v>
          </cell>
        </row>
        <row r="675">
          <cell r="C675" t="str">
            <v> 14.1.1.10 </v>
          </cell>
          <cell r="D675" t="str">
            <v> 95802 </v>
          </cell>
          <cell r="E675" t="str">
            <v>SINAPI</v>
          </cell>
          <cell r="F675" t="str">
            <v>CONDULETE DE ALUMÍNIO, TIPO X, PARA ELETRODUTO DE AÇO GALVANIZADO DN 25 MM (1''), APARENTE - FORNECIMENTO E INSTALAÇÃO. AF_10/2022</v>
          </cell>
          <cell r="G675" t="str">
            <v>UN</v>
          </cell>
          <cell r="H675">
            <v>3</v>
          </cell>
          <cell r="I675">
            <v>53.01</v>
          </cell>
          <cell r="J675">
            <v>67.02</v>
          </cell>
          <cell r="K675">
            <v>201.06</v>
          </cell>
          <cell r="L675">
            <v>8.57987387109176e-6</v>
          </cell>
        </row>
        <row r="676">
          <cell r="C676" t="str">
            <v> 14.1.1.11 </v>
          </cell>
          <cell r="D676" t="str">
            <v> UFF00572 (ADAPT_SINAPI: 104785) </v>
          </cell>
          <cell r="E676" t="str">
            <v>Próprio</v>
          </cell>
          <cell r="F676" t="str">
            <v>FIXAÇÃO DE ELETRODUTOS, DIÂMETRO DE 25 MM, COM ABRAÇADEIRA METÁLICA RÍGIDA TIPO D E CUNHA DE FIXAÇÃO.</v>
          </cell>
          <cell r="G676" t="str">
            <v>UN</v>
          </cell>
          <cell r="H676">
            <v>2101</v>
          </cell>
          <cell r="I676">
            <v>11.03</v>
          </cell>
          <cell r="J676">
            <v>13.94</v>
          </cell>
          <cell r="K676">
            <v>29287.94</v>
          </cell>
          <cell r="L676">
            <v>0.00124981016186264</v>
          </cell>
        </row>
        <row r="677">
          <cell r="C677" t="str">
            <v> 14.1.1.12 </v>
          </cell>
          <cell r="D677" t="str">
            <v> UFF00571 (ADAPT_SINAPI: 104785) </v>
          </cell>
          <cell r="E677" t="str">
            <v>Próprio</v>
          </cell>
          <cell r="F677" t="str">
            <v>FIXAÇÃO DE ELETRODUTOS, DIÂMETRO DE 20 MM, COM ABRAÇADEIRA METÁLICA RÍGIDA TIPO D E CUNHA DE FIXAÇÃO.</v>
          </cell>
          <cell r="G677" t="str">
            <v>UN</v>
          </cell>
          <cell r="H677">
            <v>6</v>
          </cell>
          <cell r="I677">
            <v>10.8</v>
          </cell>
          <cell r="J677">
            <v>13.65</v>
          </cell>
          <cell r="K677">
            <v>81.9</v>
          </cell>
          <cell r="L677">
            <v>3.49493519368554e-6</v>
          </cell>
        </row>
        <row r="678">
          <cell r="C678" t="str">
            <v> 14.1.1.13 </v>
          </cell>
          <cell r="D678" t="str">
            <v> UFF00021 (ADAPT_ORSE:12545) </v>
          </cell>
          <cell r="E678" t="str">
            <v>Próprio</v>
          </cell>
          <cell r="F678" t="str">
            <v>FIXAÇÃO - BARRA DE TIRANTE ROSQUEADA GALVANIZADA, DE Ø1/4"</v>
          </cell>
          <cell r="G678" t="str">
            <v>UN</v>
          </cell>
          <cell r="H678">
            <v>2107</v>
          </cell>
          <cell r="I678">
            <v>23.18</v>
          </cell>
          <cell r="J678">
            <v>29.3</v>
          </cell>
          <cell r="K678">
            <v>61735.1</v>
          </cell>
          <cell r="L678">
            <v>0.00263443435501461</v>
          </cell>
        </row>
        <row r="679">
          <cell r="C679" t="str">
            <v> 14.1.1.14 </v>
          </cell>
          <cell r="D679" t="str">
            <v> MAT007550 </v>
          </cell>
          <cell r="E679" t="str">
            <v>SCO</v>
          </cell>
          <cell r="F679" t="str">
            <v>Arruela lisa de aco galvanizado, de 1/4"</v>
          </cell>
          <cell r="G679" t="str">
            <v>un</v>
          </cell>
          <cell r="H679">
            <v>8428</v>
          </cell>
          <cell r="I679">
            <v>0.06</v>
          </cell>
          <cell r="J679">
            <v>0.07</v>
          </cell>
          <cell r="K679">
            <v>589.96</v>
          </cell>
          <cell r="L679">
            <v>2.51754818909246e-5</v>
          </cell>
        </row>
        <row r="680">
          <cell r="C680" t="str">
            <v> 14.1.1.15 </v>
          </cell>
          <cell r="D680" t="str">
            <v> UFF00103 (ADAPT_SCO: IP 54.10.0950) </v>
          </cell>
          <cell r="E680" t="str">
            <v>Próprio</v>
          </cell>
          <cell r="F680" t="str">
            <v>PORCA SEXTAVADA DE AÇO GALVANIZADO, DE Ø1/4". Fornecimento.(desonerado)</v>
          </cell>
          <cell r="G680" t="str">
            <v>UN</v>
          </cell>
          <cell r="H680">
            <v>4214</v>
          </cell>
          <cell r="I680">
            <v>0.12</v>
          </cell>
          <cell r="J680">
            <v>0.15</v>
          </cell>
          <cell r="K680">
            <v>632.1</v>
          </cell>
          <cell r="L680">
            <v>2.69737305974192e-5</v>
          </cell>
        </row>
        <row r="681">
          <cell r="C681" t="str">
            <v> 14.1.1.16 </v>
          </cell>
          <cell r="D681" t="str">
            <v> UFF00568 (ADAPT_AGETOP CIVIL: 070422) </v>
          </cell>
          <cell r="E681" t="str">
            <v>Próprio</v>
          </cell>
          <cell r="F681" t="str">
            <v>BUCHA E ARRUELA METALICA DIAM. 1"</v>
          </cell>
          <cell r="G681" t="str">
            <v>UN</v>
          </cell>
          <cell r="H681">
            <v>2101</v>
          </cell>
          <cell r="I681">
            <v>3.97</v>
          </cell>
          <cell r="J681">
            <v>5.01</v>
          </cell>
          <cell r="K681">
            <v>10526.01</v>
          </cell>
          <cell r="L681">
            <v>0.000449178544543174</v>
          </cell>
        </row>
        <row r="682">
          <cell r="C682" t="str">
            <v> 14.1.1.17 </v>
          </cell>
          <cell r="D682" t="str">
            <v> UFF00567 (ADAPT_AGETOP CIVIL: 070421) </v>
          </cell>
          <cell r="E682" t="str">
            <v>Próprio</v>
          </cell>
          <cell r="F682" t="str">
            <v>BUCHA E ARRUELA METALICA DIAM. 3/4"</v>
          </cell>
          <cell r="G682" t="str">
            <v>UN</v>
          </cell>
          <cell r="H682">
            <v>6</v>
          </cell>
          <cell r="I682">
            <v>2.92</v>
          </cell>
          <cell r="J682">
            <v>3.69</v>
          </cell>
          <cell r="K682">
            <v>22.14</v>
          </cell>
          <cell r="L682">
            <v>9.44784678732576e-7</v>
          </cell>
        </row>
        <row r="683">
          <cell r="C683" t="str">
            <v> 14.1.1.18 </v>
          </cell>
          <cell r="D683" t="str">
            <v> 15.008.0157-A </v>
          </cell>
          <cell r="E683" t="str">
            <v>EMOP</v>
          </cell>
          <cell r="F683" t="str">
            <v>CABO DE COBRE COM ISOLACAO SOLIDA EXTRUDADA,COM BAIXA EMISSA O DE FUMACA,BIPOLAR,2X2,5MM2,ISOLAMENTO 0,6/1KV,COMPREENDEND O:PREPARO,CORTE E ENFIACAO EM ELETRODUTOS.FORNECIMENTO E COL OCACAO</v>
          </cell>
          <cell r="G683" t="str">
            <v>M</v>
          </cell>
          <cell r="H683">
            <v>3936</v>
          </cell>
          <cell r="I683">
            <v>6.74</v>
          </cell>
          <cell r="J683">
            <v>8.52</v>
          </cell>
          <cell r="K683">
            <v>33534.72</v>
          </cell>
          <cell r="L683">
            <v>0.00143103386005361</v>
          </cell>
        </row>
        <row r="684">
          <cell r="C684" t="str">
            <v> 14.1.1.19 </v>
          </cell>
          <cell r="D684" t="str">
            <v> UFF00025 (ADAPT_CPOS:39.12.510) </v>
          </cell>
          <cell r="E684" t="str">
            <v>Próprio</v>
          </cell>
          <cell r="F684" t="str">
            <v>FORNECIMENTO E INSTALAÇÃO - CABO 2X1,5MM2 PARA SISTEMA DE ALARME DE INCÊNDIO – TIPO MA AI CONDUTOR: ENCORDOAMENTO CLASSE 2 / ISOLAÇÃO: PVC/EB (105 °C) / 1 PAR OU 1 TERNA /BLINDAGEM ELETROSTÁTICA TOTAL (215 MA AI FR)</v>
          </cell>
          <cell r="G684" t="str">
            <v>M</v>
          </cell>
          <cell r="H684">
            <v>6604</v>
          </cell>
          <cell r="I684">
            <v>11.31</v>
          </cell>
          <cell r="J684">
            <v>14.3</v>
          </cell>
          <cell r="K684">
            <v>94437.2</v>
          </cell>
          <cell r="L684">
            <v>0.00402993765412846</v>
          </cell>
        </row>
        <row r="685">
          <cell r="C685" t="str">
            <v> 14.1.1.20 </v>
          </cell>
          <cell r="D685" t="str">
            <v> UFF00064 (ADAPT_ORSE:11820) </v>
          </cell>
          <cell r="E685" t="str">
            <v>Próprio</v>
          </cell>
          <cell r="F685" t="str">
            <v>FORNECIMENTO, INSTALAÇÃO E PROGRAMAÇÃO DE CENTRAL DE ALARME DE INCENDIO INDEREÇAVEL INTELIGENTE PARA ATÉ 10 LAÇOS, COM 159 DETECTORES POR LAÇO, E 318 DISPOSITIVOS POR LAÇO, MODELO NFS2-3030 DE FABRICAÇÃO NOTIFIER OU SIMILAR TÉCNICO.</v>
          </cell>
          <cell r="G685" t="str">
            <v>UN</v>
          </cell>
          <cell r="H685">
            <v>1</v>
          </cell>
          <cell r="I685">
            <v>51712.39</v>
          </cell>
          <cell r="J685">
            <v>65385.14</v>
          </cell>
          <cell r="K685">
            <v>65385.14</v>
          </cell>
          <cell r="L685">
            <v>0.00279019324700924</v>
          </cell>
        </row>
        <row r="686">
          <cell r="C686" t="str">
            <v> 14.1.1.21 </v>
          </cell>
          <cell r="D686" t="str">
            <v> UFF00027 (ADAPT_SBC:058610) </v>
          </cell>
          <cell r="E686" t="str">
            <v>Próprio</v>
          </cell>
          <cell r="F686" t="str">
            <v>FORNECIMENTO E INSTALAÇÃO - ACIONADOR MANUAL ENDEREÇÁVEL</v>
          </cell>
          <cell r="G686" t="str">
            <v>UN</v>
          </cell>
          <cell r="H686">
            <v>30</v>
          </cell>
          <cell r="I686">
            <v>841.25</v>
          </cell>
          <cell r="J686">
            <v>1063.67</v>
          </cell>
          <cell r="K686">
            <v>31910.1</v>
          </cell>
          <cell r="L686">
            <v>0.00136170612361447</v>
          </cell>
        </row>
        <row r="687">
          <cell r="C687" t="str">
            <v> 14.1.1.22 </v>
          </cell>
          <cell r="D687" t="str">
            <v> UFF00022 (ADAPT_SBC:058090) </v>
          </cell>
          <cell r="E687" t="str">
            <v>Próprio</v>
          </cell>
          <cell r="F687" t="str">
            <v>FORNECIMENTO E INSTALAÇÃO - AVISADOR AUDIO VISUAL.</v>
          </cell>
          <cell r="G687" t="str">
            <v>UN</v>
          </cell>
          <cell r="H687">
            <v>30</v>
          </cell>
          <cell r="I687">
            <v>480.45</v>
          </cell>
          <cell r="J687">
            <v>607.48</v>
          </cell>
          <cell r="K687">
            <v>18224.4</v>
          </cell>
          <cell r="L687">
            <v>0.000777693491377324</v>
          </cell>
        </row>
        <row r="688">
          <cell r="C688" t="str">
            <v> 14.1.1.23 </v>
          </cell>
          <cell r="D688" t="str">
            <v> UFF00065 (ADAPT_CPOS:50.05.430) </v>
          </cell>
          <cell r="E688" t="str">
            <v>Próprio</v>
          </cell>
          <cell r="F688" t="str">
            <v>FORNECIMENTO E INSTALAÇÃO - BASE PARA SENSOR DE TEMPERATURA, FUMAÇÃO E MULTIFUNÇÃO ENDEREÇÁVEL</v>
          </cell>
          <cell r="G688" t="str">
            <v>UN</v>
          </cell>
          <cell r="H688">
            <v>884</v>
          </cell>
          <cell r="I688">
            <v>135.16</v>
          </cell>
          <cell r="J688">
            <v>170.89</v>
          </cell>
          <cell r="K688">
            <v>151066.76</v>
          </cell>
          <cell r="L688">
            <v>0.00644650227252805</v>
          </cell>
        </row>
        <row r="689">
          <cell r="C689" t="str">
            <v> 14.1.1.24 </v>
          </cell>
          <cell r="D689" t="str">
            <v> UFF00028 (ADAPT_CPOS:50.05.430) </v>
          </cell>
          <cell r="E689" t="str">
            <v>Próprio</v>
          </cell>
          <cell r="F689" t="str">
            <v>FORNECIMENTO E INSTALAÇÃO - DETECTOR ENDEREÇÁVEL ÓPTICO DE FUMAÇA FSP-951 DE FABRICAÇÃO NOTIFIER OU SIMILAR TÉCNICO EXCLUSIVE BASE</v>
          </cell>
          <cell r="G689" t="str">
            <v>UN</v>
          </cell>
          <cell r="H689">
            <v>882</v>
          </cell>
          <cell r="I689">
            <v>342.81</v>
          </cell>
          <cell r="J689">
            <v>433.44</v>
          </cell>
          <cell r="K689">
            <v>382294.08</v>
          </cell>
          <cell r="L689">
            <v>0.0163137122653191</v>
          </cell>
        </row>
        <row r="690">
          <cell r="C690" t="str">
            <v> 14.1.1.25 </v>
          </cell>
          <cell r="D690" t="str">
            <v> UFF00029 (ADAPT_SBC:067650) </v>
          </cell>
          <cell r="E690" t="str">
            <v>Próprio</v>
          </cell>
          <cell r="F690" t="str">
            <v>FORNECIMENTO E INSTALAÇÃO - DETECTOR ENDEREÇÁVEL DE TEMPERATURA FST-951 DE FABRICAÇÃO NOTIFIER OU SIMILAR TÉCNICO EXCLUSIVE BASE</v>
          </cell>
          <cell r="G690" t="str">
            <v>UN</v>
          </cell>
          <cell r="H690">
            <v>2</v>
          </cell>
          <cell r="I690">
            <v>545.99</v>
          </cell>
          <cell r="J690">
            <v>690.34</v>
          </cell>
          <cell r="K690">
            <v>1380.68</v>
          </cell>
          <cell r="L690">
            <v>5.89180356925245e-5</v>
          </cell>
        </row>
        <row r="691">
          <cell r="C691" t="str">
            <v> 14.1.1.26 </v>
          </cell>
          <cell r="D691" t="str">
            <v> UFF00031 (ADAPT_CPOS:50.05.214) </v>
          </cell>
          <cell r="E691" t="str">
            <v>Próprio</v>
          </cell>
          <cell r="F691" t="str">
            <v>FORNECIMENTO E INSTALAÇÃO - DETECTOR ENDEREÇÁVEL DE GÁS</v>
          </cell>
          <cell r="G691" t="str">
            <v>UN</v>
          </cell>
          <cell r="H691">
            <v>10</v>
          </cell>
          <cell r="I691">
            <v>1615.68</v>
          </cell>
          <cell r="J691">
            <v>2042.86</v>
          </cell>
          <cell r="K691">
            <v>20428.6</v>
          </cell>
          <cell r="L691">
            <v>0.000871753761876978</v>
          </cell>
        </row>
        <row r="692">
          <cell r="C692" t="str">
            <v> 14.1.1.27 </v>
          </cell>
          <cell r="D692" t="str">
            <v> UFF00032 (ADAPT_CPOS:50.05.470) </v>
          </cell>
          <cell r="E692" t="str">
            <v>Próprio</v>
          </cell>
          <cell r="F692" t="str">
            <v>FORNECIMENTO E INSTALAÇÃO - FONTE DE ALIMENTAÇÃO CHAVEADA 24VCC</v>
          </cell>
          <cell r="G692" t="str">
            <v>UN</v>
          </cell>
          <cell r="H692">
            <v>2</v>
          </cell>
          <cell r="I692">
            <v>3060.5</v>
          </cell>
          <cell r="J692">
            <v>3869.69</v>
          </cell>
          <cell r="K692">
            <v>7739.38</v>
          </cell>
          <cell r="L692">
            <v>0.000330264121359048</v>
          </cell>
        </row>
        <row r="693">
          <cell r="C693" t="str">
            <v> 14.1.1.28 </v>
          </cell>
          <cell r="D693" t="str">
            <v> UFF00033 (ADAPT_CPOS:50.05.470) </v>
          </cell>
          <cell r="E693" t="str">
            <v>Próprio</v>
          </cell>
          <cell r="F693" t="str">
            <v>FORNECIMENTO E INSTALAÇÃO - MÓDULO ISOLADOR</v>
          </cell>
          <cell r="G693" t="str">
            <v>UN</v>
          </cell>
          <cell r="H693">
            <v>28</v>
          </cell>
          <cell r="I693">
            <v>633.67</v>
          </cell>
          <cell r="J693">
            <v>801.21</v>
          </cell>
          <cell r="K693">
            <v>22433.88</v>
          </cell>
          <cell r="L693">
            <v>0.000957325479156511</v>
          </cell>
        </row>
        <row r="694">
          <cell r="C694" t="str">
            <v> 14.1.2 </v>
          </cell>
          <cell r="D694" t="str">
            <v>  </v>
          </cell>
        </row>
        <row r="694">
          <cell r="F694" t="str">
            <v>REDE EXTERNA DE SDAI</v>
          </cell>
        </row>
        <row r="694">
          <cell r="K694">
            <v>30559.18</v>
          </cell>
          <cell r="L694">
            <v>0.00130405804239526</v>
          </cell>
        </row>
        <row r="695">
          <cell r="C695" t="str">
            <v> 14.1.2.1 </v>
          </cell>
          <cell r="D695" t="str">
            <v> MAT066800 </v>
          </cell>
          <cell r="E695" t="str">
            <v>SCO</v>
          </cell>
          <cell r="F695" t="str">
            <v>Hidrante de coluna de 100mm, completo, com registro cunha de borracha</v>
          </cell>
          <cell r="G695" t="str">
            <v>un</v>
          </cell>
          <cell r="H695">
            <v>1</v>
          </cell>
          <cell r="I695">
            <v>6493.42</v>
          </cell>
          <cell r="J695">
            <v>8210.28</v>
          </cell>
          <cell r="K695">
            <v>8210.28</v>
          </cell>
          <cell r="L695">
            <v>0.000350358931892705</v>
          </cell>
        </row>
        <row r="696">
          <cell r="C696" t="str">
            <v> 14.1.2.2 </v>
          </cell>
          <cell r="D696" t="str">
            <v> 90099 </v>
          </cell>
          <cell r="E696" t="str">
            <v>SINAPI</v>
          </cell>
          <cell r="F696" t="str">
            <v>ESCAVAÇÃO MECANIZADA DE VALA COM PROF. ATÉ 1,5 M (MÉDIA MONTANTE E JUSANTE/UMA COMPOSIÇÃO POR TRECHO), RETROESCAV. (0,26 M3), LARG. MENOR QUE 0,8 M, EM SOLO DE 1A CATEGORIA, EM LOCAIS COM ALTO NÍVEL DE INTERFERÊNCIA. AF_02/2021</v>
          </cell>
          <cell r="G696" t="str">
            <v>m³</v>
          </cell>
          <cell r="H696">
            <v>119.36</v>
          </cell>
          <cell r="I696">
            <v>17.78</v>
          </cell>
          <cell r="J696">
            <v>22.48</v>
          </cell>
          <cell r="K696">
            <v>2683.21</v>
          </cell>
          <cell r="L696">
            <v>0.000114501160696569</v>
          </cell>
        </row>
        <row r="697">
          <cell r="C697" t="str">
            <v> 14.1.2.3 </v>
          </cell>
          <cell r="D697" t="str">
            <v> 104733 </v>
          </cell>
          <cell r="E697" t="str">
            <v>SINAPI</v>
          </cell>
          <cell r="F697" t="str">
            <v>REATERRO MECANIZADO DE VALA COM RETROESCAVADEIRA (CAPACIDADE   DA   CAÇAMBA   DA RETRO: 0,26 M³/POTÊNCIA: 88 HP), LARGURA ATÉ 0,8 M, PROFUNDIDADE ATÉ 1,5 M, COM SOLO (SEM SUBSTITUIÇÃO) DE 1ª CATEGORIA, COM PLACA VIBRATÓRIA. AF_08/2023</v>
          </cell>
          <cell r="G697" t="str">
            <v>m³</v>
          </cell>
          <cell r="H697">
            <v>82.76</v>
          </cell>
          <cell r="I697">
            <v>21.19</v>
          </cell>
          <cell r="J697">
            <v>26.79</v>
          </cell>
          <cell r="K697">
            <v>2217.14</v>
          </cell>
          <cell r="L697">
            <v>9.46124617256162e-5</v>
          </cell>
        </row>
        <row r="698">
          <cell r="C698" t="str">
            <v> 14.1.2.4 </v>
          </cell>
          <cell r="D698" t="str">
            <v> UFF00565 (ADAPT_IOPES: 151017) </v>
          </cell>
          <cell r="E698" t="str">
            <v>Próprio</v>
          </cell>
          <cell r="F698" t="str">
            <v>CAIXA DE PASSAGEM DE ALVENARIA DE BLOCOS DE CONCRETO 9x19x39 CM, DIMENSÕES 60x60x60 CM, COM REVESTIMENTO INTERNO EM CHAPISCO E RECOBO, TAMPA DE FERRO FUNDIDO PESADO DIAM. 60 CM, COM DRENO DE BRITA NO FUNDO.</v>
          </cell>
          <cell r="G698" t="str">
            <v>UN</v>
          </cell>
          <cell r="H698">
            <v>11</v>
          </cell>
          <cell r="I698">
            <v>986.8</v>
          </cell>
          <cell r="J698">
            <v>1247.7</v>
          </cell>
          <cell r="K698">
            <v>13724.7</v>
          </cell>
          <cell r="L698">
            <v>0.000585676887091282</v>
          </cell>
        </row>
        <row r="699">
          <cell r="C699" t="str">
            <v> 14.1.2.5 </v>
          </cell>
          <cell r="D699" t="str">
            <v> 101619 </v>
          </cell>
          <cell r="E699" t="str">
            <v>SINAPI</v>
          </cell>
          <cell r="F699" t="str">
            <v>PREPARO DE FUNDO DE VALA COM LARGURA MENOR QUE 1,5 M, COM CAMADA DE BRITA, LANÇAMENTO MANUAL. AF_08/2020</v>
          </cell>
          <cell r="G699" t="str">
            <v>m³</v>
          </cell>
          <cell r="H699">
            <v>0.53</v>
          </cell>
          <cell r="I699">
            <v>324.8</v>
          </cell>
          <cell r="J699">
            <v>410.67</v>
          </cell>
          <cell r="K699">
            <v>217.65</v>
          </cell>
          <cell r="L699">
            <v>9.28782228212038e-6</v>
          </cell>
        </row>
        <row r="700">
          <cell r="C700" t="str">
            <v> 14.1.2.6 </v>
          </cell>
          <cell r="D700" t="str">
            <v> IT 24.10.0112 </v>
          </cell>
          <cell r="E700" t="str">
            <v>SCO</v>
          </cell>
          <cell r="F700" t="str">
            <v>Linha de duto espiral flexivel em polietileno de alta densidade, tipo Kanalex ou similar, diametro de 50mm (2" ), lancado diretamente ao solo com com arame-guia galvanizado revestido em PVC, inclusive emendas e tamponamento, exclusive excavacao e reaterro.(desonerado)</v>
          </cell>
          <cell r="G700" t="str">
            <v>m</v>
          </cell>
          <cell r="H700">
            <v>186.5</v>
          </cell>
          <cell r="I700">
            <v>14.87</v>
          </cell>
          <cell r="J700">
            <v>18.8</v>
          </cell>
          <cell r="K700">
            <v>3506.2</v>
          </cell>
          <cell r="L700">
            <v>0.000149620778706963</v>
          </cell>
        </row>
        <row r="701">
          <cell r="C701" t="str">
            <v> 14.2 </v>
          </cell>
          <cell r="D701" t="str">
            <v>  </v>
          </cell>
        </row>
        <row r="701">
          <cell r="F701" t="str">
            <v>INSTALAÇÃO DE COMBATE A INCÊNDIO</v>
          </cell>
        </row>
        <row r="701">
          <cell r="K701">
            <v>755795.79</v>
          </cell>
          <cell r="L701">
            <v>0.0322522259549496</v>
          </cell>
        </row>
        <row r="702">
          <cell r="C702" t="str">
            <v> 14.2.1 </v>
          </cell>
          <cell r="D702" t="str">
            <v>  </v>
          </cell>
        </row>
        <row r="702">
          <cell r="F702" t="str">
            <v>INSTALAÇÃO INTERNA DE COMBATE A INCÊNDIO</v>
          </cell>
        </row>
        <row r="702">
          <cell r="K702">
            <v>736513.52</v>
          </cell>
          <cell r="L702">
            <v>0.0314293897640198</v>
          </cell>
        </row>
        <row r="703">
          <cell r="C703" t="str">
            <v> 14.2.1.1 </v>
          </cell>
          <cell r="D703" t="str">
            <v> 97535 </v>
          </cell>
          <cell r="E703" t="str">
            <v>SINAPI</v>
          </cell>
          <cell r="F703" t="str">
            <v>TUBO DE AÇO GALVANIZADO COM COSTURA, CLASSE MÉDIA, CONEXÃO ROSQUEADA, DN 25 (1"), INSTALADO EM REDE DE ALIMENTAÇÃO PARA SPRINKLER - FORNECIMENTO E INSTALAÇÃO. AF_10/2020</v>
          </cell>
          <cell r="G703" t="str">
            <v>M</v>
          </cell>
          <cell r="H703">
            <v>980</v>
          </cell>
          <cell r="I703">
            <v>52.21</v>
          </cell>
          <cell r="J703">
            <v>66.01</v>
          </cell>
          <cell r="K703">
            <v>64689.8</v>
          </cell>
          <cell r="L703">
            <v>0.00276052086315603</v>
          </cell>
        </row>
        <row r="704">
          <cell r="C704" t="str">
            <v> 14.2.1.2 </v>
          </cell>
          <cell r="D704" t="str">
            <v> 92670 </v>
          </cell>
          <cell r="E704" t="str">
            <v>SINAPI</v>
          </cell>
          <cell r="F704" t="str">
            <v>JOELHO 90 GRAUS, EM FERRO GALVANIZADO, CONEXÃO ROSQUEADA, DN 25 (1"), INSTALADO EM REDE DE ALIMENTAÇÃO PARA SPRINKLER - FORNECIMENTO E INSTALAÇÃO. AF_10/2020</v>
          </cell>
          <cell r="G704" t="str">
            <v>UN</v>
          </cell>
          <cell r="H704">
            <v>64</v>
          </cell>
          <cell r="I704">
            <v>44.11</v>
          </cell>
          <cell r="J704">
            <v>55.77</v>
          </cell>
          <cell r="K704">
            <v>3569.28</v>
          </cell>
          <cell r="L704">
            <v>0.000152312604250524</v>
          </cell>
        </row>
        <row r="705">
          <cell r="C705" t="str">
            <v> 14.2.1.3 </v>
          </cell>
          <cell r="D705" t="str">
            <v> 92938 </v>
          </cell>
          <cell r="E705" t="str">
            <v>SINAPI</v>
          </cell>
          <cell r="F705" t="str">
            <v>LUVA DE REDUÇÃO, EM FERRO GALVANIZADO, 1" X 1/2", CONEXÃO ROSQUEADA, INSTALADO EM REDE DE ALIMENTAÇÃO PARA SPRINKLER - FORNECIMENTO E INSTALAÇÃO. AF_10/2020</v>
          </cell>
          <cell r="G705" t="str">
            <v>UN</v>
          </cell>
          <cell r="H705">
            <v>309</v>
          </cell>
          <cell r="I705">
            <v>32.72</v>
          </cell>
          <cell r="J705">
            <v>41.37</v>
          </cell>
          <cell r="K705">
            <v>12783.33</v>
          </cell>
          <cell r="L705">
            <v>0.000545505615500564</v>
          </cell>
        </row>
        <row r="706">
          <cell r="C706" t="str">
            <v> 14.2.1.4 </v>
          </cell>
          <cell r="D706" t="str">
            <v> 92940 </v>
          </cell>
          <cell r="E706" t="str">
            <v>SINAPI</v>
          </cell>
          <cell r="F706" t="str">
            <v>LUVA DE REDUÇÃO, EM FERRO GALVANIZADO, 1 1/4" X 1", CONEXÃO ROSQUEADA, INSTALADO EM REDE DE ALIMENTAÇÃO PARA SPRINKLER - FORNECIMENTO E INSTALAÇÃO. AF_10/2020</v>
          </cell>
          <cell r="G706" t="str">
            <v>UN</v>
          </cell>
          <cell r="H706">
            <v>21</v>
          </cell>
          <cell r="I706">
            <v>41.49</v>
          </cell>
          <cell r="J706">
            <v>52.45</v>
          </cell>
          <cell r="K706">
            <v>1101.45</v>
          </cell>
          <cell r="L706">
            <v>4.70023976689248e-5</v>
          </cell>
        </row>
        <row r="707">
          <cell r="C707" t="str">
            <v> 14.2.1.5 </v>
          </cell>
          <cell r="D707" t="str">
            <v> 92944 </v>
          </cell>
          <cell r="E707" t="str">
            <v>SINAPI</v>
          </cell>
          <cell r="F707" t="str">
            <v>LUVA DE REDUÇÃO, EM FERRO GALVANIZADO, 1 1/2" X 1", CONEXÃO ROSQUEADA, INSTALADO EM REDE DE ALIMENTAÇÃO PARA SPRINKLER - FORNECIMENTO E INSTALAÇÃO. AF_10/2020</v>
          </cell>
          <cell r="G707" t="str">
            <v>UN</v>
          </cell>
          <cell r="H707">
            <v>48</v>
          </cell>
          <cell r="I707">
            <v>47.41</v>
          </cell>
          <cell r="J707">
            <v>59.94</v>
          </cell>
          <cell r="K707">
            <v>2877.12</v>
          </cell>
          <cell r="L707">
            <v>0.000122775921177736</v>
          </cell>
        </row>
        <row r="708">
          <cell r="C708" t="str">
            <v> 14.2.1.6 </v>
          </cell>
          <cell r="D708" t="str">
            <v> 92948 </v>
          </cell>
          <cell r="E708" t="str">
            <v>SINAPI</v>
          </cell>
          <cell r="F708" t="str">
            <v>LUVA DE REDUÇÃO, EM FERRO GALVANIZADO, 2" X 1", CONEXÃO ROSQUEADA, INSTALADO EM REDE DE ALIMENTAÇÃO PARA SPRINKLER - FORNECIMENTO E INSTALAÇÃO. AF_10/2020</v>
          </cell>
          <cell r="G708" t="str">
            <v>UN</v>
          </cell>
          <cell r="H708">
            <v>15</v>
          </cell>
          <cell r="I708">
            <v>65.33</v>
          </cell>
          <cell r="J708">
            <v>82.6</v>
          </cell>
          <cell r="K708">
            <v>1239</v>
          </cell>
          <cell r="L708">
            <v>5.28720965198582e-5</v>
          </cell>
        </row>
        <row r="709">
          <cell r="C709" t="str">
            <v> 14.2.1.7 </v>
          </cell>
          <cell r="D709" t="str">
            <v> 95696 </v>
          </cell>
          <cell r="E709" t="str">
            <v>SINAPI</v>
          </cell>
          <cell r="F709" t="str">
            <v>SPRINKLER TIPO PENDENTE, 68 °C, UNIÃO POR ROSCA DN 15 (1/2") - FORNECIMENTO E INSTALAÇÃO. AF_10/2020</v>
          </cell>
          <cell r="G709" t="str">
            <v>UN</v>
          </cell>
          <cell r="H709">
            <v>1522</v>
          </cell>
          <cell r="I709">
            <v>44.85</v>
          </cell>
          <cell r="J709">
            <v>56.7</v>
          </cell>
          <cell r="K709">
            <v>86297.4</v>
          </cell>
          <cell r="L709">
            <v>0.00368258632946958</v>
          </cell>
        </row>
        <row r="710">
          <cell r="C710" t="str">
            <v> 14.2.1.8 </v>
          </cell>
          <cell r="D710" t="str">
            <v> UFF00034 (ADAPT_SINAPI:95696) </v>
          </cell>
          <cell r="E710" t="str">
            <v>Próprio</v>
          </cell>
          <cell r="F710" t="str">
            <v>SPRINKLER CROMADO 68° VERMELHO - UPRIGHT 1/2" - FORNECIMENTO E INSTALAÇÃO.</v>
          </cell>
          <cell r="G710" t="str">
            <v>UN</v>
          </cell>
          <cell r="H710">
            <v>373</v>
          </cell>
          <cell r="I710">
            <v>37.85</v>
          </cell>
          <cell r="J710">
            <v>47.85</v>
          </cell>
          <cell r="K710">
            <v>17848.05</v>
          </cell>
          <cell r="L710">
            <v>0.000761633432034912</v>
          </cell>
        </row>
        <row r="711">
          <cell r="C711" t="str">
            <v> 14.2.1.9 </v>
          </cell>
          <cell r="D711" t="str">
            <v> 055992 </v>
          </cell>
          <cell r="E711" t="str">
            <v>SBC</v>
          </cell>
          <cell r="F711" t="str">
            <v>VALVULA GAVETA EXTREMIDAES FLANGEADAS HASTE ASCENDENTE 2""</v>
          </cell>
          <cell r="G711" t="str">
            <v>UN</v>
          </cell>
          <cell r="H711">
            <v>1</v>
          </cell>
          <cell r="I711">
            <v>741.46</v>
          </cell>
          <cell r="J711">
            <v>937.5</v>
          </cell>
          <cell r="K711">
            <v>937.5</v>
          </cell>
          <cell r="L711">
            <v>4.00061263013455e-5</v>
          </cell>
        </row>
        <row r="712">
          <cell r="C712" t="str">
            <v> 14.2.1.10 </v>
          </cell>
          <cell r="D712" t="str">
            <v> 94501 </v>
          </cell>
          <cell r="E712" t="str">
            <v>SINAPI</v>
          </cell>
          <cell r="F712" t="str">
            <v>REGISTRO DE GAVETA BRUTO, LATÃO, ROSCÁVEL, 4" - FORNECIMENTO E INSTALAÇÃO. AF_08/2021</v>
          </cell>
          <cell r="G712" t="str">
            <v>UN</v>
          </cell>
          <cell r="H712">
            <v>1</v>
          </cell>
          <cell r="I712">
            <v>465.13</v>
          </cell>
          <cell r="J712">
            <v>588.11</v>
          </cell>
          <cell r="K712">
            <v>588.11</v>
          </cell>
          <cell r="L712">
            <v>2.50965364683566e-5</v>
          </cell>
        </row>
        <row r="713">
          <cell r="C713" t="str">
            <v> 14.2.1.11 </v>
          </cell>
          <cell r="D713" t="str">
            <v> 070634 </v>
          </cell>
          <cell r="E713" t="str">
            <v>SBC</v>
          </cell>
          <cell r="F713" t="str">
            <v>CHAVE DE FLUXO TIPO PALHETA 1"" SERIE 100</v>
          </cell>
          <cell r="G713" t="str">
            <v>UN</v>
          </cell>
          <cell r="H713">
            <v>9</v>
          </cell>
          <cell r="I713">
            <v>260.19</v>
          </cell>
          <cell r="J713">
            <v>328.98</v>
          </cell>
          <cell r="K713">
            <v>2960.82</v>
          </cell>
          <cell r="L713">
            <v>0.00012634766813392</v>
          </cell>
        </row>
        <row r="714">
          <cell r="C714" t="str">
            <v> 14.2.1.12 </v>
          </cell>
          <cell r="D714" t="str">
            <v> UFF00490 (ADAPT_SINAPI: 96765) </v>
          </cell>
          <cell r="E714" t="str">
            <v>Próprio</v>
          </cell>
          <cell r="F714" t="str">
            <v>ABRIGO PARA HIDRANTE, 90X60X17CM, COM REGISTRO GLOBO ANGULAR 45 GRAUS 2 1/2", ADAPTADOR STORZ 2 1/2", 02 MANGUEIRAS DE INCÊNDIO 15M, REDUÇÃO 2 1/2" X 1 1/2" E ESGUICHO EM LATÃO 1 1/2" - FORNECIMENTO E INSTALAÇÃO.</v>
          </cell>
          <cell r="G714" t="str">
            <v>UN</v>
          </cell>
          <cell r="H714">
            <v>24</v>
          </cell>
          <cell r="I714">
            <v>2256.94</v>
          </cell>
          <cell r="J714">
            <v>2853.67</v>
          </cell>
          <cell r="K714">
            <v>68488.08</v>
          </cell>
          <cell r="L714">
            <v>0.00292260563052443</v>
          </cell>
        </row>
        <row r="715">
          <cell r="C715" t="str">
            <v> 14.2.1.13 </v>
          </cell>
          <cell r="D715" t="str">
            <v> 17.040.0050-A </v>
          </cell>
          <cell r="E715" t="str">
            <v>EMOP</v>
          </cell>
          <cell r="F715" t="str">
            <v>PINTURA DE SINALIZACAO DE SOLO PARA EQUIPAMENTOS DE COMBATE A INCENDIO (EXTINTORES E HIDRANTES),EM QUADRADOS VERMELHOS D E (0,70X0,70)M E BORDAS AMARELAS DE 0,15M DE LARGURA,CONFORM E ABNT NBR 16820</v>
          </cell>
          <cell r="G715" t="str">
            <v>UN</v>
          </cell>
          <cell r="H715">
            <v>187</v>
          </cell>
          <cell r="I715">
            <v>39.68</v>
          </cell>
          <cell r="J715">
            <v>50.17</v>
          </cell>
          <cell r="K715">
            <v>9381.79</v>
          </cell>
          <cell r="L715">
            <v>0.00040035101405088</v>
          </cell>
        </row>
        <row r="716">
          <cell r="C716" t="str">
            <v> 14.2.1.14 </v>
          </cell>
          <cell r="D716" t="str">
            <v> UFF00589 (ADAPT_AGESUL: 1401000125) </v>
          </cell>
          <cell r="E716" t="str">
            <v>Próprio</v>
          </cell>
          <cell r="F716" t="str">
            <v>REGISTRO TIPO GLOBO ANGULAR 45o, 2 1/2", INCLUSIVE TAMPAO CEGO E CORRENTE, DE LATAO, COM ADAPTADOR STORZ (ROSCA 2 1/2"X STORZ 2 1/2"). FORNECIMENTO E INSTALAÇÃO.</v>
          </cell>
          <cell r="G716" t="str">
            <v>CJ</v>
          </cell>
          <cell r="H716">
            <v>3</v>
          </cell>
          <cell r="I716">
            <v>517</v>
          </cell>
          <cell r="J716">
            <v>653.69</v>
          </cell>
          <cell r="K716">
            <v>1961.07</v>
          </cell>
          <cell r="L716">
            <v>8.3685135046165e-5</v>
          </cell>
        </row>
        <row r="717">
          <cell r="C717" t="str">
            <v> 14.2.1.15 </v>
          </cell>
          <cell r="D717" t="str">
            <v> UFF00035 (ADAPT_SBC:180787) </v>
          </cell>
          <cell r="E717" t="str">
            <v>Próprio</v>
          </cell>
          <cell r="F717" t="str">
            <v>LIXAMENTO DAS TUBULAÇÕES, APLICAÇÃO DE PRIME ANTECORROSIVO E PINTURA DE TUBULAÇÃO NA COR VERMELHO SEGURANÇA DN=1".</v>
          </cell>
          <cell r="G717" t="str">
            <v>M</v>
          </cell>
          <cell r="H717">
            <v>3070</v>
          </cell>
          <cell r="I717">
            <v>7.84</v>
          </cell>
          <cell r="J717">
            <v>9.91</v>
          </cell>
          <cell r="K717">
            <v>30423.7</v>
          </cell>
          <cell r="L717">
            <v>0.0012982766770712</v>
          </cell>
        </row>
        <row r="718">
          <cell r="C718" t="str">
            <v> 14.2.1.16 </v>
          </cell>
          <cell r="D718" t="str">
            <v> UFF00036 (ADAPT_SBC:180787) </v>
          </cell>
          <cell r="E718" t="str">
            <v>Próprio</v>
          </cell>
          <cell r="F718" t="str">
            <v>LIXAMENTO DAS TUBULAÇÕES, APLICAÇÃO DE PRIME ANTECORROSIVO E PINTURA DE TUBULAÇÃO NA COR VERMELHO SEGURANÇA DN=11/4".</v>
          </cell>
          <cell r="G718" t="str">
            <v>M</v>
          </cell>
          <cell r="H718">
            <v>1195</v>
          </cell>
          <cell r="I718">
            <v>9.73</v>
          </cell>
          <cell r="J718">
            <v>12.3</v>
          </cell>
          <cell r="K718">
            <v>14698.5</v>
          </cell>
          <cell r="L718">
            <v>0.000627232050603016</v>
          </cell>
        </row>
        <row r="719">
          <cell r="C719" t="str">
            <v> 14.2.1.17 </v>
          </cell>
          <cell r="D719" t="str">
            <v> UFF00037 (ADAPT_SBC:180787) </v>
          </cell>
          <cell r="E719" t="str">
            <v>Próprio</v>
          </cell>
          <cell r="F719" t="str">
            <v>LIXAMENTO DAS TUBULAÇÕES, APLICAÇÃO DE PRIME ANTECORROSIVO E PINTURA DE TUBULAÇÃO NA COR VERMELHO SEGURANÇA DN=11/2".</v>
          </cell>
          <cell r="G719" t="str">
            <v>M</v>
          </cell>
          <cell r="H719">
            <v>222</v>
          </cell>
          <cell r="I719">
            <v>11.67</v>
          </cell>
          <cell r="J719">
            <v>14.75</v>
          </cell>
          <cell r="K719">
            <v>3274.5</v>
          </cell>
          <cell r="L719">
            <v>0.00013973339794534</v>
          </cell>
        </row>
        <row r="720">
          <cell r="C720" t="str">
            <v> 14.2.1.18 </v>
          </cell>
          <cell r="D720" t="str">
            <v> UFF00038 (ADAPT_SBC:180787) </v>
          </cell>
          <cell r="E720" t="str">
            <v>Próprio</v>
          </cell>
          <cell r="F720" t="str">
            <v>LIXAMENTO DAS TUBULAÇÕES, APLICAÇÃO DE PRIME ANTECORROSIVO E PINTURA DE TUBULAÇÃO NA COR VERMELHO SEGURANÇA DN=2" a 2.1/2".</v>
          </cell>
          <cell r="G720" t="str">
            <v>M</v>
          </cell>
          <cell r="H720">
            <v>687</v>
          </cell>
          <cell r="I720">
            <v>15.56</v>
          </cell>
          <cell r="J720">
            <v>19.67</v>
          </cell>
          <cell r="K720">
            <v>13513.29</v>
          </cell>
          <cell r="L720">
            <v>0.000576655345585823</v>
          </cell>
        </row>
        <row r="721">
          <cell r="C721" t="str">
            <v> 14.2.1.19 </v>
          </cell>
          <cell r="D721" t="str">
            <v> UFF00039 (ADAPT_SBC:180787) </v>
          </cell>
          <cell r="E721" t="str">
            <v>Próprio</v>
          </cell>
          <cell r="F721" t="str">
            <v>LIXAMENTO DAS TUBULAÇÕES, APLICAÇÃO DE PRIME ANTECORROSIVO E PINTURA DE TUBULAÇÃO NA COR VERMELHO SEGURANÇA DN=3".</v>
          </cell>
          <cell r="G721" t="str">
            <v>M</v>
          </cell>
          <cell r="H721">
            <v>317</v>
          </cell>
          <cell r="I721">
            <v>23.41</v>
          </cell>
          <cell r="J721">
            <v>29.59</v>
          </cell>
          <cell r="K721">
            <v>9380.03</v>
          </cell>
          <cell r="L721">
            <v>0.000400275909216437</v>
          </cell>
        </row>
        <row r="722">
          <cell r="C722" t="str">
            <v> 14.2.1.20 </v>
          </cell>
          <cell r="D722" t="str">
            <v> UFF00040 (ADAPT_SBC:180787) </v>
          </cell>
          <cell r="E722" t="str">
            <v>Próprio</v>
          </cell>
          <cell r="F722" t="str">
            <v>LIXAMENTO DAS TUBULAÇÕES, APLICAÇÃO DE PRIME ANTECORROSIVO E PINTURA DE TUBULAÇÃO NA COR VERMELHO SEGURANÇA DN=4".</v>
          </cell>
          <cell r="G722" t="str">
            <v>M</v>
          </cell>
          <cell r="H722">
            <v>796</v>
          </cell>
          <cell r="I722">
            <v>31.14</v>
          </cell>
          <cell r="J722">
            <v>39.37</v>
          </cell>
          <cell r="K722">
            <v>31338.52</v>
          </cell>
          <cell r="L722">
            <v>0.00133731497516506</v>
          </cell>
        </row>
        <row r="723">
          <cell r="C723" t="str">
            <v> 14.2.1.21 </v>
          </cell>
          <cell r="D723" t="str">
            <v> UFF00041 (ADAPT_SBC:180787) </v>
          </cell>
          <cell r="E723" t="str">
            <v>Próprio</v>
          </cell>
          <cell r="F723" t="str">
            <v>LIXAMENTO DAS TUBULAÇÕES, APLICAÇÃO DE PRIME ANTECORROSIVO E PINTURA DE TUBULAÇÃO NA COR VERMELHO SEGURANÇA DN=6".</v>
          </cell>
          <cell r="G723" t="str">
            <v>M</v>
          </cell>
          <cell r="H723">
            <v>18</v>
          </cell>
          <cell r="I723">
            <v>46.72</v>
          </cell>
          <cell r="J723">
            <v>59.07</v>
          </cell>
          <cell r="K723">
            <v>1063.26</v>
          </cell>
          <cell r="L723">
            <v>4.53727081079132e-5</v>
          </cell>
        </row>
        <row r="724">
          <cell r="C724" t="str">
            <v> 14.2.1.22 </v>
          </cell>
          <cell r="D724" t="str">
            <v> 101909 </v>
          </cell>
          <cell r="E724" t="str">
            <v>SINAPI</v>
          </cell>
          <cell r="F724" t="str">
            <v>EXTINTOR DE INCÊNDIO PORTÁTIL COM CARGA DE PQS DE 6 KG, CLASSE BC - FORNECIMENTO E INSTALAÇÃO. AF_10/2020_PE</v>
          </cell>
          <cell r="G724" t="str">
            <v>UN</v>
          </cell>
          <cell r="H724">
            <v>4</v>
          </cell>
          <cell r="I724">
            <v>308.56</v>
          </cell>
          <cell r="J724">
            <v>390.14</v>
          </cell>
          <cell r="K724">
            <v>1560.56</v>
          </cell>
          <cell r="L724">
            <v>6.65940911582163e-5</v>
          </cell>
        </row>
        <row r="725">
          <cell r="C725" t="str">
            <v> 14.2.1.23 </v>
          </cell>
          <cell r="D725" t="str">
            <v> 055863 </v>
          </cell>
          <cell r="E725" t="str">
            <v>SBC</v>
          </cell>
          <cell r="F725" t="str">
            <v>EXTINTOR PO QUIMICO SECO 6kg ABC NBR 15808:2017</v>
          </cell>
          <cell r="G725" t="str">
            <v>UN</v>
          </cell>
          <cell r="H725">
            <v>110</v>
          </cell>
          <cell r="I725">
            <v>262.05</v>
          </cell>
          <cell r="J725">
            <v>331.33</v>
          </cell>
          <cell r="K725">
            <v>36446.3</v>
          </cell>
          <cell r="L725">
            <v>0.00155528029975118</v>
          </cell>
        </row>
        <row r="726">
          <cell r="C726" t="str">
            <v> 14.2.1.24 </v>
          </cell>
          <cell r="D726" t="str">
            <v> 055281 </v>
          </cell>
          <cell r="E726" t="str">
            <v>SBC</v>
          </cell>
          <cell r="F726" t="str">
            <v>EXTINTOR CARRETA PO QUIMICO SECO 50 KG BC</v>
          </cell>
          <cell r="G726" t="str">
            <v>UN</v>
          </cell>
          <cell r="H726">
            <v>1</v>
          </cell>
          <cell r="I726">
            <v>2838.36</v>
          </cell>
          <cell r="J726">
            <v>3588.82</v>
          </cell>
          <cell r="K726">
            <v>3588.82</v>
          </cell>
          <cell r="L726">
            <v>0.000153146438605648</v>
          </cell>
        </row>
        <row r="727">
          <cell r="C727" t="str">
            <v> 14.2.1.25 </v>
          </cell>
          <cell r="D727" t="str">
            <v> 101907 </v>
          </cell>
          <cell r="E727" t="str">
            <v>SINAPI</v>
          </cell>
          <cell r="F727" t="str">
            <v>EXTINTOR DE INCÊNDIO PORTÁTIL COM CARGA DE CO2 DE 6 KG, CLASSE BC - FORNECIMENTO E INSTALAÇÃO. AF_10/2020_PE</v>
          </cell>
          <cell r="G727" t="str">
            <v>UN</v>
          </cell>
          <cell r="H727">
            <v>14</v>
          </cell>
          <cell r="I727">
            <v>868.56</v>
          </cell>
          <cell r="J727">
            <v>1098.2</v>
          </cell>
          <cell r="K727">
            <v>15374.8</v>
          </cell>
          <cell r="L727">
            <v>0.000656091936701789</v>
          </cell>
        </row>
        <row r="728">
          <cell r="C728" t="str">
            <v> 14.2.1.26 </v>
          </cell>
          <cell r="D728" t="str">
            <v> UFF00515 (ADAPT_SBC: 055012) </v>
          </cell>
          <cell r="E728" t="str">
            <v>Próprio</v>
          </cell>
          <cell r="F728" t="str">
            <v>Extintor CO2 Alumínio Para Sala de Ressonância Magnética - 6,8 kg - Mo.331 - SC</v>
          </cell>
          <cell r="G728" t="str">
            <v>UN</v>
          </cell>
          <cell r="H728">
            <v>2</v>
          </cell>
          <cell r="I728">
            <v>6820</v>
          </cell>
          <cell r="J728">
            <v>8623.2</v>
          </cell>
          <cell r="K728">
            <v>17246.4</v>
          </cell>
          <cell r="L728">
            <v>0.00073595910041976</v>
          </cell>
        </row>
        <row r="729">
          <cell r="C729" t="str">
            <v> 14.2.1.27 </v>
          </cell>
          <cell r="D729" t="str">
            <v> UFF00042 (ADAPT_SINAPI:101909) </v>
          </cell>
          <cell r="E729" t="str">
            <v>Próprio</v>
          </cell>
          <cell r="F729" t="str">
            <v>EXTINTOR DE ESPUMA MECÂNICA (EM) 10L, CARGA EXTINTORA 2-A 10-B.</v>
          </cell>
          <cell r="G729" t="str">
            <v>UN</v>
          </cell>
          <cell r="H729">
            <v>32</v>
          </cell>
          <cell r="I729">
            <v>462.3</v>
          </cell>
          <cell r="J729">
            <v>584.53</v>
          </cell>
          <cell r="K729">
            <v>18704.96</v>
          </cell>
          <cell r="L729">
            <v>0.00079820052503639</v>
          </cell>
        </row>
        <row r="730">
          <cell r="C730" t="str">
            <v> 14.2.1.28 </v>
          </cell>
          <cell r="D730" t="str">
            <v> UFF00557 </v>
          </cell>
          <cell r="E730" t="str">
            <v>Próprio</v>
          </cell>
          <cell r="F730" t="str">
            <v>SELAGEM CORTA FOGO SHAFT</v>
          </cell>
          <cell r="G730" t="str">
            <v>UN</v>
          </cell>
          <cell r="H730">
            <v>3</v>
          </cell>
          <cell r="I730">
            <v>465.18</v>
          </cell>
          <cell r="J730">
            <v>588.17</v>
          </cell>
          <cell r="K730">
            <v>1764.51</v>
          </cell>
          <cell r="L730">
            <v>7.52972905813197e-5</v>
          </cell>
        </row>
        <row r="731">
          <cell r="C731" t="str">
            <v> 14.2.1.29 </v>
          </cell>
          <cell r="D731" t="str">
            <v> UFF00043 (ADAPT_CPOS: 50.05.312) </v>
          </cell>
          <cell r="E731" t="str">
            <v>Próprio</v>
          </cell>
          <cell r="F731" t="str">
            <v>Bloco autônomo de iluminação de emergência LED, com autonomia mínima de 2 horas, fluxo luminoso de 2.200 lúmens, equipado com 2 faróis</v>
          </cell>
          <cell r="G731" t="str">
            <v>UN</v>
          </cell>
          <cell r="H731">
            <v>253</v>
          </cell>
          <cell r="I731">
            <v>237.58</v>
          </cell>
          <cell r="J731">
            <v>300.39</v>
          </cell>
          <cell r="K731">
            <v>75998.67</v>
          </cell>
          <cell r="L731">
            <v>0.0032431065501379</v>
          </cell>
        </row>
        <row r="732">
          <cell r="C732" t="str">
            <v> 14.2.1.30 </v>
          </cell>
          <cell r="D732" t="str">
            <v> UFF00044 (ADAPT_AGESUL: 1401000160) </v>
          </cell>
          <cell r="E732" t="str">
            <v>Próprio</v>
          </cell>
          <cell r="F732" t="str">
            <v>BLOCO AUTÔNOMO BALIZAMENTO (SINALIZAÇÃO DE SAÍDA- SEM SETA) COM INDICAÇÃO ESCRITA DE "SAÍDA" NA COR VERDE, COM LEDS SMD E AUTONOMIA MÍNIMA DE 3 HORAS</v>
          </cell>
          <cell r="G732" t="str">
            <v>UN</v>
          </cell>
          <cell r="H732">
            <v>24</v>
          </cell>
          <cell r="I732">
            <v>469.97</v>
          </cell>
          <cell r="J732">
            <v>594.23</v>
          </cell>
          <cell r="K732">
            <v>14261.52</v>
          </cell>
          <cell r="L732">
            <v>0.000608584715060443</v>
          </cell>
        </row>
        <row r="733">
          <cell r="C733" t="str">
            <v> 14.2.1.31 </v>
          </cell>
          <cell r="D733" t="str">
            <v> UFF00045 (ADAPT_AGESUL: 1401000160) </v>
          </cell>
          <cell r="E733" t="str">
            <v>Próprio</v>
          </cell>
          <cell r="F733" t="str">
            <v>BLOCO AUTÔNOMO BALIZAMENTO (SINALIZAÇÃO DE SAÍDA- COM SETA- DUPLA FACE) COM INDICAÇÃO ESCRITA DE "SAÍDA" NA COR VERDE E SETA INDICADORA DIRECIONAL NAS DUAS FACES, COM LEDS SMD E AUTONOMIA MÍNIMA DE 3 HORAS</v>
          </cell>
          <cell r="G733" t="str">
            <v>UN</v>
          </cell>
          <cell r="H733">
            <v>48</v>
          </cell>
          <cell r="I733">
            <v>906.97</v>
          </cell>
          <cell r="J733">
            <v>1146.77</v>
          </cell>
          <cell r="K733">
            <v>55044.96</v>
          </cell>
          <cell r="L733">
            <v>0.00234894466348001</v>
          </cell>
        </row>
        <row r="734">
          <cell r="C734" t="str">
            <v> 14.2.1.32 </v>
          </cell>
          <cell r="D734" t="str">
            <v> UFF00051 (ADAPT_CPOS: 47.06.320) </v>
          </cell>
          <cell r="E734" t="str">
            <v>Próprio</v>
          </cell>
          <cell r="F734" t="str">
            <v>MANUTENÇÃO DE VÁLVULA DE GOVERNO Ø 100 MM (4") COMPLETA COM GONGO HIDRÁULICO</v>
          </cell>
          <cell r="G734" t="str">
            <v>UN</v>
          </cell>
          <cell r="H734">
            <v>4</v>
          </cell>
          <cell r="I734">
            <v>269.27</v>
          </cell>
          <cell r="J734">
            <v>340.46</v>
          </cell>
          <cell r="K734">
            <v>1361.84</v>
          </cell>
          <cell r="L734">
            <v>5.81140725783727e-5</v>
          </cell>
        </row>
        <row r="735">
          <cell r="C735" t="str">
            <v> 14.2.1.33 </v>
          </cell>
          <cell r="D735" t="str">
            <v> UFF00048 (ADAPT_SEINFRA: C0450) </v>
          </cell>
          <cell r="E735" t="str">
            <v>Próprio</v>
          </cell>
          <cell r="F735" t="str">
            <v>BOMBA DE PRESSURIZAÇÃO JOCKEY 3,0 CV</v>
          </cell>
          <cell r="G735" t="str">
            <v>UN</v>
          </cell>
          <cell r="H735">
            <v>1</v>
          </cell>
          <cell r="I735">
            <v>3338.03</v>
          </cell>
          <cell r="J735">
            <v>4220.6</v>
          </cell>
          <cell r="K735">
            <v>4220.6</v>
          </cell>
          <cell r="L735">
            <v>0.000180106513778623</v>
          </cell>
        </row>
        <row r="736">
          <cell r="C736" t="str">
            <v> 14.2.1.34 </v>
          </cell>
          <cell r="D736" t="str">
            <v> UFF00534 (ADAPT_SEINFRA: C0450) </v>
          </cell>
          <cell r="E736" t="str">
            <v>Próprio</v>
          </cell>
          <cell r="F736" t="str">
            <v>BOMBA DE PRESSURIZAÇÃO JOCKEY 5,0 CV</v>
          </cell>
          <cell r="G736" t="str">
            <v>UN</v>
          </cell>
          <cell r="H736">
            <v>1</v>
          </cell>
          <cell r="I736">
            <v>4828.23</v>
          </cell>
          <cell r="J736">
            <v>6104.81</v>
          </cell>
          <cell r="K736">
            <v>6104.81</v>
          </cell>
          <cell r="L736">
            <v>0.000260511786566098</v>
          </cell>
        </row>
        <row r="737">
          <cell r="C737" t="str">
            <v> 14.2.1.35 </v>
          </cell>
          <cell r="D737" t="str">
            <v> UFF00047 (ADAPT_SIURB: 10003010) </v>
          </cell>
          <cell r="E737" t="str">
            <v>Próprio</v>
          </cell>
          <cell r="F737" t="str">
            <v>CONJUNTO MOTOR BOMBA 7,5CV</v>
          </cell>
          <cell r="G737" t="str">
            <v>UN</v>
          </cell>
          <cell r="H737">
            <v>2</v>
          </cell>
          <cell r="I737">
            <v>8090.87</v>
          </cell>
          <cell r="J737">
            <v>10230.09</v>
          </cell>
          <cell r="K737">
            <v>20460.18</v>
          </cell>
          <cell r="L737">
            <v>0.000873101381576814</v>
          </cell>
        </row>
        <row r="738">
          <cell r="C738" t="str">
            <v> 14.2.1.36 </v>
          </cell>
          <cell r="D738" t="str">
            <v> UFF00046 (ADAPT_SIURB: 10003013) </v>
          </cell>
          <cell r="E738" t="str">
            <v>Próprio</v>
          </cell>
          <cell r="F738" t="str">
            <v>CONJUNTO MOTOR BOMBA 20CV</v>
          </cell>
          <cell r="G738" t="str">
            <v>UN</v>
          </cell>
          <cell r="H738">
            <v>2</v>
          </cell>
          <cell r="I738">
            <v>10618.52</v>
          </cell>
          <cell r="J738">
            <v>13426.05</v>
          </cell>
          <cell r="K738">
            <v>26852.1</v>
          </cell>
          <cell r="L738">
            <v>0.00114586507099345</v>
          </cell>
        </row>
        <row r="739">
          <cell r="C739" t="str">
            <v> 14.2.1.37 </v>
          </cell>
          <cell r="D739" t="str">
            <v> UFF00060 (ADAPT_ORSE:13341) </v>
          </cell>
          <cell r="E739" t="str">
            <v>Próprio</v>
          </cell>
          <cell r="F739" t="str">
            <v>QUADRO DE COMANDO PARA 02 BOMBAS INCÊNDIO 7,5CV/220V SISTEMA HIDRANTES. FORNECIMENTO E INSTALAÇÃO.</v>
          </cell>
          <cell r="G739" t="str">
            <v>UN</v>
          </cell>
          <cell r="H739">
            <v>1</v>
          </cell>
          <cell r="I739">
            <v>14815.06</v>
          </cell>
          <cell r="J739">
            <v>18732.16</v>
          </cell>
          <cell r="K739">
            <v>18732.16</v>
          </cell>
          <cell r="L739">
            <v>0.000799361236114147</v>
          </cell>
        </row>
        <row r="740">
          <cell r="C740" t="str">
            <v> 14.2.1.38 </v>
          </cell>
          <cell r="D740" t="str">
            <v> UFF00500 (ADAPT_ORSE:13341) </v>
          </cell>
          <cell r="E740" t="str">
            <v>Próprio</v>
          </cell>
          <cell r="F740" t="str">
            <v>QUADRO DE COMANDO PARA 02 BOMBAS INCÊNDIO 20CV/220V SISTEMA SPRINKLER. FORNECIMENTO E INSTALAÇÃO.</v>
          </cell>
          <cell r="G740" t="str">
            <v>UN</v>
          </cell>
          <cell r="H740">
            <v>1</v>
          </cell>
          <cell r="I740">
            <v>13970.06</v>
          </cell>
          <cell r="J740">
            <v>17663.74</v>
          </cell>
          <cell r="K740">
            <v>17663.74</v>
          </cell>
          <cell r="L740">
            <v>0.000753768334287071</v>
          </cell>
        </row>
        <row r="741">
          <cell r="C741" t="str">
            <v> 14.2.1.39 </v>
          </cell>
          <cell r="D741" t="str">
            <v> UFF00063 (ADAPT_ORSE:13340) </v>
          </cell>
          <cell r="E741" t="str">
            <v>Próprio</v>
          </cell>
          <cell r="F741" t="str">
            <v>QUADRO DE COMANDO PARA BOMBA INCÊNDIO JOCKEY 3CV/220V SISTEMA HIDRANTES. FORNECIMENTO E INSTALAÇÃO.</v>
          </cell>
          <cell r="G741" t="str">
            <v>UN</v>
          </cell>
          <cell r="H741">
            <v>1</v>
          </cell>
          <cell r="I741">
            <v>8545.04</v>
          </cell>
          <cell r="J741">
            <v>10804.34</v>
          </cell>
          <cell r="K741">
            <v>10804.34</v>
          </cell>
          <cell r="L741">
            <v>0.000461055776685525</v>
          </cell>
        </row>
        <row r="742">
          <cell r="C742" t="str">
            <v> 14.2.1.40 </v>
          </cell>
          <cell r="D742" t="str">
            <v> UFF00501 (ADAPT_ORSE:13340) </v>
          </cell>
          <cell r="E742" t="str">
            <v>Próprio</v>
          </cell>
          <cell r="F742" t="str">
            <v>QUADRO DE COMANDO PARA BOMBA INCÊNDIO JOCKEY 5CV/220V SISTEMA SPRINKLER. FORNECIMENTO E INSTALAÇÃO.</v>
          </cell>
          <cell r="G742" t="str">
            <v>UN</v>
          </cell>
          <cell r="H742">
            <v>1</v>
          </cell>
          <cell r="I742">
            <v>9078.04</v>
          </cell>
          <cell r="J742">
            <v>11478.27</v>
          </cell>
          <cell r="K742">
            <v>11478.27</v>
          </cell>
          <cell r="L742">
            <v>0.000489814527297008</v>
          </cell>
        </row>
        <row r="743">
          <cell r="C743" t="str">
            <v> 14.2.1.41 </v>
          </cell>
          <cell r="D743" t="str">
            <v> 100025 </v>
          </cell>
          <cell r="E743" t="str">
            <v>SBC</v>
          </cell>
          <cell r="F743" t="str">
            <v>PLACA CIMENTICIA PARA STEEL FRAME BRASILIT 1200x2400x10mm</v>
          </cell>
          <cell r="G743" t="str">
            <v>UN</v>
          </cell>
          <cell r="H743">
            <v>2</v>
          </cell>
          <cell r="I743">
            <v>169.8</v>
          </cell>
          <cell r="J743">
            <v>214.69</v>
          </cell>
          <cell r="K743">
            <v>429.38</v>
          </cell>
          <cell r="L743">
            <v>1.83230192120232e-5</v>
          </cell>
        </row>
        <row r="744">
          <cell r="C744" t="str">
            <v> 14.2.2 </v>
          </cell>
          <cell r="D744" t="str">
            <v>  </v>
          </cell>
        </row>
        <row r="744">
          <cell r="F744" t="str">
            <v>CAVALETES DE TESTES - HIDRANTE / SPRINKLER</v>
          </cell>
        </row>
        <row r="744">
          <cell r="K744">
            <v>12037.65</v>
          </cell>
          <cell r="L744">
            <v>0.000513685062689485</v>
          </cell>
        </row>
        <row r="745">
          <cell r="C745" t="str">
            <v> 14.2.2.1 </v>
          </cell>
          <cell r="D745" t="str">
            <v> 92688 </v>
          </cell>
          <cell r="E745" t="str">
            <v>SINAPI</v>
          </cell>
          <cell r="F745" t="str">
            <v>TUBO DE AÇO GALVANIZADO COM COSTURA, CLASSE MÉDIA, CONEXÃO ROSQUEADA, DN 20 (3/4"), INSTALADO EM RAMAIS E SUB-RAMAIS DE GÁS - FORNECIMENTO E INSTALAÇÃO. AF_10/2020</v>
          </cell>
          <cell r="G745" t="str">
            <v>M</v>
          </cell>
          <cell r="H745">
            <v>3</v>
          </cell>
          <cell r="I745">
            <v>42.32</v>
          </cell>
          <cell r="J745">
            <v>53.5</v>
          </cell>
          <cell r="K745">
            <v>160.5</v>
          </cell>
          <cell r="L745">
            <v>6.84904882279035e-6</v>
          </cell>
        </row>
        <row r="746">
          <cell r="C746" t="str">
            <v> 14.2.2.2 </v>
          </cell>
          <cell r="D746" t="str">
            <v> 055322 </v>
          </cell>
          <cell r="E746" t="str">
            <v>SBC</v>
          </cell>
          <cell r="F746" t="str">
            <v>VALVULA GAVETA ROSCA BRONZE 3/4""</v>
          </cell>
          <cell r="G746" t="str">
            <v>UN</v>
          </cell>
          <cell r="H746">
            <v>16</v>
          </cell>
          <cell r="I746">
            <v>76.39</v>
          </cell>
          <cell r="J746">
            <v>96.58</v>
          </cell>
          <cell r="K746">
            <v>1545.28</v>
          </cell>
          <cell r="L746">
            <v>6.59420446410061e-5</v>
          </cell>
        </row>
        <row r="747">
          <cell r="C747" t="str">
            <v> 14.2.2.3 </v>
          </cell>
          <cell r="D747" t="str">
            <v> 95248 </v>
          </cell>
          <cell r="E747" t="str">
            <v>SINAPI</v>
          </cell>
          <cell r="F747" t="str">
            <v>VÁLVULA DE ESFERA BRUTA, BRONZE, ROSCÁVEL, 1/2" - FORNECIMENTO E INSTALAÇÃO. AF_08/2021</v>
          </cell>
          <cell r="G747" t="str">
            <v>UN</v>
          </cell>
          <cell r="H747">
            <v>6</v>
          </cell>
          <cell r="I747">
            <v>34.61</v>
          </cell>
          <cell r="J747">
            <v>43.76</v>
          </cell>
          <cell r="K747">
            <v>262.56</v>
          </cell>
          <cell r="L747">
            <v>1.120427575646e-5</v>
          </cell>
        </row>
        <row r="748">
          <cell r="C748" t="str">
            <v> 14.2.2.4 </v>
          </cell>
          <cell r="D748" t="str">
            <v> 055717 </v>
          </cell>
          <cell r="E748" t="str">
            <v>SBC</v>
          </cell>
          <cell r="F748" t="str">
            <v>TE 90 FERRO GALVANIZADO DIAM. 3/4""</v>
          </cell>
          <cell r="G748" t="str">
            <v>UN</v>
          </cell>
          <cell r="H748">
            <v>10</v>
          </cell>
          <cell r="I748">
            <v>34.41</v>
          </cell>
          <cell r="J748">
            <v>43.5</v>
          </cell>
          <cell r="K748">
            <v>435</v>
          </cell>
          <cell r="L748">
            <v>1.85628426038243e-5</v>
          </cell>
        </row>
        <row r="749">
          <cell r="C749" t="str">
            <v> 14.2.2.5 </v>
          </cell>
          <cell r="D749" t="str">
            <v> 055726 </v>
          </cell>
          <cell r="E749" t="str">
            <v>SBC</v>
          </cell>
          <cell r="F749" t="str">
            <v>TE REDUCAO FERRO GALVANIZADO 3/4""x1/2""</v>
          </cell>
          <cell r="G749" t="str">
            <v>UN</v>
          </cell>
          <cell r="H749">
            <v>12</v>
          </cell>
          <cell r="I749">
            <v>32.47</v>
          </cell>
          <cell r="J749">
            <v>41.05</v>
          </cell>
          <cell r="K749">
            <v>492.6</v>
          </cell>
          <cell r="L749">
            <v>2.1020819003779e-5</v>
          </cell>
        </row>
        <row r="750">
          <cell r="C750" t="str">
            <v> 14.2.2.6 </v>
          </cell>
          <cell r="D750" t="str">
            <v> UFF00507 (ADAPT_SINAPI: 055150) </v>
          </cell>
          <cell r="E750" t="str">
            <v>Próprio</v>
          </cell>
          <cell r="F750" t="str">
            <v>JOELHO/COTOVELO 90 FERRO GALVANIZADO 3/4""</v>
          </cell>
          <cell r="G750" t="str">
            <v>UN</v>
          </cell>
          <cell r="H750">
            <v>4</v>
          </cell>
          <cell r="I750">
            <v>33.73</v>
          </cell>
          <cell r="J750">
            <v>42.64</v>
          </cell>
          <cell r="K750">
            <v>170.56</v>
          </cell>
          <cell r="L750">
            <v>7.27834122875466e-6</v>
          </cell>
        </row>
        <row r="751">
          <cell r="C751" t="str">
            <v> 14.2.2.7 </v>
          </cell>
          <cell r="D751" t="str">
            <v> 105172 </v>
          </cell>
          <cell r="E751" t="str">
            <v>SINAPI</v>
          </cell>
          <cell r="F751" t="str">
            <v>BUCHA DE REDUÇÃO, EM FERRO GALVANIZADO, CONEXÃO ROSQUEADA, DN 80 MM X 50 MM (3" X 2"), INSTALADO EM RESERVAÇÃO PREDIAL DE ÁGUA - FORNECIMENTO E INSTALAÇÃO. AF_04/2024</v>
          </cell>
          <cell r="G751" t="str">
            <v>UN</v>
          </cell>
          <cell r="H751">
            <v>1</v>
          </cell>
          <cell r="I751">
            <v>96.08</v>
          </cell>
          <cell r="J751">
            <v>121.48</v>
          </cell>
          <cell r="K751">
            <v>121.48</v>
          </cell>
          <cell r="L751">
            <v>5.18394050462662e-6</v>
          </cell>
        </row>
        <row r="752">
          <cell r="C752" t="str">
            <v> 14.2.2.8 </v>
          </cell>
          <cell r="D752" t="str">
            <v> UFF00508 (ADAPT_SINAPI: 105172) </v>
          </cell>
          <cell r="E752" t="str">
            <v>Próprio</v>
          </cell>
          <cell r="F752" t="str">
            <v>BUCHA DE REDUÇÃO, EM FERRO GALVANIZADO, CONEXÃO ROSQUEADA, DN 2" X 3/4" - FORNECIMENTO E INSTALAÇÃO.</v>
          </cell>
          <cell r="G752" t="str">
            <v>UN</v>
          </cell>
          <cell r="H752">
            <v>2</v>
          </cell>
          <cell r="I752">
            <v>40.59</v>
          </cell>
          <cell r="J752">
            <v>51.32</v>
          </cell>
          <cell r="K752">
            <v>102.64</v>
          </cell>
          <cell r="L752">
            <v>4.37997739047478e-6</v>
          </cell>
        </row>
        <row r="753">
          <cell r="C753" t="str">
            <v> 14.2.2.9 </v>
          </cell>
          <cell r="D753" t="str">
            <v> UFF00509 (ADAPT_SINAPI: 105172) </v>
          </cell>
          <cell r="E753" t="str">
            <v>Próprio</v>
          </cell>
          <cell r="F753" t="str">
            <v>BUCHA DE REDUÇÃO, EM FERRO GALVANIZADO, CONEXÃO ROSQUEADA, DN 1/2" X 1/4" - FORNECIMENTO E INSTALAÇÃO.</v>
          </cell>
          <cell r="G753" t="str">
            <v>UN</v>
          </cell>
          <cell r="H753">
            <v>12</v>
          </cell>
          <cell r="I753">
            <v>28.93</v>
          </cell>
          <cell r="J753">
            <v>36.57</v>
          </cell>
          <cell r="K753">
            <v>438.84</v>
          </cell>
          <cell r="L753">
            <v>1.87267076971546e-5</v>
          </cell>
        </row>
        <row r="754">
          <cell r="C754" t="str">
            <v> 14.2.2.10 </v>
          </cell>
          <cell r="D754" t="str">
            <v> UFF00510 (ADAPT_SINAPI: 105172) </v>
          </cell>
          <cell r="E754" t="str">
            <v>Próprio</v>
          </cell>
          <cell r="F754" t="str">
            <v>BUCHA DE REDUÇÃO, EM FERRO GALVANIZADO, CONEXÃO ROSQUEADA, DN 5" X 4" - FORNECIMENTO E INSTALAÇÃO.</v>
          </cell>
          <cell r="G754" t="str">
            <v>UN</v>
          </cell>
          <cell r="H754">
            <v>1</v>
          </cell>
          <cell r="I754">
            <v>394.48</v>
          </cell>
          <cell r="J754">
            <v>498.78</v>
          </cell>
          <cell r="K754">
            <v>498.78</v>
          </cell>
          <cell r="L754">
            <v>2.12845393883575e-5</v>
          </cell>
        </row>
        <row r="755">
          <cell r="C755" t="str">
            <v> 14.2.2.11 </v>
          </cell>
          <cell r="D755" t="str">
            <v> UFF00511 (ADAPT_SINAPI: 105172) </v>
          </cell>
          <cell r="E755" t="str">
            <v>Próprio</v>
          </cell>
          <cell r="F755" t="str">
            <v>BUCHA DE REDUÇÃO, EM FERRO GALVANIZADO, CONEXÃO ROSQUEADA, DN 4" X 2" - FORNECIMENTO E INSTALAÇÃO.</v>
          </cell>
          <cell r="G755" t="str">
            <v>UN</v>
          </cell>
          <cell r="H755">
            <v>1</v>
          </cell>
          <cell r="I755">
            <v>158.43</v>
          </cell>
          <cell r="J755">
            <v>200.31</v>
          </cell>
          <cell r="K755">
            <v>200.31</v>
          </cell>
          <cell r="L755">
            <v>8.54786897005069e-6</v>
          </cell>
        </row>
        <row r="756">
          <cell r="C756" t="str">
            <v> 14.2.2.12 </v>
          </cell>
          <cell r="D756" t="str">
            <v> 92694 </v>
          </cell>
          <cell r="E756" t="str">
            <v>SINAPI</v>
          </cell>
          <cell r="F756" t="str">
            <v>NIPLE, EM FERRO GALVANIZADO, CONEXÃO ROSQUEADA, DN 20 (3/4"), INSTALADO EM RAMAIS E SUB-RAMAIS DE GÁS - FORNECIMENTO E INSTALAÇÃO. AF_10/2020</v>
          </cell>
          <cell r="G756" t="str">
            <v>UN</v>
          </cell>
          <cell r="H756">
            <v>2</v>
          </cell>
          <cell r="I756">
            <v>26.42</v>
          </cell>
          <cell r="J756">
            <v>33.4</v>
          </cell>
          <cell r="K756">
            <v>66.8</v>
          </cell>
          <cell r="L756">
            <v>2.85056985272521e-6</v>
          </cell>
        </row>
        <row r="757">
          <cell r="C757" t="str">
            <v> 14.2.2.13 </v>
          </cell>
          <cell r="D757" t="str">
            <v> UFF00512 (ADAPT_SINAPI: 92692) </v>
          </cell>
          <cell r="E757" t="str">
            <v>Próprio</v>
          </cell>
          <cell r="F757" t="str">
            <v>NIPLE, EM FERRO GALVANIZADO, CONEXÃO ROSQUEADA, DN 6,3MM (1/4") - FORNECIMENTO E INSTALAÇÃO.</v>
          </cell>
          <cell r="G757" t="str">
            <v>UN</v>
          </cell>
          <cell r="H757">
            <v>6</v>
          </cell>
          <cell r="I757">
            <v>14.78</v>
          </cell>
          <cell r="J757">
            <v>18.68</v>
          </cell>
          <cell r="K757">
            <v>112.08</v>
          </cell>
          <cell r="L757">
            <v>4.78281241157846e-6</v>
          </cell>
        </row>
        <row r="758">
          <cell r="C758" t="str">
            <v> 14.2.2.14 </v>
          </cell>
          <cell r="D758" t="str">
            <v> UFF00513 (ADAPT_SBC: 056215) </v>
          </cell>
          <cell r="E758" t="str">
            <v>Próprio</v>
          </cell>
          <cell r="F758" t="str">
            <v>LUVA FERRO GALVANIZADO DIAM. 1/4""</v>
          </cell>
          <cell r="G758" t="str">
            <v>UN</v>
          </cell>
          <cell r="H758">
            <v>6</v>
          </cell>
          <cell r="I758">
            <v>14.79</v>
          </cell>
          <cell r="J758">
            <v>18.7</v>
          </cell>
          <cell r="K758">
            <v>112.2</v>
          </cell>
          <cell r="L758">
            <v>4.78793319574503e-6</v>
          </cell>
        </row>
        <row r="759">
          <cell r="C759" t="str">
            <v> 14.2.2.15 </v>
          </cell>
          <cell r="D759" t="str">
            <v> 101917 </v>
          </cell>
          <cell r="E759" t="str">
            <v>SINAPI</v>
          </cell>
          <cell r="F759" t="str">
            <v>MANÔMETRO 0 A 200 PSI (0 A 14 KGF/CM2), D = 50MM - FORNECIMENTO E INSTALAÇÃO. AF_10/2020</v>
          </cell>
          <cell r="G759" t="str">
            <v>UN</v>
          </cell>
          <cell r="H759">
            <v>6</v>
          </cell>
          <cell r="I759">
            <v>154.33</v>
          </cell>
          <cell r="J759">
            <v>195.13</v>
          </cell>
          <cell r="K759">
            <v>1170.78</v>
          </cell>
          <cell r="L759">
            <v>4.99609307211619e-5</v>
          </cell>
        </row>
        <row r="760">
          <cell r="C760" t="str">
            <v> 14.2.2.16 </v>
          </cell>
          <cell r="D760" t="str">
            <v> 055700 </v>
          </cell>
          <cell r="E760" t="str">
            <v>SBC</v>
          </cell>
          <cell r="F760" t="str">
            <v>PRESSOSTATO ALTA/BAIXA COM REARME MANUAL REF. KP15</v>
          </cell>
          <cell r="G760" t="str">
            <v>UN</v>
          </cell>
          <cell r="H760">
            <v>6</v>
          </cell>
          <cell r="I760">
            <v>455.63</v>
          </cell>
          <cell r="J760">
            <v>576.09</v>
          </cell>
          <cell r="K760">
            <v>3456.54</v>
          </cell>
          <cell r="L760">
            <v>0.00014750162752603</v>
          </cell>
        </row>
        <row r="761">
          <cell r="C761" t="str">
            <v> 14.2.2.17 </v>
          </cell>
          <cell r="D761" t="str">
            <v> 055053 </v>
          </cell>
          <cell r="E761" t="str">
            <v>SBC</v>
          </cell>
          <cell r="F761" t="str">
            <v>CONJUNTO PRESSURIZACAO PARA REDE DE INCENDIO</v>
          </cell>
          <cell r="G761" t="str">
            <v>UN</v>
          </cell>
          <cell r="H761">
            <v>2</v>
          </cell>
          <cell r="I761">
            <v>1064.03</v>
          </cell>
          <cell r="J761">
            <v>1345.35</v>
          </cell>
          <cell r="K761">
            <v>2690.7</v>
          </cell>
          <cell r="L761">
            <v>0.000114820782974966</v>
          </cell>
        </row>
        <row r="762">
          <cell r="C762" t="str">
            <v> 14.2.3 </v>
          </cell>
          <cell r="D762" t="str">
            <v>  </v>
          </cell>
        </row>
        <row r="762">
          <cell r="F762" t="str">
            <v>SINALIZAÇÃO DE EMERGÊNCIA E SEGURANÇA</v>
          </cell>
        </row>
        <row r="762">
          <cell r="K762">
            <v>7244.62</v>
          </cell>
          <cell r="L762">
            <v>0.000309151128240271</v>
          </cell>
        </row>
        <row r="763">
          <cell r="C763" t="str">
            <v> 14.2.3.1 </v>
          </cell>
          <cell r="D763" t="str">
            <v> 05.054.0105-A </v>
          </cell>
          <cell r="E763" t="str">
            <v>EMOP</v>
          </cell>
          <cell r="F763" t="str">
            <v>PLACA FOTOLUMINESCENTE DE SINALIZACAO DE SEGURANCA CONTRA IN CENDIO,PARA EQUIPAMENTOS DE COMBATE A INCENDIO E ALARME,EM P VC ANTICHAMA,DIMENSOES APROXIMADAS DE (15X15)CM,CONFORME ABN T NBR 16820.FORNECIMENTO E COLOCACAO</v>
          </cell>
          <cell r="G763" t="str">
            <v>UN</v>
          </cell>
          <cell r="H763">
            <v>238</v>
          </cell>
          <cell r="I763">
            <v>9.72</v>
          </cell>
          <cell r="J763">
            <v>12.28</v>
          </cell>
          <cell r="K763">
            <v>2922.64</v>
          </cell>
          <cell r="L763">
            <v>0.000124718405304922</v>
          </cell>
        </row>
        <row r="764">
          <cell r="C764" t="str">
            <v> 14.2.3.2 </v>
          </cell>
          <cell r="D764" t="str">
            <v> UFF00559 (ADAPT_SBC: 055918) </v>
          </cell>
          <cell r="E764" t="str">
            <v>Próprio</v>
          </cell>
          <cell r="F764" t="str">
            <v>PLACA FOTOLUMINESCENTE DE SINALIZACAO DE SEGURANCA CONTRA INCENDIO, PARA EQUIPAMENTOS DE COMBATE A INCENDIO E ALARME, EM PVC ANTICHAMA, DIMENSOES APROXIMADAS DE (252X126)MM. FORNECIMENTO E COLOCACAO.</v>
          </cell>
          <cell r="G764" t="str">
            <v>UN</v>
          </cell>
          <cell r="H764">
            <v>224</v>
          </cell>
          <cell r="I764">
            <v>10.77</v>
          </cell>
          <cell r="J764">
            <v>13.61</v>
          </cell>
          <cell r="K764">
            <v>3048.64</v>
          </cell>
          <cell r="L764">
            <v>0.000130095228679823</v>
          </cell>
        </row>
        <row r="765">
          <cell r="C765" t="str">
            <v> 14.2.3.3 </v>
          </cell>
          <cell r="D765" t="str">
            <v> UFF00560 (ADAPT_EMOP: 05.054.0120-A) </v>
          </cell>
          <cell r="E765" t="str">
            <v>Próprio</v>
          </cell>
          <cell r="F765" t="str">
            <v>PLACA FOTOLUMINESCENTE DE SINALIZACAO DE SEGURANCA CONTRA INCENDIO, EM PVC ANTICHAMA, FORMA CIRCULAR, DIAMETRO APROXIMADO DE 101MM. FORNECIMENTO E COLOCACAO.</v>
          </cell>
          <cell r="G765" t="str">
            <v>UN</v>
          </cell>
          <cell r="H765">
            <v>20</v>
          </cell>
          <cell r="I765">
            <v>26.67</v>
          </cell>
          <cell r="J765">
            <v>33.72</v>
          </cell>
          <cell r="K765">
            <v>674.4</v>
          </cell>
          <cell r="L765">
            <v>2.87788070161359e-5</v>
          </cell>
        </row>
        <row r="766">
          <cell r="C766" t="str">
            <v> 14.2.3.4 </v>
          </cell>
          <cell r="D766" t="str">
            <v> UFF00561 (ADAPT_EMOP: 05.054.0120-A) </v>
          </cell>
          <cell r="E766" t="str">
            <v>Próprio</v>
          </cell>
          <cell r="F766" t="str">
            <v>PLACA FOTOLUMINESCENTE DE SINALIZACAO DE SEGURANCA CONTRA INCENDIO, EM PVC ANTICHAMA, FORMA CIRCULAR, DIAMETRO APROXIMADO DE 204MM. FORNECIMENTO E COLOCACAO.</v>
          </cell>
          <cell r="G766" t="str">
            <v>UN</v>
          </cell>
          <cell r="H766">
            <v>2</v>
          </cell>
          <cell r="I766">
            <v>16.26</v>
          </cell>
          <cell r="J766">
            <v>20.55</v>
          </cell>
          <cell r="K766">
            <v>41.1</v>
          </cell>
          <cell r="L766">
            <v>1.75386857705099e-6</v>
          </cell>
        </row>
        <row r="767">
          <cell r="C767" t="str">
            <v> 14.2.3.5 </v>
          </cell>
          <cell r="D767" t="str">
            <v> UFF00562 (ADAPT_EMOP: 05.054.0120-A) </v>
          </cell>
          <cell r="E767" t="str">
            <v>Próprio</v>
          </cell>
          <cell r="F767" t="str">
            <v>PLACA FOTOLUMINESCENTE DE SINALIZACAO DE SEGURANCA CONTRA INCENDIO, EM PVC ANTICHAMA, FORMA CIRCULAR, DIAMETRO APROXIMADO DE 134MM. FORNECIMENTO E COLOCACAO.</v>
          </cell>
          <cell r="G767" t="str">
            <v>UN</v>
          </cell>
          <cell r="H767">
            <v>2</v>
          </cell>
          <cell r="I767">
            <v>30.67</v>
          </cell>
          <cell r="J767">
            <v>38.77</v>
          </cell>
          <cell r="K767">
            <v>77.54</v>
          </cell>
          <cell r="L767">
            <v>3.30888003563342e-6</v>
          </cell>
        </row>
        <row r="768">
          <cell r="C768" t="str">
            <v> 14.2.3.6 </v>
          </cell>
          <cell r="D768" t="str">
            <v> UFF00563 (ADAPT_SBC: 055036) </v>
          </cell>
          <cell r="E768" t="str">
            <v>Próprio</v>
          </cell>
          <cell r="F768" t="str">
            <v>PLACA FOTOLUMINESCENTE DE SINALIZACAO DE SEGURANCA CONTRA INCENDIO, PARA EQUIPAMENTOS DE COMBATE A INCENDIO E ALARME, EM PVC ANTICHAMA, DIMENSOES APROXIMADAS DE (179X179)MM. FORNECIMENTO E COLOCACAO.</v>
          </cell>
          <cell r="G768" t="str">
            <v>UN</v>
          </cell>
          <cell r="H768">
            <v>24</v>
          </cell>
          <cell r="I768">
            <v>12.67</v>
          </cell>
          <cell r="J768">
            <v>16.01</v>
          </cell>
          <cell r="K768">
            <v>384.24</v>
          </cell>
          <cell r="L768">
            <v>1.63967509013643e-5</v>
          </cell>
        </row>
        <row r="769">
          <cell r="C769" t="str">
            <v> 14.2.3.7 </v>
          </cell>
          <cell r="D769" t="str">
            <v> UFF00564 (ADAPT_SBC: 055036) </v>
          </cell>
          <cell r="E769" t="str">
            <v>Próprio</v>
          </cell>
          <cell r="F769" t="str">
            <v>PLACA FOTOLUMINESCENTE DE SINALIZACAO DE SEGURANCA CONTRA INCENDIO, PARA EQUIPAMENTOS DE COMBATE A INCENDIO E ALARME, EM PVC ANTICHAMA, DIMENSOES APROXIMADAS DE (180X180)MM. FORNECIMENTO E COLOCACAO.</v>
          </cell>
          <cell r="G769" t="str">
            <v>UN</v>
          </cell>
          <cell r="H769">
            <v>6</v>
          </cell>
          <cell r="I769">
            <v>12.67</v>
          </cell>
          <cell r="J769">
            <v>16.01</v>
          </cell>
          <cell r="K769">
            <v>96.06</v>
          </cell>
          <cell r="L769">
            <v>4.09918772534107e-6</v>
          </cell>
        </row>
        <row r="770">
          <cell r="C770" t="str">
            <v> 15 </v>
          </cell>
          <cell r="D770" t="str">
            <v>  </v>
          </cell>
        </row>
        <row r="770">
          <cell r="F770" t="str">
            <v>AR CONDICIONADO</v>
          </cell>
        </row>
        <row r="770">
          <cell r="I770" t="str">
            <v/>
          </cell>
        </row>
        <row r="770">
          <cell r="K770">
            <v>3806975.12</v>
          </cell>
          <cell r="L770">
            <v>0.162455815975253</v>
          </cell>
        </row>
        <row r="771">
          <cell r="C771" t="str">
            <v> 15.1 </v>
          </cell>
          <cell r="D771" t="str">
            <v>  </v>
          </cell>
        </row>
        <row r="771">
          <cell r="F771" t="str">
            <v>EQUIPAMENTOS</v>
          </cell>
        </row>
        <row r="771">
          <cell r="K771">
            <v>2380457.84</v>
          </cell>
          <cell r="L771">
            <v>0.101581756802206</v>
          </cell>
        </row>
        <row r="772">
          <cell r="C772" t="str">
            <v> 15.1.1 </v>
          </cell>
          <cell r="D772" t="str">
            <v> UFF00297 (ADAPT_IOPES:180602) </v>
          </cell>
          <cell r="E772" t="str">
            <v>Próprio</v>
          </cell>
          <cell r="F772" t="str">
            <v>FORNECIMENTO E INSTALAÇÃO COMPLETA - UNIDADE EVAPORADORA VRF TIPO HI-WALL (NOVO) - MODELO 42VH028H - CAPACIDADE 9600BTU/h - POTÊNCIA 20W / 0,25A - ALIMENTAÇÃO 1F/220V/60Hz - MARCA CARRIER OU EQUIVALENTE TÉCNICO</v>
          </cell>
          <cell r="G772" t="str">
            <v>und</v>
          </cell>
          <cell r="H772">
            <v>2</v>
          </cell>
          <cell r="I772">
            <v>3293</v>
          </cell>
          <cell r="J772">
            <v>4163.66</v>
          </cell>
          <cell r="K772">
            <v>8327.32</v>
          </cell>
          <cell r="L772">
            <v>0.000355353403383169</v>
          </cell>
        </row>
        <row r="773">
          <cell r="C773" t="str">
            <v> 15.1.2 </v>
          </cell>
          <cell r="D773" t="str">
            <v> UFF00299 (ADAPT_IOPES:180603) </v>
          </cell>
          <cell r="E773" t="str">
            <v>Próprio</v>
          </cell>
          <cell r="F773" t="str">
            <v>FORNECIMENTO E INSTALAÇÃO COMPLETA - UNIDADE EVAPORADORA VRF TIPO HI-WALL (NOVO) - MODELO 42VH045H - CAPACIDADE 15400BTU/h - POTÊNCIA 58W / 0,37A - ALIMENTAÇÃO 1F/220V/60Hz - MARCA CARRIER OU EQUIVALENTE TÉCNICO</v>
          </cell>
          <cell r="G773" t="str">
            <v>und</v>
          </cell>
          <cell r="H773">
            <v>2</v>
          </cell>
          <cell r="I773">
            <v>3666</v>
          </cell>
          <cell r="J773">
            <v>4635.29</v>
          </cell>
          <cell r="K773">
            <v>9270.58</v>
          </cell>
          <cell r="L773">
            <v>0.00039560532732451</v>
          </cell>
        </row>
        <row r="774">
          <cell r="C774" t="str">
            <v> 15.1.3 </v>
          </cell>
          <cell r="D774" t="str">
            <v> UFF00300 (ADAPT_IOPES:180604) </v>
          </cell>
          <cell r="E774" t="str">
            <v>Próprio</v>
          </cell>
          <cell r="F774" t="str">
            <v>FORNECIMENTO E INSTALAÇÃO COMPLETA - UNIDADE EVAPORADORA VRF TIPO HI-WALL (NOVO) - MODELO 42VH056H - CAPACIDADE 19100BTU/h - POTÊNCIA 58W / 0,46A - ALIMENTAÇÃO 1F/220V/60Hz - MARCA CARRIER OU EQUIVALENTE TÉCNICO</v>
          </cell>
          <cell r="G774" t="str">
            <v>und</v>
          </cell>
          <cell r="H774">
            <v>1</v>
          </cell>
          <cell r="I774">
            <v>3725</v>
          </cell>
          <cell r="J774">
            <v>4709.89</v>
          </cell>
          <cell r="K774">
            <v>4709.89</v>
          </cell>
          <cell r="L774">
            <v>0.000200986084485807</v>
          </cell>
        </row>
        <row r="775">
          <cell r="C775" t="str">
            <v> 15.1.4 </v>
          </cell>
          <cell r="D775" t="str">
            <v> UFF00306 (ADAPT_CPOS:61.10.200) </v>
          </cell>
          <cell r="E775" t="str">
            <v>Próprio</v>
          </cell>
          <cell r="F775" t="str">
            <v>FORNECIMENTO E INSTALAÇÃO COMPLETA - FANCOLETE TIPO BUILT-IN DE ALTA EFICIÊNCIA (NOVO) COM FILTRO G4 E KIT VÁLVULA 2 VIAS - MODELO 42BB 012 - CAPACIDADE 14911BTU/h - POTÊNCIA 145W - ALIMENTAÇÃO 1F/220V/60Hz - MARCA CARRIER OU EQUIVALENTE TÉCNICO</v>
          </cell>
          <cell r="G775" t="str">
            <v>UN</v>
          </cell>
          <cell r="H775">
            <v>1</v>
          </cell>
          <cell r="I775">
            <v>4335</v>
          </cell>
          <cell r="J775">
            <v>5481.17</v>
          </cell>
          <cell r="K775">
            <v>5481.17</v>
          </cell>
          <cell r="L775">
            <v>0.000233899071252422</v>
          </cell>
        </row>
        <row r="776">
          <cell r="C776" t="str">
            <v> 15.1.5 </v>
          </cell>
          <cell r="D776" t="str">
            <v> UFF00307 (ADAPT_CPOS:61.10.200) </v>
          </cell>
          <cell r="E776" t="str">
            <v>Próprio</v>
          </cell>
          <cell r="F776" t="str">
            <v>FORNECIMENTO E INSTALAÇÃO COMPLETA - FANCOLETE TIPO BUILT-IN DE ALTA EFICIÊNCIA (NOVO) COM FILTRO G4 E KIT VÁLVULA 2 VIAS - MODELO 42BB 018 - CAPACIDADE 18322BTU/h - POTÊNCIA 187W - ALIMENTAÇÃO 1F/220V/60Hz - MARCA CARRIER OU EQUIVALENTE TÉCNICO</v>
          </cell>
          <cell r="G776" t="str">
            <v>UN</v>
          </cell>
          <cell r="H776">
            <v>2</v>
          </cell>
          <cell r="I776">
            <v>4546</v>
          </cell>
          <cell r="J776">
            <v>5747.96</v>
          </cell>
          <cell r="K776">
            <v>11495.92</v>
          </cell>
          <cell r="L776">
            <v>0.000490567709301508</v>
          </cell>
        </row>
        <row r="777">
          <cell r="C777" t="str">
            <v> 15.1.6 </v>
          </cell>
          <cell r="D777" t="str">
            <v> UFF00302 (ADAPT_CPOS:61.10.250) </v>
          </cell>
          <cell r="E777" t="str">
            <v>Próprio</v>
          </cell>
          <cell r="F777" t="str">
            <v>INSTALAÇÃO COMPLETA - FANCOLETE TIPO BUILT-IN DE ALTA EFICIÊNCIA (EXISTENTE) COM FILTRO G4 E KIT VÁLVULA 2 VIAS - MODELO 42BB 018 - CAPACIDADE 18000BTU/h - POTÊNCIA 190W - ALIMENTAÇÃO 1F/220V/60Hz - MARCA CARRIER OU EQUIVALENTE TÉCNICO</v>
          </cell>
          <cell r="G777" t="str">
            <v>UN</v>
          </cell>
          <cell r="H777">
            <v>35</v>
          </cell>
          <cell r="I777">
            <v>601.35</v>
          </cell>
          <cell r="J777">
            <v>760.34</v>
          </cell>
          <cell r="K777">
            <v>26611.9</v>
          </cell>
          <cell r="L777">
            <v>0.00113561496802003</v>
          </cell>
        </row>
        <row r="778">
          <cell r="C778" t="str">
            <v> 15.1.7 </v>
          </cell>
          <cell r="D778" t="str">
            <v> UFF00303 (ADAPT_CPOS:61.10.260) </v>
          </cell>
          <cell r="E778" t="str">
            <v>Próprio</v>
          </cell>
          <cell r="F778" t="str">
            <v>INSTALAÇÃO COMPLETA - FANCOLETE TIPO BUILT-IN DE ALTA EFICIÊNCIA (EXISTENTE) COM FILTRO G4 E KIT VÁLVULA 2 VIAS - MODELO 42BB 024 - CAPACIDADE 24000BTU/h - POTÊNCIA 260W - ALIMENTAÇÃO 1F/220V/60Hz - MARCA CARRIER OU EQUIVALENTE TÉCNICO</v>
          </cell>
          <cell r="G778" t="str">
            <v>UN</v>
          </cell>
          <cell r="H778">
            <v>6</v>
          </cell>
          <cell r="I778">
            <v>601.35</v>
          </cell>
          <cell r="J778">
            <v>760.34</v>
          </cell>
          <cell r="K778">
            <v>4562.04</v>
          </cell>
          <cell r="L778">
            <v>0.000194676851660576</v>
          </cell>
        </row>
        <row r="779">
          <cell r="C779" t="str">
            <v> 15.1.8 </v>
          </cell>
          <cell r="D779" t="str">
            <v> UFF00304 (ADAPT_CPOS:61.10.270) </v>
          </cell>
          <cell r="E779" t="str">
            <v>Próprio</v>
          </cell>
          <cell r="F779" t="str">
            <v>INSTALAÇÃO COMPLETA - FANCOLETE TIPO BUILT-IN DE ALTA EFICIÊNCIA (EXISTENTE) COM FILTRO G4 E KIT VÁLVULA 2 VIAS - MODELO 42BB 036 - CAPACIDADE 36000BTU/h - POTÊNCIA 300W - ALIMENTAÇÃO 1F/220V/60Hz - MARCA CARRIER OU EQUIVALENTE TÉCNICO</v>
          </cell>
          <cell r="G779" t="str">
            <v>UN</v>
          </cell>
          <cell r="H779">
            <v>7</v>
          </cell>
          <cell r="I779">
            <v>601.35</v>
          </cell>
          <cell r="J779">
            <v>760.34</v>
          </cell>
          <cell r="K779">
            <v>5322.38</v>
          </cell>
          <cell r="L779">
            <v>0.000227122993604006</v>
          </cell>
        </row>
        <row r="780">
          <cell r="C780" t="str">
            <v> 15.1.9 </v>
          </cell>
          <cell r="D780" t="str">
            <v> UFF00305 (ADAPT_CPOS:61.10.230) </v>
          </cell>
          <cell r="E780" t="str">
            <v>Próprio</v>
          </cell>
          <cell r="F780" t="str">
            <v>INSTALAÇÃO COMPLETA - FANCOLETE TIPO BUILT-IN DE ALTA EFICIÊNCIA (EXISTENTE) COM FILTRO G4 E KIT VÁLVULA 2 VIAS - MODELO 42BB 055 - CAPACIDADE 55000BTU/h - POTÊNCIA 870W - ALIMENTAÇÃO 1F/220V/60Hz - MARCA CARRIER OU EQUIVALENTE TÉCNICO</v>
          </cell>
          <cell r="G780" t="str">
            <v>UN</v>
          </cell>
          <cell r="H780">
            <v>2</v>
          </cell>
          <cell r="I780">
            <v>1244.49</v>
          </cell>
          <cell r="J780">
            <v>1573.53</v>
          </cell>
          <cell r="K780">
            <v>3147.06</v>
          </cell>
          <cell r="L780">
            <v>0.00013429512516044</v>
          </cell>
        </row>
        <row r="781">
          <cell r="C781" t="str">
            <v> 15.1.10 </v>
          </cell>
          <cell r="D781" t="str">
            <v> UFF00308 (ADAPT_CPOS:61.10.220) </v>
          </cell>
          <cell r="E781" t="str">
            <v>Próprio</v>
          </cell>
          <cell r="F781" t="str">
            <v>FORNECIMENTO E INSTALAÇÃO COMPLETA - FANCOLETE TIPO BUILT-IN DE ALTA EFICIÊNCIA (NOVO) COM FILTRO G4 E KIT VÁLVULA 2 VIAS - MODELO 42BB 030 - CAPACIDADE 33014BTU/h - POTÊNCIA 276W - ALIMENTAÇÃO 1F/220V/60Hz - MARCA CARRIER OU EQUIVALENTE TÉCNICO</v>
          </cell>
          <cell r="G781" t="str">
            <v>UN</v>
          </cell>
          <cell r="H781">
            <v>1</v>
          </cell>
          <cell r="I781">
            <v>4980</v>
          </cell>
          <cell r="J781">
            <v>6296.71</v>
          </cell>
          <cell r="K781">
            <v>6296.71</v>
          </cell>
          <cell r="L781">
            <v>0.000268700773912475</v>
          </cell>
        </row>
        <row r="782">
          <cell r="C782" t="str">
            <v> 15.1.11 </v>
          </cell>
          <cell r="D782" t="str">
            <v> UFF00309 (ADAPT_CPOS:61.10.220) </v>
          </cell>
          <cell r="E782" t="str">
            <v>Próprio</v>
          </cell>
          <cell r="F782" t="str">
            <v>FORNECIMENTO E INSTALAÇÃO COMPLETA - FANCOLETE TIPO BUILT-IN DE ALTA EFICIÊNCIA (NOVO) COM FILTRO G4 E KIT VÁLVULA 2 VIAS - MODELO 42BB 036 - CAPACIDADE 39280BTU/h - POTÊNCIA 290W - ALIMENTAÇÃO 1F/220V/60Hz - MARCA CARRIER OU EQUIVALENTE TÉCNICO</v>
          </cell>
          <cell r="G782" t="str">
            <v>UN</v>
          </cell>
          <cell r="H782">
            <v>4</v>
          </cell>
          <cell r="I782">
            <v>5080</v>
          </cell>
          <cell r="J782">
            <v>6423.15</v>
          </cell>
          <cell r="K782">
            <v>25692.6</v>
          </cell>
          <cell r="L782">
            <v>0.00109638549398395</v>
          </cell>
        </row>
        <row r="783">
          <cell r="C783" t="str">
            <v> 15.1.12 </v>
          </cell>
          <cell r="D783" t="str">
            <v> UFF00310 (ADAPT_CPOS:61.10.230) </v>
          </cell>
          <cell r="E783" t="str">
            <v>Próprio</v>
          </cell>
          <cell r="F783" t="str">
            <v>FORNECIMENTO E INSTALAÇÃO COMPLETA - FANCOLETE TIPO BUILT-IN DE ALTA EFICIÊNCIA (NOVO) COM FILTRO G4 E KIT VÁLVULA 2 VIAS - MODELO 42BB 044 - CAPACIDADE 46319BTU/h - POTÊNCIA 684W - ALIMENTAÇÃO 1F/220V/60Hz - MARCA CARRIER OU EQUIVALENTE TÉCNICO</v>
          </cell>
          <cell r="G783" t="str">
            <v>UN</v>
          </cell>
          <cell r="H783">
            <v>10</v>
          </cell>
          <cell r="I783">
            <v>6640</v>
          </cell>
          <cell r="J783">
            <v>8395.61</v>
          </cell>
          <cell r="K783">
            <v>83956.1</v>
          </cell>
          <cell r="L783">
            <v>0.00358267556305962</v>
          </cell>
        </row>
        <row r="784">
          <cell r="C784" t="str">
            <v> 15.1.13 </v>
          </cell>
          <cell r="D784" t="str">
            <v> UFF00311 (ADAPT_CPOS:61.10.230) </v>
          </cell>
          <cell r="E784" t="str">
            <v>Próprio</v>
          </cell>
          <cell r="F784" t="str">
            <v>FORNECIMENTO E INSTALAÇÃO COMPLETA - FANCOLETE TIPO BUILT-IN DE ALTA EFICIÊNCIA (NOVO) COM FILTRO G4 E KIT VÁLVULA 2 VIAS - MODELO 42BB 055 - CAPACIDADE 58316BTU/h - POTÊNCIA 870W - ALIMENTAÇÃO 1F/220V/60Hz - MARCA CARRIER OU EQUIVALENTE TÉCNICO</v>
          </cell>
          <cell r="G784" t="str">
            <v>UN</v>
          </cell>
          <cell r="H784">
            <v>9</v>
          </cell>
          <cell r="I784">
            <v>6800</v>
          </cell>
          <cell r="J784">
            <v>8597.92</v>
          </cell>
          <cell r="K784">
            <v>77381.28</v>
          </cell>
          <cell r="L784">
            <v>0.0033021069451091</v>
          </cell>
        </row>
        <row r="785">
          <cell r="C785" t="str">
            <v> 15.1.14 </v>
          </cell>
          <cell r="D785" t="str">
            <v> UFF00312 (ADAPT_CPOS:61.10.250) </v>
          </cell>
          <cell r="E785" t="str">
            <v>Próprio</v>
          </cell>
          <cell r="F785" t="str">
            <v>FORNECIMENTO E INSTALAÇÃO COMPLETA - FANCOLETE TIPO HI-WALL (NOVO) COM KIT VÁLVULA 2 VIAS - MODELO 42HP 09 - CAPACIDADE 9000BTU/h - POTÊNCIA 47W - ALIMENTAÇÃO 1F/220V/60Hz - MARCA CARRIER OU EQUIVALENTE TÉCNICO</v>
          </cell>
          <cell r="G785" t="str">
            <v>UN</v>
          </cell>
          <cell r="H785">
            <v>1</v>
          </cell>
          <cell r="I785">
            <v>3150</v>
          </cell>
          <cell r="J785">
            <v>3982.86</v>
          </cell>
          <cell r="K785">
            <v>3982.86</v>
          </cell>
          <cell r="L785">
            <v>0.000169961386880615</v>
          </cell>
        </row>
        <row r="786">
          <cell r="C786" t="str">
            <v> 15.1.15 </v>
          </cell>
          <cell r="D786" t="str">
            <v> UFF00313 (ADAPT_CPOS:61.10.250) </v>
          </cell>
          <cell r="E786" t="str">
            <v>Próprio</v>
          </cell>
          <cell r="F786" t="str">
            <v>FORNECIMENTO E INSTALAÇÃO COMPLETA - FANCOLETE TIPO HI-WALL (NOVO) COM KIT VÁLVULA 2 VIAS - MODELO 42HP 14 - CAPACIDADE 14000BTU/h - POTÊNCIA 60W - ALIMENTAÇÃO 1F/220V/60Hz - MARCA CARRIER OU EQUIVALENTE TÉCNICO</v>
          </cell>
          <cell r="G786" t="str">
            <v>UN</v>
          </cell>
          <cell r="H786">
            <v>1</v>
          </cell>
          <cell r="I786">
            <v>3500</v>
          </cell>
          <cell r="J786">
            <v>4425.4</v>
          </cell>
          <cell r="K786">
            <v>4425.4</v>
          </cell>
          <cell r="L786">
            <v>0.000188845985422906</v>
          </cell>
        </row>
        <row r="787">
          <cell r="C787" t="str">
            <v> 15.1.16 </v>
          </cell>
          <cell r="D787" t="str">
            <v> UFF00317 (ADAPT_EMOP:18.034.0010-A) </v>
          </cell>
          <cell r="E787" t="str">
            <v>Próprio</v>
          </cell>
          <cell r="F787" t="str">
            <v>FORNECIMENTO E INSTALAÇÃO COMPLETA - VENTILADOR AXIAL - MODELO INLINE 170 - VAZÃO MÁX 183m³/h - Pd 8,6mmCA - POTÊNCIA 28W / 0,36A - PESO 0,83kg - ALIMENTAÇÃO 1F/220V/60Hz - MARCA SICFLUX OU EQUIVALENTE TÉCNICO</v>
          </cell>
          <cell r="G787" t="str">
            <v>UN</v>
          </cell>
          <cell r="H787">
            <v>1</v>
          </cell>
          <cell r="I787">
            <v>235.9</v>
          </cell>
          <cell r="J787">
            <v>298.27</v>
          </cell>
          <cell r="K787">
            <v>298.27</v>
          </cell>
          <cell r="L787">
            <v>1.27281357780291e-5</v>
          </cell>
        </row>
        <row r="788">
          <cell r="C788" t="str">
            <v> 15.1.17 </v>
          </cell>
          <cell r="D788" t="str">
            <v> UFF00318 (ADAPT_SBC:077205) </v>
          </cell>
          <cell r="E788" t="str">
            <v>Próprio</v>
          </cell>
          <cell r="F788" t="str">
            <v>FORNECIMENTO E 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88" t="str">
            <v>UN</v>
          </cell>
          <cell r="H788">
            <v>1</v>
          </cell>
          <cell r="I788">
            <v>72533.04</v>
          </cell>
          <cell r="J788">
            <v>91710.77</v>
          </cell>
          <cell r="K788">
            <v>91710.77</v>
          </cell>
          <cell r="L788">
            <v>0.00391359215766789</v>
          </cell>
        </row>
        <row r="789">
          <cell r="C789" t="str">
            <v> 15.1.18 </v>
          </cell>
          <cell r="D789" t="str">
            <v> UFF00319 (ADAPT_SBC:077205) </v>
          </cell>
          <cell r="E789" t="str">
            <v>Próprio</v>
          </cell>
          <cell r="F789" t="str">
            <v>FORNECIMENTO E 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89" t="str">
            <v>UN</v>
          </cell>
          <cell r="H789">
            <v>1</v>
          </cell>
          <cell r="I789">
            <v>72533.04</v>
          </cell>
          <cell r="J789">
            <v>91710.77</v>
          </cell>
          <cell r="K789">
            <v>91710.77</v>
          </cell>
          <cell r="L789">
            <v>0.00391359215766789</v>
          </cell>
        </row>
        <row r="790">
          <cell r="C790" t="str">
            <v> 15.1.19 </v>
          </cell>
          <cell r="D790" t="str">
            <v> UFF00320 (ADAPT_SBC:077205) </v>
          </cell>
          <cell r="E790" t="str">
            <v>Próprio</v>
          </cell>
          <cell r="F790" t="str">
            <v>FORNECIMENTO E 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790" t="str">
            <v>UN</v>
          </cell>
          <cell r="H790">
            <v>1</v>
          </cell>
          <cell r="I790">
            <v>75944.04</v>
          </cell>
          <cell r="J790">
            <v>96023.64</v>
          </cell>
          <cell r="K790">
            <v>96023.64</v>
          </cell>
          <cell r="L790">
            <v>0.0040976361277386</v>
          </cell>
        </row>
        <row r="791">
          <cell r="C791" t="str">
            <v> 15.1.20 </v>
          </cell>
          <cell r="D791" t="str">
            <v> UFF00321 (ADAPT_SBC:077205) </v>
          </cell>
          <cell r="E791" t="str">
            <v>Próprio</v>
          </cell>
          <cell r="F791" t="str">
            <v>FORNECIMENTO E 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791" t="str">
            <v>UN</v>
          </cell>
          <cell r="H791">
            <v>1</v>
          </cell>
          <cell r="I791">
            <v>75944.04</v>
          </cell>
          <cell r="J791">
            <v>96023.64</v>
          </cell>
          <cell r="K791">
            <v>96023.64</v>
          </cell>
          <cell r="L791">
            <v>0.0040976361277386</v>
          </cell>
        </row>
        <row r="792">
          <cell r="C792" t="str">
            <v> 15.1.21 </v>
          </cell>
          <cell r="D792" t="str">
            <v> UFF00344 (ADAPT_CPOS:61.10.010) </v>
          </cell>
          <cell r="E792" t="str">
            <v>Próprio</v>
          </cell>
          <cell r="F792" t="str">
            <v>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792" t="str">
            <v>UN</v>
          </cell>
          <cell r="H792">
            <v>1</v>
          </cell>
          <cell r="I792">
            <v>817969.85</v>
          </cell>
          <cell r="J792">
            <v>956124.95</v>
          </cell>
          <cell r="K792">
            <v>956124.95</v>
          </cell>
          <cell r="L792">
            <v>0.0408009125435388</v>
          </cell>
        </row>
        <row r="793">
          <cell r="C793" t="str">
            <v> 15.1.22 </v>
          </cell>
          <cell r="D793" t="str">
            <v> UFF00480 (ADAPT_EMOP: 18.030.0206-A) </v>
          </cell>
          <cell r="E793" t="str">
            <v>Próprio</v>
          </cell>
          <cell r="F793" t="str">
            <v>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793" t="str">
            <v>UN</v>
          </cell>
          <cell r="H793">
            <v>1</v>
          </cell>
          <cell r="I793">
            <v>40797.83</v>
          </cell>
          <cell r="J793">
            <v>51584.77</v>
          </cell>
          <cell r="K793">
            <v>51584.77</v>
          </cell>
          <cell r="L793">
            <v>0.00220128727876892</v>
          </cell>
        </row>
        <row r="794">
          <cell r="C794" t="str">
            <v> 15.1.23 </v>
          </cell>
          <cell r="D794" t="str">
            <v> UFF00345 (ADAPT_CPOS:43.08.004) </v>
          </cell>
          <cell r="E794" t="str">
            <v>Próprio</v>
          </cell>
          <cell r="F794" t="str">
            <v>FORNECIMENTO - UNIDADE CONDENSADORA VRF TIPO - MODELO INOVA MV6-850WV2DN1 - CAPACIDADE 290kBTU/h - POTÊNCIA 25,68kW / 116,73A - ALIMENTAÇÃO 3F/220V/60Hz - PESO 507kg - MARCA CARRIER OU EQUIVALENTE TÉCNICO</v>
          </cell>
          <cell r="G794" t="str">
            <v>UN</v>
          </cell>
          <cell r="H794">
            <v>1</v>
          </cell>
          <cell r="I794">
            <v>149407.21</v>
          </cell>
          <cell r="J794">
            <v>174642.08</v>
          </cell>
          <cell r="K794">
            <v>174642.08</v>
          </cell>
          <cell r="L794">
            <v>0.007452536650677</v>
          </cell>
        </row>
        <row r="795">
          <cell r="C795" t="str">
            <v> 15.1.24 </v>
          </cell>
          <cell r="D795" t="str">
            <v> UFF00481 (ADAPT_CPOS: 43.08.004) </v>
          </cell>
          <cell r="E795" t="str">
            <v>Próprio</v>
          </cell>
          <cell r="F795" t="str">
            <v>INSTALAÇÃO COMPLETA - UNIDADE CONDENSADORA VRF TIPO - MODELO INOVA MV6-850WV2DN1 - CAPACIDADE 290kBTU/h - POTÊNCIA 25,68kW / 116,73A - ALIMENTAÇÃO 3F/220V/60Hz - PESO 507kg - MARCA CARRIER OU EQUIVALENTE TÉCNICO</v>
          </cell>
          <cell r="G795" t="str">
            <v>UN</v>
          </cell>
          <cell r="H795">
            <v>1</v>
          </cell>
          <cell r="I795">
            <v>774.96</v>
          </cell>
          <cell r="J795">
            <v>979.85</v>
          </cell>
          <cell r="K795">
            <v>979.85</v>
          </cell>
          <cell r="L795">
            <v>4.18133363801316e-5</v>
          </cell>
        </row>
        <row r="796">
          <cell r="C796" t="str">
            <v> 15.1.25 </v>
          </cell>
          <cell r="D796" t="str">
            <v> UFF00346 (ADAPT_CPOS:61.10.120) </v>
          </cell>
          <cell r="E796" t="str">
            <v>Próprio</v>
          </cell>
          <cell r="F796" t="str">
            <v>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796" t="str">
            <v>UN</v>
          </cell>
          <cell r="H796">
            <v>1</v>
          </cell>
          <cell r="I796">
            <v>177218.85</v>
          </cell>
          <cell r="J796">
            <v>207151.11</v>
          </cell>
          <cell r="K796">
            <v>207151.11</v>
          </cell>
          <cell r="L796">
            <v>0.00883980103479885</v>
          </cell>
        </row>
        <row r="797">
          <cell r="C797" t="str">
            <v> 15.1.26 </v>
          </cell>
          <cell r="D797" t="str">
            <v> UFF00482 (ADAPT_EMOP: 18.030.0256-A) </v>
          </cell>
          <cell r="E797" t="str">
            <v>Próprio</v>
          </cell>
          <cell r="F797" t="str">
            <v>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797" t="str">
            <v>UN</v>
          </cell>
          <cell r="H797">
            <v>1</v>
          </cell>
          <cell r="I797">
            <v>12215.07</v>
          </cell>
          <cell r="J797">
            <v>15444.73</v>
          </cell>
          <cell r="K797">
            <v>15444.73</v>
          </cell>
          <cell r="L797">
            <v>0.000659076073674859</v>
          </cell>
        </row>
        <row r="798">
          <cell r="C798" t="str">
            <v> 15.1.27 </v>
          </cell>
          <cell r="D798" t="str">
            <v> UFF00347 (ADAPT_CPOS:61.10.120) </v>
          </cell>
          <cell r="E798" t="str">
            <v>Próprio</v>
          </cell>
          <cell r="F798" t="str">
            <v>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798" t="str">
            <v>UN</v>
          </cell>
          <cell r="H798">
            <v>1</v>
          </cell>
          <cell r="I798">
            <v>196244.38</v>
          </cell>
          <cell r="J798">
            <v>229390.05</v>
          </cell>
          <cell r="K798">
            <v>229390.05</v>
          </cell>
          <cell r="L798">
            <v>0.00978880780007676</v>
          </cell>
        </row>
        <row r="799">
          <cell r="C799" t="str">
            <v> 15.1.28 </v>
          </cell>
          <cell r="D799" t="str">
            <v> UFF00483 (ADAPT_EMOP: 18.030.0256-A) </v>
          </cell>
          <cell r="E799" t="str">
            <v>Próprio</v>
          </cell>
          <cell r="F799" t="str">
            <v>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799" t="str">
            <v>UN</v>
          </cell>
          <cell r="H799">
            <v>1</v>
          </cell>
          <cell r="I799">
            <v>12215.07</v>
          </cell>
          <cell r="J799">
            <v>15444.73</v>
          </cell>
          <cell r="K799">
            <v>15444.73</v>
          </cell>
          <cell r="L799">
            <v>0.000659076073674859</v>
          </cell>
        </row>
        <row r="800">
          <cell r="C800" t="str">
            <v> 15.1.29 </v>
          </cell>
          <cell r="D800" t="str">
            <v> UFF00348 (ADAPT_CPOS:61.14.051) </v>
          </cell>
          <cell r="E800" t="str">
            <v>Próprio</v>
          </cell>
          <cell r="F800" t="str">
            <v>FORNECIMENTO E INSTALAÇÃO COMPLETA - VENTILADOR CENTRÍFUGO DE SIMPLES ASPIRAÇÃO COM PÁS CURVASDAS PARA TRÁS - MODELO GTS 800 - VAZÃO MÁX 13596m³/h - Pd 100mmCA - POTÊNCIA 7,5W / 34,09A - PESO 523kg - ALIMENTAÇÃO 3F/380V/60Hz - MARCA BERLINERLUFT OU EQUIVALENTE TÉCNICO</v>
          </cell>
          <cell r="G800" t="str">
            <v>UN</v>
          </cell>
          <cell r="H800">
            <v>1</v>
          </cell>
          <cell r="I800">
            <v>33650.1</v>
          </cell>
          <cell r="J800">
            <v>42547.18</v>
          </cell>
          <cell r="K800">
            <v>42547.18</v>
          </cell>
          <cell r="L800">
            <v>0.00181562438063582</v>
          </cell>
        </row>
        <row r="801">
          <cell r="C801" t="str">
            <v> 15.1.30 </v>
          </cell>
          <cell r="D801" t="str">
            <v> UFF00349 (ADAPT_CPOS:61.14.051) </v>
          </cell>
          <cell r="E801" t="str">
            <v>Próprio</v>
          </cell>
          <cell r="F801" t="str">
            <v>FORNECIMENTO E INSTALAÇÃO COMPLETA - VENTILADOR CENTRÍFUGO DE SIMPLES ASPIRAÇÃO COM PÁS CURVASDAS PARA TRÁS - MODELO GTS 630 - VAZÃO MÁX 9816m³/h - Pd 100mmCA - POTÊNCIA 4,5W / 20,45A - PESO 274kg - ALIMENTAÇÃO 3F/380V/60Hz - MARCA BERLINERLUFT OU EQUIVALENTE TÉCNICO</v>
          </cell>
          <cell r="G801" t="str">
            <v>UN</v>
          </cell>
          <cell r="H801">
            <v>1</v>
          </cell>
          <cell r="I801">
            <v>24294.6</v>
          </cell>
          <cell r="J801">
            <v>30718.09</v>
          </cell>
          <cell r="K801">
            <v>30718.09</v>
          </cell>
          <cell r="L801">
            <v>0.00131083924082784</v>
          </cell>
        </row>
        <row r="802">
          <cell r="C802" t="str">
            <v> 15.2 </v>
          </cell>
          <cell r="D802" t="str">
            <v>  </v>
          </cell>
        </row>
        <row r="802">
          <cell r="F802" t="str">
            <v>DIFUSORES - GRELHAS - VENEZIANAS - REGISTROS</v>
          </cell>
        </row>
        <row r="802">
          <cell r="K802">
            <v>288843.76</v>
          </cell>
          <cell r="L802">
            <v>0.0123258879401766</v>
          </cell>
        </row>
        <row r="803">
          <cell r="C803" t="str">
            <v> 15.2.1 </v>
          </cell>
          <cell r="D803" t="str">
            <v> UFF00322 (ADAPT_EMOP: 18.016.0340-A) </v>
          </cell>
          <cell r="E803" t="str">
            <v>Próprio</v>
          </cell>
          <cell r="F803" t="str">
            <v>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v>
          </cell>
          <cell r="G803" t="str">
            <v>UN</v>
          </cell>
          <cell r="H803">
            <v>68</v>
          </cell>
          <cell r="I803">
            <v>14.57</v>
          </cell>
          <cell r="J803">
            <v>18.42</v>
          </cell>
          <cell r="K803">
            <v>1252.56</v>
          </cell>
          <cell r="L803">
            <v>5.34507451306809e-5</v>
          </cell>
        </row>
        <row r="804">
          <cell r="C804" t="str">
            <v> 15.2.2 </v>
          </cell>
          <cell r="D804" t="str">
            <v> UFF00323 (ADAPT_EMOP: 18.016.0342-A) </v>
          </cell>
          <cell r="E804" t="str">
            <v>Próprio</v>
          </cell>
          <cell r="F804" t="str">
            <v>INSTALAÇÃO COMPLETA - DIFUSOR DE INSUFLAMENTO COM REGISTRO E CAIXA PLENUM - MODELO ADLQ-AG - TAMANHO 3 - MARCA TROX OU EQUIVALENTE TÉCNICO (FC-5.13 - FC-5.12)</v>
          </cell>
          <cell r="G804" t="str">
            <v>UN</v>
          </cell>
          <cell r="H804">
            <v>7</v>
          </cell>
          <cell r="I804">
            <v>30.72</v>
          </cell>
          <cell r="J804">
            <v>38.84</v>
          </cell>
          <cell r="K804">
            <v>271.88</v>
          </cell>
          <cell r="L804">
            <v>1.16019899933971e-5</v>
          </cell>
        </row>
        <row r="805">
          <cell r="C805" t="str">
            <v> 15.2.3 </v>
          </cell>
          <cell r="D805" t="str">
            <v> UFF00324 (ADAPT_EMOP: 18.016.0344-A) </v>
          </cell>
          <cell r="E805" t="str">
            <v>Próprio</v>
          </cell>
          <cell r="F805" t="str">
            <v>INSTALAÇÃO COMPLETA - DIFUSOR DE INSUFLAMENTO COM REGISTRO E CAIXA PLENUM - MODELO ADLQ-AG - TAMANHO 4 - MARCA TROX OU EQUIVALENTE TÉCNICO (FC-5.10 - FC-5.01 - FC-5.14 - FC-5.31 - FC-5.40 )</v>
          </cell>
          <cell r="G805" t="str">
            <v>UN</v>
          </cell>
          <cell r="H805">
            <v>9</v>
          </cell>
          <cell r="I805">
            <v>41.02</v>
          </cell>
          <cell r="J805">
            <v>51.86</v>
          </cell>
          <cell r="K805">
            <v>466.74</v>
          </cell>
          <cell r="L805">
            <v>1.99172900158827e-5</v>
          </cell>
        </row>
        <row r="806">
          <cell r="C806" t="str">
            <v> 15.2.4 </v>
          </cell>
          <cell r="D806" t="str">
            <v> UFF00326 (ADAPT_SBC:070542) </v>
          </cell>
          <cell r="E806" t="str">
            <v>Próprio</v>
          </cell>
          <cell r="F806" t="str">
            <v>FORNECIMENTO E INSTALAÇÃO COMPLETA - DIFUSOR DE INSUFLAMENTO 2 VIAS COM REGISTRO E CAIXA PLENUM - MODELO ADQ-1-AG - DIMENSÃO 571X264mm - MARCA TROX OU EQUIVALENTE TÉCNICO (FC-5.09)</v>
          </cell>
          <cell r="G806" t="str">
            <v>UN</v>
          </cell>
          <cell r="H806">
            <v>1</v>
          </cell>
          <cell r="I806">
            <v>333.77</v>
          </cell>
          <cell r="J806">
            <v>422.01</v>
          </cell>
          <cell r="K806">
            <v>422.01</v>
          </cell>
          <cell r="L806">
            <v>1.80085177177929e-5</v>
          </cell>
        </row>
        <row r="807">
          <cell r="C807" t="str">
            <v> 15.2.5 </v>
          </cell>
          <cell r="D807" t="str">
            <v> UFF00328 (ADAPT_EMOP: 18.016.0340-A) </v>
          </cell>
          <cell r="E807" t="str">
            <v>Próprio</v>
          </cell>
          <cell r="F807" t="str">
            <v>FORNECIMENTO E INSTALAÇÃO COMPLETA - DIFUSOR DE INSUFLAMENTO COM REGISTRO E CAIXA PLENUM (NOVO) - MODELO ADLQ-AG - TAMANHO 1 - MARCA TROX OU EQUIVALENTE TÉCNICO</v>
          </cell>
          <cell r="G807" t="str">
            <v>UN</v>
          </cell>
          <cell r="H807">
            <v>2</v>
          </cell>
          <cell r="I807">
            <v>141.61</v>
          </cell>
          <cell r="J807">
            <v>179.05</v>
          </cell>
          <cell r="K807">
            <v>358.1</v>
          </cell>
          <cell r="L807">
            <v>1.52812734170793e-5</v>
          </cell>
        </row>
        <row r="808">
          <cell r="C808" t="str">
            <v> 15.2.6 </v>
          </cell>
          <cell r="D808" t="str">
            <v> 18.016.0340-A </v>
          </cell>
          <cell r="E808" t="str">
            <v>EMOP</v>
          </cell>
          <cell r="F808" t="str">
            <v>DIFUSOR PARA INSUFLAMENTO DE AR,EM ALUMINIO ANODIZADO,COM CA IXA PLENUM,DE 4 VIAS,MEDINDO EM TORNO DE (248X248)MM.FORNECI MENTO E COLOCACAO</v>
          </cell>
          <cell r="G808" t="str">
            <v>UN</v>
          </cell>
          <cell r="H808">
            <v>15</v>
          </cell>
          <cell r="I808">
            <v>136.69</v>
          </cell>
          <cell r="J808">
            <v>172.83</v>
          </cell>
          <cell r="K808">
            <v>2592.45</v>
          </cell>
          <cell r="L808">
            <v>0.000110628140938585</v>
          </cell>
        </row>
        <row r="809">
          <cell r="C809" t="str">
            <v> 15.2.7 </v>
          </cell>
          <cell r="D809" t="str">
            <v> 18.016.0342-A </v>
          </cell>
          <cell r="E809" t="str">
            <v>EMOP</v>
          </cell>
          <cell r="F809" t="str">
            <v>DIFUSOR PARA INSUFLAMENTO DE AR,EM ALUMINIO ANODIZADO,COM CA IXA PLENUM,DE 4 VIAS,MEDINDO EM TORNO DE (360X360)MM.FORNECI MENTO E COLOCACAO</v>
          </cell>
          <cell r="G809" t="str">
            <v>UN</v>
          </cell>
          <cell r="H809">
            <v>18</v>
          </cell>
          <cell r="I809">
            <v>342.91</v>
          </cell>
          <cell r="J809">
            <v>433.57</v>
          </cell>
          <cell r="K809">
            <v>7804.26</v>
          </cell>
          <cell r="L809">
            <v>0.000333032758665108</v>
          </cell>
        </row>
        <row r="810">
          <cell r="C810" t="str">
            <v> 15.2.8 </v>
          </cell>
          <cell r="D810" t="str">
            <v> 18.016.0344-A </v>
          </cell>
          <cell r="E810" t="str">
            <v>EMOP</v>
          </cell>
          <cell r="F810" t="str">
            <v>DIFUSOR PARA INSUFLAMENTO DE AR,EM ALUMINIO ANODIZADO,COM CA IXA PLENUM,DE 4 VIAS,MEDINDO EM TORNO DE (416X416)MM.FORNECI MENTO E COLOCACAO</v>
          </cell>
          <cell r="G810" t="str">
            <v>UN</v>
          </cell>
          <cell r="H810">
            <v>21</v>
          </cell>
          <cell r="I810">
            <v>393.3</v>
          </cell>
          <cell r="J810">
            <v>497.28</v>
          </cell>
          <cell r="K810">
            <v>10442.88</v>
          </cell>
          <cell r="L810">
            <v>0.000445631121311781</v>
          </cell>
        </row>
        <row r="811">
          <cell r="C811" t="str">
            <v> 15.2.9 </v>
          </cell>
          <cell r="D811" t="str">
            <v> UFF00329 (ADAPT_EMOP: 18.016.0344-A) </v>
          </cell>
          <cell r="E811" t="str">
            <v>Próprio</v>
          </cell>
          <cell r="F811" t="str">
            <v>FORNECIMENTO E INSTALAÇÃO COMPLETA - DIFUSOR DE INSUFLAMENTO COM REGISTRO E CAIXA PLENUM (NOVO) - MODELO ADLQ-AG - TAMANHO 5 - MARCA TROX OU EQUIVALENTE TÉCNICO</v>
          </cell>
          <cell r="G811" t="str">
            <v>UN</v>
          </cell>
          <cell r="H811">
            <v>35</v>
          </cell>
          <cell r="I811">
            <v>443.77</v>
          </cell>
          <cell r="J811">
            <v>561.1</v>
          </cell>
          <cell r="K811">
            <v>19638.5</v>
          </cell>
          <cell r="L811">
            <v>0.000838037665460239</v>
          </cell>
        </row>
        <row r="812">
          <cell r="C812" t="str">
            <v> 15.2.10 </v>
          </cell>
          <cell r="D812" t="str">
            <v> UFF00330 (ADAPT_EMOP: 18.016.0344-A) </v>
          </cell>
          <cell r="E812" t="str">
            <v>Próprio</v>
          </cell>
          <cell r="F812" t="str">
            <v>FORNECIMENTO E INSTALAÇÃO COMPLETA - DIFUSOR DE INSUFLAMENTO COM REGISTRO E CAIXA PLENUM (NOVO) - MODELO ADLQ-AG - TAMANHO 6 - MARCA TROX OU EQUIVALENTE TÉCNICO</v>
          </cell>
          <cell r="G812" t="str">
            <v>UN</v>
          </cell>
          <cell r="H812">
            <v>1</v>
          </cell>
          <cell r="I812">
            <v>517</v>
          </cell>
          <cell r="J812">
            <v>653.69</v>
          </cell>
          <cell r="K812">
            <v>653.69</v>
          </cell>
          <cell r="L812">
            <v>2.78950450153883e-5</v>
          </cell>
        </row>
        <row r="813">
          <cell r="C813" t="str">
            <v> 15.2.11 </v>
          </cell>
          <cell r="D813" t="str">
            <v> UFF00362 (ADAPT_SBC: 112253) </v>
          </cell>
          <cell r="E813" t="str">
            <v>Próprio</v>
          </cell>
          <cell r="F813" t="str">
            <v>FORNECIMENTO E INSTALAÇÃO COMPLETA - VENEZIANA EXTERIOR - MODELO AWG (NOVA) - DIMENSÃO 1985X495mm - MARCA TROX OU EQUIVALENTE TÉCNICO</v>
          </cell>
          <cell r="G813" t="str">
            <v>UN</v>
          </cell>
          <cell r="H813">
            <v>2</v>
          </cell>
          <cell r="I813">
            <v>1023.06</v>
          </cell>
          <cell r="J813">
            <v>1293.55</v>
          </cell>
          <cell r="K813">
            <v>2587.1</v>
          </cell>
          <cell r="L813">
            <v>0.000110399839311158</v>
          </cell>
        </row>
        <row r="814">
          <cell r="C814" t="str">
            <v> 15.2.12 </v>
          </cell>
          <cell r="D814" t="str">
            <v> UFF00363 (ADAPT_SBC: 111131) </v>
          </cell>
          <cell r="E814" t="str">
            <v>Próprio</v>
          </cell>
          <cell r="F814" t="str">
            <v>FORNECIMENTO E INSTALAÇÃO COMPLETA - VENEZIANA EXTERIOR - MODELO GFM-F (NOVA) - TAMANHO 150mm - MARCA SICFLUX OU EQUIVALENTE TÉCNICO</v>
          </cell>
          <cell r="G814" t="str">
            <v>UN</v>
          </cell>
          <cell r="H814">
            <v>1</v>
          </cell>
          <cell r="I814">
            <v>39.77</v>
          </cell>
          <cell r="J814">
            <v>50.28</v>
          </cell>
          <cell r="K814">
            <v>50.28</v>
          </cell>
          <cell r="L814">
            <v>2.14560856579376e-6</v>
          </cell>
        </row>
        <row r="815">
          <cell r="C815" t="str">
            <v> 15.2.13 </v>
          </cell>
          <cell r="D815" t="str">
            <v> UFF00364 (ADAPT_SBC: 070486) </v>
          </cell>
          <cell r="E815" t="str">
            <v>Próprio</v>
          </cell>
          <cell r="F815" t="str">
            <v>FORNECIMENTO E INSTALAÇÃO COMPLETA - MÓDULO DE FILTRAGEM COM FILTRO DE CARVÃO ATIVADO (NOVO) - MODELO F383 A22 - DIMENSÃO 2052X1428mm - VAZÃO 9816m³/h - MARCA TROX OU EQUIVALENTE TÉCNICO</v>
          </cell>
          <cell r="G815" t="str">
            <v>UN</v>
          </cell>
          <cell r="H815">
            <v>1</v>
          </cell>
          <cell r="I815">
            <v>13369.71</v>
          </cell>
          <cell r="J815">
            <v>16904.66</v>
          </cell>
          <cell r="K815">
            <v>16904.66</v>
          </cell>
          <cell r="L815">
            <v>0.00072137596057739</v>
          </cell>
        </row>
        <row r="816">
          <cell r="C816" t="str">
            <v> 15.2.14 </v>
          </cell>
          <cell r="D816" t="str">
            <v> UFF00365 (ADAPT_SBC: 070486) </v>
          </cell>
          <cell r="E816" t="str">
            <v>Próprio</v>
          </cell>
          <cell r="F816" t="str">
            <v>FORNECIMENTO E INSTALAÇÃO COMPLETA - MÓDULO DE FILTRAGEM COM FILTRO DE CARVÃO ATIVADO (NOVO) - MODELO F383 A23 - DIMENSÃO 2676X1428mm - VAZÃO 13589m³/h - MARCA TROX OU EQUIVALENTE TÉCNICO</v>
          </cell>
          <cell r="G816" t="str">
            <v>UN</v>
          </cell>
          <cell r="H816">
            <v>1</v>
          </cell>
          <cell r="I816">
            <v>14855.23</v>
          </cell>
          <cell r="J816">
            <v>18782.95</v>
          </cell>
          <cell r="K816">
            <v>18782.95</v>
          </cell>
          <cell r="L816">
            <v>0.000801528608012648</v>
          </cell>
        </row>
        <row r="817">
          <cell r="C817" t="str">
            <v> 15.2.15 </v>
          </cell>
          <cell r="D817" t="str">
            <v> UFF00366 (ADAPT_SBC: 070486) </v>
          </cell>
          <cell r="E817" t="str">
            <v>Próprio</v>
          </cell>
          <cell r="F817" t="str">
            <v>FORNECIMENTO E INSTALAÇÃO COMPLETA - MÓDULO DE FILTRAGEM FABRICADO EM POLIPROPILENO COM FILTRO DE CARVÃO ATIVADO (NOVO) - MODELO CFD - DIMENSÃO 2676X2676mm - VAZÃO 39700m³/h - MARCA DIFUSTHERM OU EQUIVALENTE TÉCNICO</v>
          </cell>
          <cell r="G817" t="str">
            <v>UN</v>
          </cell>
          <cell r="H817">
            <v>1</v>
          </cell>
          <cell r="I817">
            <v>24431.91</v>
          </cell>
          <cell r="J817">
            <v>30891.7</v>
          </cell>
          <cell r="K817">
            <v>30891.7</v>
          </cell>
          <cell r="L817">
            <v>0.00131824773532083</v>
          </cell>
        </row>
        <row r="818">
          <cell r="C818" t="str">
            <v> 15.2.16 </v>
          </cell>
          <cell r="D818" t="str">
            <v> UFF00367 (ADAPT_SBC: 070486) </v>
          </cell>
          <cell r="E818" t="str">
            <v>Próprio</v>
          </cell>
          <cell r="F818" t="str">
            <v>FORNECIMENTO E INSTALAÇÃO COMPLETA - MÓDULO DE FILTRAGEM FABRICADO EM POLIPROPILENO COM FILTRO DE CARVÃO ATIVADO (NOVO) - MODELO CFD - DIMENSÃO 3300X3300mm - VAZÃO 88780m³/h - MARCA DIFUSTHERM OU EQUIVALENTE TÉCNICO</v>
          </cell>
          <cell r="G818" t="str">
            <v>UN</v>
          </cell>
          <cell r="H818">
            <v>1</v>
          </cell>
          <cell r="I818">
            <v>28096.7</v>
          </cell>
          <cell r="J818">
            <v>35525.46</v>
          </cell>
          <cell r="K818">
            <v>35525.46</v>
          </cell>
          <cell r="L818">
            <v>0.00151598510898496</v>
          </cell>
        </row>
        <row r="819">
          <cell r="C819" t="str">
            <v> 15.2.17 </v>
          </cell>
          <cell r="D819" t="str">
            <v> UFF00368 (ADAPT_SBC: 070930) </v>
          </cell>
          <cell r="E819" t="str">
            <v>Próprio</v>
          </cell>
          <cell r="F819" t="str">
            <v>INSTALAÇÃO COMPLETA - GRELHA DE RETORNO / EXAUSTÃO COM REGISTRO - MODELO AR-AG - DIMENSÃO 225X75mm - MARCA TROX OU EQUIVALENTE TÉCNICO (Banheiros)</v>
          </cell>
          <cell r="G819" t="str">
            <v>UN</v>
          </cell>
          <cell r="H819">
            <v>23</v>
          </cell>
          <cell r="I819">
            <v>68.22</v>
          </cell>
          <cell r="J819">
            <v>86.25</v>
          </cell>
          <cell r="K819">
            <v>1983.75</v>
          </cell>
          <cell r="L819">
            <v>8.46529632536471e-5</v>
          </cell>
        </row>
        <row r="820">
          <cell r="C820" t="str">
            <v> 15.2.18 </v>
          </cell>
          <cell r="D820" t="str">
            <v> UFF00369 (ADAPT_SBC: 070837) </v>
          </cell>
          <cell r="E820" t="str">
            <v>Próprio</v>
          </cell>
          <cell r="F820" t="str">
            <v>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v>
          </cell>
          <cell r="G820" t="str">
            <v>UN</v>
          </cell>
          <cell r="H820">
            <v>32</v>
          </cell>
          <cell r="I820">
            <v>68.22</v>
          </cell>
          <cell r="J820">
            <v>86.25</v>
          </cell>
          <cell r="K820">
            <v>2760</v>
          </cell>
          <cell r="L820">
            <v>0.000117778035831161</v>
          </cell>
        </row>
        <row r="821">
          <cell r="C821" t="str">
            <v> 15.2.19 </v>
          </cell>
          <cell r="D821" t="str">
            <v> UFF00370 (ADAPT_SBC: 070837) </v>
          </cell>
          <cell r="E821" t="str">
            <v>Próprio</v>
          </cell>
          <cell r="F821" t="str">
            <v>INSTALAÇÃO COMPLETA - GRELHA DE RETORNO / EXAUSTÃO COM REGISTRO - MODELO AR-AG - DIMENSÃO 525X525mm - MARCA TROX OU EQUIVALENTE TÉCNICO (FC-5.13 - FC-5.12 - FC-5.10 - FC-5.01 - FC-5.14 - FC-5.31 - FC-5.40)</v>
          </cell>
          <cell r="G821" t="str">
            <v>UN</v>
          </cell>
          <cell r="H821">
            <v>10</v>
          </cell>
          <cell r="I821">
            <v>68.22</v>
          </cell>
          <cell r="J821">
            <v>86.25</v>
          </cell>
          <cell r="K821">
            <v>862.5</v>
          </cell>
          <cell r="L821">
            <v>3.68056361972379e-5</v>
          </cell>
        </row>
        <row r="822">
          <cell r="C822" t="str">
            <v> 15.2.20 </v>
          </cell>
          <cell r="D822" t="str">
            <v> UFF00356 (ADAPT_SBC:070930) </v>
          </cell>
          <cell r="E822" t="str">
            <v>Próprio</v>
          </cell>
          <cell r="F822" t="str">
            <v>FORNECIMENTO E INSTALAÇÃO COMPLETA - GRELHA DE RETORNO / EXAUSTÃO COM REGISTRO (NOVA) - MODELO AR-AG - DIMENSÃO 225X125mm - MARCA TROX OU EQUIVALENTE TÉCNICO</v>
          </cell>
          <cell r="G822" t="str">
            <v>UN</v>
          </cell>
          <cell r="H822">
            <v>17</v>
          </cell>
          <cell r="I822">
            <v>134.22</v>
          </cell>
          <cell r="J822">
            <v>169.7</v>
          </cell>
          <cell r="K822">
            <v>2884.9</v>
          </cell>
          <cell r="L822">
            <v>0.000123107918684535</v>
          </cell>
        </row>
        <row r="823">
          <cell r="C823" t="str">
            <v> 15.2.21 </v>
          </cell>
          <cell r="D823" t="str">
            <v> UFF00357 (ADAPT_SBC:070176) </v>
          </cell>
          <cell r="E823" t="str">
            <v>Próprio</v>
          </cell>
          <cell r="F823" t="str">
            <v>FORNECIMENTO E INSTALAÇÃO COMPLETA - GRELHA DE RETORNO / EXAUSTÃO COM REGISTRO (NOVA) - MODELO AR-AG - DIMENSÃO 425X125mm - MARCA TROX OU EQUIVALENTE TÉCNICO</v>
          </cell>
          <cell r="G823" t="str">
            <v>UN</v>
          </cell>
          <cell r="H823">
            <v>5</v>
          </cell>
          <cell r="I823">
            <v>186.47</v>
          </cell>
          <cell r="J823">
            <v>235.77</v>
          </cell>
          <cell r="K823">
            <v>1178.85</v>
          </cell>
          <cell r="L823">
            <v>5.03053034563639e-5</v>
          </cell>
        </row>
        <row r="824">
          <cell r="C824" t="str">
            <v> 15.2.22 </v>
          </cell>
          <cell r="D824" t="str">
            <v> UFF00371 (ADAPT_SBC:070929) </v>
          </cell>
          <cell r="E824" t="str">
            <v>Próprio</v>
          </cell>
          <cell r="F824" t="str">
            <v>FORNECIMENTO E INSTALAÇÃO COMPLETA - GRELHA DE RETORNO / EXAUSTÃO COM REGISTRO (NOVA) - MODELO AR-AG - DIMENSÃO 525X325mm - MARCA TROX OU EQUIVALENTE TÉCNICO</v>
          </cell>
          <cell r="G824" t="str">
            <v>UN</v>
          </cell>
          <cell r="H824">
            <v>3</v>
          </cell>
          <cell r="I824">
            <v>315.72</v>
          </cell>
          <cell r="J824">
            <v>399.19</v>
          </cell>
          <cell r="K824">
            <v>1197.57</v>
          </cell>
          <cell r="L824">
            <v>5.11041457863492e-5</v>
          </cell>
        </row>
        <row r="825">
          <cell r="C825" t="str">
            <v> 15.2.23 </v>
          </cell>
          <cell r="D825" t="str">
            <v> UFF00372 (ADAPT_SBC:070929) </v>
          </cell>
          <cell r="E825" t="str">
            <v>Próprio</v>
          </cell>
          <cell r="F825" t="str">
            <v>FORNECIMENTO E INSTALAÇÃO COMPLETA - GRELHA DE RETORNO / EXAUSTÃO COM REGISTRO (NOVA) - MODELO AR-AG - DIMENSÃO 625X325mm - MARCA TROX OU EQUIVALENTE TÉCNICO</v>
          </cell>
          <cell r="G825" t="str">
            <v>UN</v>
          </cell>
          <cell r="H825">
            <v>4</v>
          </cell>
          <cell r="I825">
            <v>315.72</v>
          </cell>
          <cell r="J825">
            <v>399.19</v>
          </cell>
          <cell r="K825">
            <v>1596.76</v>
          </cell>
          <cell r="L825">
            <v>6.81388610484656e-5</v>
          </cell>
        </row>
        <row r="826">
          <cell r="C826" t="str">
            <v> 15.2.24 </v>
          </cell>
          <cell r="D826" t="str">
            <v> UFF00373 (ADAPT_SBC:070929) </v>
          </cell>
          <cell r="E826" t="str">
            <v>Próprio</v>
          </cell>
          <cell r="F826" t="str">
            <v>FORNECIMENTO E INSTALAÇÃO COMPLETA - GRELHA DE RETORNO / EXAUSTÃO COM REGISTRO (NOVA) - MODELO AR-AG - DIMENSÃO 625X425mm - MARCA TROX OU EQUIVALENTE TÉCNICO</v>
          </cell>
          <cell r="G826" t="str">
            <v>UN</v>
          </cell>
          <cell r="H826">
            <v>4</v>
          </cell>
          <cell r="I826">
            <v>315.72</v>
          </cell>
          <cell r="J826">
            <v>399.19</v>
          </cell>
          <cell r="K826">
            <v>1596.76</v>
          </cell>
          <cell r="L826">
            <v>6.81388610484656e-5</v>
          </cell>
        </row>
        <row r="827">
          <cell r="C827" t="str">
            <v> 15.2.25 </v>
          </cell>
          <cell r="D827" t="str">
            <v> UFF00374 (ADAPT_SBC:070837) </v>
          </cell>
          <cell r="E827" t="str">
            <v>Próprio</v>
          </cell>
          <cell r="F827" t="str">
            <v>FORNECIMENTO E INSTALAÇÃO COMPLETA - GRELHA DE RETORNO / EXAUSTÃO COM REGISTRO (NOVA) - MODELO AR-AG - DIMENSÃO 825X425mm - MARCA TROX OU EQUIVALENTE TÉCNICO</v>
          </cell>
          <cell r="G827" t="str">
            <v>UN</v>
          </cell>
          <cell r="H827">
            <v>12</v>
          </cell>
          <cell r="I827">
            <v>380.35</v>
          </cell>
          <cell r="J827">
            <v>480.91</v>
          </cell>
          <cell r="K827">
            <v>5770.92</v>
          </cell>
          <cell r="L827">
            <v>0.000246263631354625</v>
          </cell>
        </row>
        <row r="828">
          <cell r="C828" t="str">
            <v> 15.2.26 </v>
          </cell>
          <cell r="D828" t="str">
            <v> UFF00375 (ADAPT_SBC:070837) </v>
          </cell>
          <cell r="E828" t="str">
            <v>Próprio</v>
          </cell>
          <cell r="F828" t="str">
            <v>FORNECIMENTO E INSTALAÇÃO COMPLETA - GRELHA DE RETORNO / EXAUSTÃO COM REGISTRO (NOVA) - MODELO AR-AG - DIMENSÃO 1025X425mm - MARCA TROX OU EQUIVALENTE TÉCNICO</v>
          </cell>
          <cell r="G828" t="str">
            <v>UN</v>
          </cell>
          <cell r="H828">
            <v>3</v>
          </cell>
          <cell r="I828">
            <v>510.97</v>
          </cell>
          <cell r="J828">
            <v>646.07</v>
          </cell>
          <cell r="K828">
            <v>1938.21</v>
          </cell>
          <cell r="L828">
            <v>8.2709625662433e-5</v>
          </cell>
        </row>
        <row r="829">
          <cell r="C829" t="str">
            <v> 15.2.27 </v>
          </cell>
          <cell r="D829" t="str">
            <v> UFF00376 (ADAPT_SBC:070337) </v>
          </cell>
          <cell r="E829" t="str">
            <v>Próprio</v>
          </cell>
          <cell r="F829" t="str">
            <v>FORNECIMENTO E INSTALAÇÃO COMPLETA - GRELHA DE RETORNO / EXAUSTÃO COM REGISTRO (NOVA) - MODELO AR-AG - DIMENSÃO 1225X425mm - MARCA TROX OU EQUIVALENTE TÉCNICO</v>
          </cell>
          <cell r="G829" t="str">
            <v>UN</v>
          </cell>
          <cell r="H829">
            <v>6</v>
          </cell>
          <cell r="I829">
            <v>1043.1</v>
          </cell>
          <cell r="J829">
            <v>1318.89</v>
          </cell>
          <cell r="K829">
            <v>7913.34</v>
          </cell>
          <cell r="L829">
            <v>0.000337687551472522</v>
          </cell>
        </row>
        <row r="830">
          <cell r="C830" t="str">
            <v> 15.2.28 </v>
          </cell>
          <cell r="D830" t="str">
            <v> UFF00377 (ADAPT_SBC:073420) </v>
          </cell>
          <cell r="E830" t="str">
            <v>Próprio</v>
          </cell>
          <cell r="F830" t="str">
            <v>FORNECIMENTO E INSTALAÇÃO COMPLETA - REGULADOR DE VAZÃO (NOVO) - MODELO EN - DIMENSÃO 100X200mm - MARCA TROX OU EQUIVALENTE TÉCNICO</v>
          </cell>
          <cell r="G830" t="str">
            <v>UN</v>
          </cell>
          <cell r="H830">
            <v>2</v>
          </cell>
          <cell r="I830">
            <v>897.88</v>
          </cell>
          <cell r="J830">
            <v>1135.27</v>
          </cell>
          <cell r="K830">
            <v>2270.54</v>
          </cell>
          <cell r="L830">
            <v>9.68912106797409e-5</v>
          </cell>
        </row>
        <row r="831">
          <cell r="C831" t="str">
            <v> 15.2.29 </v>
          </cell>
          <cell r="D831" t="str">
            <v> UFF00378 (ADAPT_SBC:073420) </v>
          </cell>
          <cell r="E831" t="str">
            <v>Próprio</v>
          </cell>
          <cell r="F831" t="str">
            <v>FORNECIMENTO E INSTALAÇÃO COMPLETA - REGULADOR DE VAZÃO (NOVO) - MODELO EN - DIMENSÃO 125X240mm - MARCA TROX OU EQUIVALENTE TÉCNICO</v>
          </cell>
          <cell r="G831" t="str">
            <v>UN</v>
          </cell>
          <cell r="H831">
            <v>1</v>
          </cell>
          <cell r="I831">
            <v>938.89</v>
          </cell>
          <cell r="J831">
            <v>1187.13</v>
          </cell>
          <cell r="K831">
            <v>1187.13</v>
          </cell>
          <cell r="L831">
            <v>5.06586375638574e-5</v>
          </cell>
        </row>
        <row r="832">
          <cell r="C832" t="str">
            <v> 15.2.30 </v>
          </cell>
          <cell r="D832" t="str">
            <v> UFF00379 (ADAPT_SBC:073420) </v>
          </cell>
          <cell r="E832" t="str">
            <v>Próprio</v>
          </cell>
          <cell r="F832" t="str">
            <v>FORNECIMENTO E INSTALAÇÃO COMPLETA - REGULADOR DE VAZÃO (NOVO) - MODELO EN - DIMENSÃO 125X300mm - MARCA TROX OU EQUIVALENTE TÉCNICO</v>
          </cell>
          <cell r="G832" t="str">
            <v>UN</v>
          </cell>
          <cell r="H832">
            <v>3</v>
          </cell>
          <cell r="I832">
            <v>952.98</v>
          </cell>
          <cell r="J832">
            <v>1204.94</v>
          </cell>
          <cell r="K832">
            <v>3614.82</v>
          </cell>
          <cell r="L832">
            <v>0.000154255941841738</v>
          </cell>
        </row>
        <row r="833">
          <cell r="C833" t="str">
            <v> 15.2.31 </v>
          </cell>
          <cell r="D833" t="str">
            <v> UFF00380 (ADAPT_SBC:073420) </v>
          </cell>
          <cell r="E833" t="str">
            <v>Próprio</v>
          </cell>
          <cell r="F833" t="str">
            <v>FORNECIMENTO E INSTALAÇÃO COMPLETA - REGULADOR DE VAZÃO (NOVO) - MODELO EN - DIMENSÃO 150X200mm - MARCA TROX OU EQUIVALENTE TÉCNICO</v>
          </cell>
          <cell r="G833" t="str">
            <v>UN</v>
          </cell>
          <cell r="H833">
            <v>4</v>
          </cell>
          <cell r="I833">
            <v>976.95</v>
          </cell>
          <cell r="J833">
            <v>1235.25</v>
          </cell>
          <cell r="K833">
            <v>4941</v>
          </cell>
          <cell r="L833">
            <v>0.000210848288058611</v>
          </cell>
        </row>
        <row r="834">
          <cell r="C834" t="str">
            <v> 15.2.32 </v>
          </cell>
          <cell r="D834" t="str">
            <v> UFF00382 (ADAPT_SBC:073420) </v>
          </cell>
          <cell r="E834" t="str">
            <v>Próprio</v>
          </cell>
          <cell r="F834" t="str">
            <v>FORNECIMENTO E INSTALAÇÃO COMPLETA - REGULADOR DE VAZÃO (NOVO) - MODELO EN - DIMENSÃO 200X200mm - MARCA TROX OU EQUIVALENTE TÉCNICO</v>
          </cell>
          <cell r="G834" t="str">
            <v>UN</v>
          </cell>
          <cell r="H834">
            <v>1</v>
          </cell>
          <cell r="I834">
            <v>996.51</v>
          </cell>
          <cell r="J834">
            <v>1259.98</v>
          </cell>
          <cell r="K834">
            <v>1259.98</v>
          </cell>
          <cell r="L834">
            <v>5.37673802849806e-5</v>
          </cell>
        </row>
        <row r="835">
          <cell r="C835" t="str">
            <v> 15.2.33 </v>
          </cell>
          <cell r="D835" t="str">
            <v> UFF00384 (ADAPT_SBC:073420) </v>
          </cell>
          <cell r="E835" t="str">
            <v>Próprio</v>
          </cell>
          <cell r="F835" t="str">
            <v>FORNECIMENTO E INSTALAÇÃO COMPLETA - REGULADOR DE VAZÃO (NOVO) - MODELO EN - DIMENSÃO 200X300mm - MARCA TROX OU EQUIVALENTE TÉCNICO</v>
          </cell>
          <cell r="G835" t="str">
            <v>UN</v>
          </cell>
          <cell r="H835">
            <v>1</v>
          </cell>
          <cell r="I835">
            <v>1021.57</v>
          </cell>
          <cell r="J835">
            <v>1291.67</v>
          </cell>
          <cell r="K835">
            <v>1291.67</v>
          </cell>
          <cell r="L835">
            <v>5.51196940369696e-5</v>
          </cell>
        </row>
        <row r="836">
          <cell r="C836" t="str">
            <v> 15.2.34 </v>
          </cell>
          <cell r="D836" t="str">
            <v> UFF00385 (ADAPT_SBC:073420) </v>
          </cell>
          <cell r="E836" t="str">
            <v>Próprio</v>
          </cell>
          <cell r="F836" t="str">
            <v>FORNECIMENTO E INSTALAÇÃO COMPLETA - REGULADOR DE VAZÃO (NOVO) - MODELO EN - DIMENSÃO 225X250mm - MARCA TROX OU EQUIVALENTE TÉCNICO</v>
          </cell>
          <cell r="G836" t="str">
            <v>UN</v>
          </cell>
          <cell r="H836">
            <v>1</v>
          </cell>
          <cell r="I836">
            <v>1026.63</v>
          </cell>
          <cell r="J836">
            <v>1298.07</v>
          </cell>
          <cell r="K836">
            <v>1298.07</v>
          </cell>
          <cell r="L836">
            <v>5.53928025258534e-5</v>
          </cell>
        </row>
        <row r="837">
          <cell r="C837" t="str">
            <v> 15.2.35 </v>
          </cell>
          <cell r="D837" t="str">
            <v> UFF00386 (ADAPT_SBC:073420) </v>
          </cell>
          <cell r="E837" t="str">
            <v>Próprio</v>
          </cell>
          <cell r="F837" t="str">
            <v>FORNECIMENTO E INSTALAÇÃO COMPLETA - REGULADOR DE VAZÃO (NOVO) - MODELO EN - DIMENSÃO 225X300mm - MARCA TROX OU EQUIVALENTE TÉCNICO</v>
          </cell>
          <cell r="G837" t="str">
            <v>UN</v>
          </cell>
          <cell r="H837">
            <v>1</v>
          </cell>
          <cell r="I837">
            <v>1048.45</v>
          </cell>
          <cell r="J837">
            <v>1325.66</v>
          </cell>
          <cell r="K837">
            <v>1325.66</v>
          </cell>
          <cell r="L837">
            <v>5.65701561521511e-5</v>
          </cell>
        </row>
        <row r="838">
          <cell r="C838" t="str">
            <v> 15.2.36 </v>
          </cell>
          <cell r="D838" t="str">
            <v> UFF00387 (ADAPT_SBC:073420) </v>
          </cell>
          <cell r="E838" t="str">
            <v>Próprio</v>
          </cell>
          <cell r="F838" t="str">
            <v>FORNECIMENTO E INSTALAÇÃO COMPLETA - REGULADOR DE VAZÃO (NOVO) - MODELO EN - DIMENSÃO 250X325mm - MARCA TROX OU EQUIVALENTE TÉCNICO</v>
          </cell>
          <cell r="G838" t="str">
            <v>UN</v>
          </cell>
          <cell r="H838">
            <v>1</v>
          </cell>
          <cell r="I838">
            <v>1073.52</v>
          </cell>
          <cell r="J838">
            <v>1357.35</v>
          </cell>
          <cell r="K838">
            <v>1357.35</v>
          </cell>
          <cell r="L838">
            <v>5.79224699041401e-5</v>
          </cell>
        </row>
        <row r="839">
          <cell r="C839" t="str">
            <v> 15.2.37 </v>
          </cell>
          <cell r="D839" t="str">
            <v> UFF00389 (ADAPT_SBC:073420) </v>
          </cell>
          <cell r="E839" t="str">
            <v>Próprio</v>
          </cell>
          <cell r="F839" t="str">
            <v>FORNECIMENTO E INSTALAÇÃO COMPLETA - REGULADOR DE VAZÃO (NOVO) - MODELO EN - DIMENSÃO 275X300mm - MARCA TROX OU EQUIVALENTE TÉCNICO</v>
          </cell>
          <cell r="G839" t="str">
            <v>UN</v>
          </cell>
          <cell r="H839">
            <v>1</v>
          </cell>
          <cell r="I839">
            <v>1105.97</v>
          </cell>
          <cell r="J839">
            <v>1398.38</v>
          </cell>
          <cell r="K839">
            <v>1398.38</v>
          </cell>
          <cell r="L839">
            <v>5.96733513570939e-5</v>
          </cell>
        </row>
        <row r="840">
          <cell r="C840" t="str">
            <v> 15.2.38 </v>
          </cell>
          <cell r="D840" t="str">
            <v> UFF00392 (ADAPT_SBC:073420) </v>
          </cell>
          <cell r="E840" t="str">
            <v>Próprio</v>
          </cell>
          <cell r="F840" t="str">
            <v>FORNECIMENTO E INSTALAÇÃO COMPLETA - REGULADOR DE VAZÃO (NOVO) - MODELO EN - DIMENSÃO 250X150mm - MARCA TROX OU EQUIVALENTE TÉCNICO</v>
          </cell>
          <cell r="G840" t="str">
            <v>UN</v>
          </cell>
          <cell r="H840">
            <v>1</v>
          </cell>
          <cell r="I840">
            <v>1081.78</v>
          </cell>
          <cell r="J840">
            <v>1367.8</v>
          </cell>
          <cell r="K840">
            <v>1367.8</v>
          </cell>
          <cell r="L840">
            <v>5.83684048586458e-5</v>
          </cell>
        </row>
        <row r="841">
          <cell r="C841" t="str">
            <v> 15.2.39 </v>
          </cell>
          <cell r="D841" t="str">
            <v> UFF00393 (ADAPT_SBC:073420) </v>
          </cell>
          <cell r="E841" t="str">
            <v>Próprio</v>
          </cell>
          <cell r="F841" t="str">
            <v>FORNECIMENTO E INSTALAÇÃO COMPLETA - REGULADOR DE VAZÃO (NOVO) - MODELO EN - DIMENSÃO 450X300mm - MARCA TROX OU EQUIVALENTE TÉCNICO</v>
          </cell>
          <cell r="G841" t="str">
            <v>UN</v>
          </cell>
          <cell r="H841">
            <v>1</v>
          </cell>
          <cell r="I841">
            <v>1191.44</v>
          </cell>
          <cell r="J841">
            <v>1506.45</v>
          </cell>
          <cell r="K841">
            <v>1506.45</v>
          </cell>
          <cell r="L841">
            <v>6.42850442311061e-5</v>
          </cell>
        </row>
        <row r="842">
          <cell r="C842" t="str">
            <v> 15.2.40 </v>
          </cell>
          <cell r="D842" t="str">
            <v> UFF00395 (ADAPT_SBC:073420) </v>
          </cell>
          <cell r="E842" t="str">
            <v>Próprio</v>
          </cell>
          <cell r="F842" t="str">
            <v>FORNECIMENTO E INSTALAÇÃO COMPLETA - REGULADOR DE VAZÃO (NOVO) - MODELO EN - DIMENSÃO 500X300mm - MARCA TROX OU EQUIVALENTE TÉCNICO</v>
          </cell>
          <cell r="G842" t="str">
            <v>UN</v>
          </cell>
          <cell r="H842">
            <v>2</v>
          </cell>
          <cell r="I842">
            <v>1227.45</v>
          </cell>
          <cell r="J842">
            <v>1551.98</v>
          </cell>
          <cell r="K842">
            <v>3103.96</v>
          </cell>
          <cell r="L842">
            <v>0.000132455910180613</v>
          </cell>
        </row>
        <row r="843">
          <cell r="C843" t="str">
            <v> 15.2.41 </v>
          </cell>
          <cell r="D843" t="str">
            <v> UFF00396 (ADAPT_SBC:073420) </v>
          </cell>
          <cell r="E843" t="str">
            <v>Próprio</v>
          </cell>
          <cell r="F843" t="str">
            <v>FORNECIMENTO E INSTALAÇÃO COMPLETA - REGULADOR DE VAZÃO (NOVO) - MODELO EN - DIMENSÃO 525X300mm - MARCA TROX OU EQUIVALENTE TÉCNICO</v>
          </cell>
          <cell r="G843" t="str">
            <v>UN</v>
          </cell>
          <cell r="H843">
            <v>1</v>
          </cell>
          <cell r="I843">
            <v>1264.55</v>
          </cell>
          <cell r="J843">
            <v>1598.89</v>
          </cell>
          <cell r="K843">
            <v>1598.89</v>
          </cell>
          <cell r="L843">
            <v>6.82297549674222e-5</v>
          </cell>
        </row>
        <row r="844">
          <cell r="C844" t="str">
            <v> 15.2.42 </v>
          </cell>
          <cell r="D844" t="str">
            <v> UFF00399 (ADAPT_SBC:073420) </v>
          </cell>
          <cell r="E844" t="str">
            <v>Próprio</v>
          </cell>
          <cell r="F844" t="str">
            <v>FORNECIMENTO E INSTALAÇÃO COMPLETA - REGULADOR DE VAZÃO (NOVO) - MODELO EN - DIMENSÃO 350X200mm - MARCA TROX OU EQUIVALENTE TÉCNICO</v>
          </cell>
          <cell r="G844" t="str">
            <v>UN</v>
          </cell>
          <cell r="H844">
            <v>1</v>
          </cell>
          <cell r="I844">
            <v>1298.13</v>
          </cell>
          <cell r="J844">
            <v>1641.35</v>
          </cell>
          <cell r="K844">
            <v>1641.35</v>
          </cell>
          <cell r="L844">
            <v>7.0041659098361e-5</v>
          </cell>
        </row>
        <row r="845">
          <cell r="C845" t="str">
            <v> 15.2.43 </v>
          </cell>
          <cell r="D845" t="str">
            <v> UFF00403 (ADAPT_EMOP:18.034.0208-A) </v>
          </cell>
          <cell r="E845" t="str">
            <v>Próprio</v>
          </cell>
          <cell r="F845" t="str">
            <v>FORNECIMENTO E INSTALAÇÃO COMPLETA - DAMPER CORTA-FOGO COM MOTOR DE RETORNO POR MOLA (NOVO) - MODELO FKA-TA-BR-90 - DIMENSÃO 200X300mm - MARCA TROX OU EQUIVALENTE TÉCNICO</v>
          </cell>
          <cell r="G845" t="str">
            <v>UN</v>
          </cell>
          <cell r="H845">
            <v>1</v>
          </cell>
          <cell r="I845">
            <v>662.17</v>
          </cell>
          <cell r="J845">
            <v>837.24</v>
          </cell>
          <cell r="K845">
            <v>837.24</v>
          </cell>
          <cell r="L845">
            <v>3.57277111301744e-5</v>
          </cell>
        </row>
        <row r="846">
          <cell r="C846" t="str">
            <v> 15.2.44 </v>
          </cell>
          <cell r="D846" t="str">
            <v> 18.034.0210-A </v>
          </cell>
          <cell r="E846" t="str">
            <v>EMOP</v>
          </cell>
          <cell r="F846" t="str">
            <v>DAMPER CORTA FOGO MEDINDO (300X300)MM,ACIONAMENTO AUTOMATICO ,PELA ACAO DE ELEMENTO FUSIVEL,MODELO DCF COM FUSIVEL DE DIS PARO (COM ATESTADO UL) COM ROMPIMENTO EM 72°C OU 141°C,COM C HAVE FIM DE CURSO.FORNECIMENTO E COLOCACAO</v>
          </cell>
          <cell r="G846" t="str">
            <v>UN</v>
          </cell>
          <cell r="H846">
            <v>1</v>
          </cell>
          <cell r="I846">
            <v>1013.47</v>
          </cell>
          <cell r="J846">
            <v>1281.43</v>
          </cell>
          <cell r="K846">
            <v>1281.43</v>
          </cell>
          <cell r="L846">
            <v>5.46827204547554e-5</v>
          </cell>
        </row>
        <row r="847">
          <cell r="C847" t="str">
            <v> 15.2.45 </v>
          </cell>
          <cell r="D847" t="str">
            <v> 070395 </v>
          </cell>
          <cell r="E847" t="str">
            <v>SBC</v>
          </cell>
          <cell r="F847" t="str">
            <v>DAMPER CORTA-FOGO COM FECHAMENTO AUTOMATICO 500X350MM</v>
          </cell>
          <cell r="G847" t="str">
            <v>UN</v>
          </cell>
          <cell r="H847">
            <v>4</v>
          </cell>
          <cell r="I847">
            <v>1466.07</v>
          </cell>
          <cell r="J847">
            <v>1853.69</v>
          </cell>
          <cell r="K847">
            <v>7414.76</v>
          </cell>
          <cell r="L847">
            <v>0.000316411546724442</v>
          </cell>
        </row>
        <row r="848">
          <cell r="C848" t="str">
            <v> 15.2.46 </v>
          </cell>
          <cell r="D848" t="str">
            <v> UFF00404 (ADAPT_EMOP:18.034.0218-A) </v>
          </cell>
          <cell r="E848" t="str">
            <v>Próprio</v>
          </cell>
          <cell r="F848" t="str">
            <v>FORNECIMENTO E INSTALAÇÃO COMPLETA - DAMPER CORTA-FOGO COM MOTOR DE RETORNO POR MOLA (NOVO) - MODELO FKA-TA-BR-90 - DIMENSÃO 600X300mm - MARCA TROX OU EQUIVALENTE TÉCNICO</v>
          </cell>
          <cell r="G848" t="str">
            <v>UN</v>
          </cell>
          <cell r="H848">
            <v>1</v>
          </cell>
          <cell r="I848">
            <v>1702.36</v>
          </cell>
          <cell r="J848">
            <v>2152.46</v>
          </cell>
          <cell r="K848">
            <v>2152.46</v>
          </cell>
          <cell r="L848">
            <v>9.18523590598338e-5</v>
          </cell>
        </row>
        <row r="849">
          <cell r="C849" t="str">
            <v> 15.2.47 </v>
          </cell>
          <cell r="D849" t="str">
            <v> UFF00405 (ADAPT_EMOP:18.034.0218-A) </v>
          </cell>
          <cell r="E849" t="str">
            <v>Próprio</v>
          </cell>
          <cell r="F849" t="str">
            <v>FORNECIMENTO E INSTALAÇÃO COMPLETA - DAMPER CORTA-FOGO COM MOTOR DE RETORNO POR MOLA (NOVO) - MODELO FKA-TA-BR-90 - DIMENSÃO 700X300mm - MARCA TROX OU EQUIVALENTE TÉCNICO</v>
          </cell>
          <cell r="G849" t="str">
            <v>UN</v>
          </cell>
          <cell r="H849">
            <v>1</v>
          </cell>
          <cell r="I849">
            <v>1702.36</v>
          </cell>
          <cell r="J849">
            <v>2152.46</v>
          </cell>
          <cell r="K849">
            <v>2152.46</v>
          </cell>
          <cell r="L849">
            <v>9.18523590598338e-5</v>
          </cell>
        </row>
        <row r="850">
          <cell r="C850" t="str">
            <v> 15.2.48 </v>
          </cell>
          <cell r="D850" t="str">
            <v> 18.034.0218-A </v>
          </cell>
          <cell r="E850" t="str">
            <v>EMOP</v>
          </cell>
          <cell r="F850" t="str">
            <v>DAMPER CORTA FOGO MEDINDO (800X400)MM,ACIONAMENTO AUTOMATICO ,PELA ACAO DE ELEMENTO FUSIVEL,MODELO DCF COM FUSIVEL DE DIS PARO (COM ATESTADO UL) COM ROMPIMENTO EM 72°C OU 141°C,COM C HAVE FIM DE CURSO.FORNECIMENTO E COLOCACAO</v>
          </cell>
          <cell r="G850" t="str">
            <v>UN</v>
          </cell>
          <cell r="H850">
            <v>2</v>
          </cell>
          <cell r="I850">
            <v>1652.89</v>
          </cell>
          <cell r="J850">
            <v>2089.91</v>
          </cell>
          <cell r="K850">
            <v>4179.82</v>
          </cell>
          <cell r="L850">
            <v>0.000178366300626016</v>
          </cell>
        </row>
        <row r="851">
          <cell r="C851" t="str">
            <v> 15.2.49 </v>
          </cell>
          <cell r="D851" t="str">
            <v> UFF00406 (ADAPT_EMOP:18.034.0220-A) </v>
          </cell>
          <cell r="E851" t="str">
            <v>Próprio</v>
          </cell>
          <cell r="F851" t="str">
            <v>FORNECIMENTO E INSTALAÇÃO COMPLETA - DAMPER CORTA-FOGO COM MOTOR DE RETORNO POR MOLA (NOVO) - MODELO FKA-TA-BR-90 - DIMENSÃO 1200X600mm - MARCA TROX OU EQUIVALENTE TÉCNICO</v>
          </cell>
          <cell r="G851" t="str">
            <v>UN</v>
          </cell>
          <cell r="H851">
            <v>1</v>
          </cell>
          <cell r="I851">
            <v>6115.83</v>
          </cell>
          <cell r="J851">
            <v>7732.85</v>
          </cell>
          <cell r="K851">
            <v>7732.85</v>
          </cell>
          <cell r="L851">
            <v>0.000329985465353984</v>
          </cell>
        </row>
        <row r="852">
          <cell r="C852" t="str">
            <v> 15.2.50 </v>
          </cell>
          <cell r="D852" t="str">
            <v> UFF00407 (ADAPT_EMOP:18.034.0220-A) </v>
          </cell>
          <cell r="E852" t="str">
            <v>Próprio</v>
          </cell>
          <cell r="F852" t="str">
            <v>FORNECIMENTO E INSTALAÇÃO COMPLETA - DAMPER CORTA-FOGO COM MOTOR DE RETORNO POR MOLA (NOVO) - MODELO FKA-TA-BR-90 - DIMENSÃO 1300X600mm - MARCA TROX OU EQUIVALENTE TÉCNICO</v>
          </cell>
          <cell r="G852" t="str">
            <v>UN</v>
          </cell>
          <cell r="H852">
            <v>1</v>
          </cell>
          <cell r="I852">
            <v>6727.41</v>
          </cell>
          <cell r="J852">
            <v>8506.13</v>
          </cell>
          <cell r="K852">
            <v>8506.13</v>
          </cell>
          <cell r="L852">
            <v>0.000362983798523375</v>
          </cell>
        </row>
        <row r="853">
          <cell r="C853" t="str">
            <v> 15.2.51 </v>
          </cell>
          <cell r="D853" t="str">
            <v> UFF00408 (ADAPT_SBC:070488) </v>
          </cell>
          <cell r="E853" t="str">
            <v>Próprio</v>
          </cell>
          <cell r="F853" t="str">
            <v>INSTALAÇÃO COMPLETA - COLARINHO EM CHAPA DE AÇO GALVANIZADO COM REGISTRO BORBOLETA - DIÂMETRO Ø131mm - MARCA MULTIVAC OU EQUIVALENTE TÉCNICO (banheiros)</v>
          </cell>
          <cell r="G853" t="str">
            <v>UN</v>
          </cell>
          <cell r="H853">
            <v>24</v>
          </cell>
          <cell r="I853">
            <v>56.86</v>
          </cell>
          <cell r="J853">
            <v>71.89</v>
          </cell>
          <cell r="K853">
            <v>1725.36</v>
          </cell>
          <cell r="L853">
            <v>7.36266347469755e-5</v>
          </cell>
        </row>
        <row r="854">
          <cell r="C854" t="str">
            <v> 15.2.52 </v>
          </cell>
          <cell r="D854" t="str">
            <v> UFF00409 (ADAPT_SBC:070490) </v>
          </cell>
          <cell r="E854" t="str">
            <v>Próprio</v>
          </cell>
          <cell r="F854" t="str">
            <v>INSTALAÇÃO COMPLETA - COLARINHO EM CHAPA DE AÇO GALVANIZADO COM REGISTRO BORBOLETA - DIÂMETRO Ø161mm - MARCA MULTIVAC OU EQUIVALENTE TÉCNICO ( renovacao de ar)</v>
          </cell>
          <cell r="G854" t="str">
            <v>UN</v>
          </cell>
          <cell r="H854">
            <v>37</v>
          </cell>
          <cell r="I854">
            <v>56.86</v>
          </cell>
          <cell r="J854">
            <v>71.89</v>
          </cell>
          <cell r="K854">
            <v>2659.93</v>
          </cell>
          <cell r="L854">
            <v>0.000113507728568254</v>
          </cell>
        </row>
        <row r="855">
          <cell r="C855" t="str">
            <v> 15.2.53 </v>
          </cell>
          <cell r="D855" t="str">
            <v> UFF00410 (ADAPT_SBC:070492) </v>
          </cell>
          <cell r="E855" t="str">
            <v>Próprio</v>
          </cell>
          <cell r="F855" t="str">
            <v>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855" t="str">
            <v>UN</v>
          </cell>
          <cell r="H855">
            <v>76</v>
          </cell>
          <cell r="I855">
            <v>56.86</v>
          </cell>
          <cell r="J855">
            <v>71.89</v>
          </cell>
          <cell r="K855">
            <v>5463.64</v>
          </cell>
          <cell r="L855">
            <v>0.000233151010032089</v>
          </cell>
        </row>
        <row r="856">
          <cell r="C856" t="str">
            <v> 15.2.54 </v>
          </cell>
          <cell r="D856" t="str">
            <v> UFF00411 (ADAPT_SBC:070494) </v>
          </cell>
          <cell r="E856" t="str">
            <v>Próprio</v>
          </cell>
          <cell r="F856" t="str">
            <v>INSTALAÇÃO COMPLETA - COLARINHO EM CHAPA DE AÇO GALVANIZADO COM REGISTRO BORBOLETA - DIÂMETRO Ø314mm - MARCA MULTIVAC OU EQUIVALENTE TÉCNICO (FC-5.01 - FC-5.14 - FC-5.31 - FC-5.40 - FC-5.10)</v>
          </cell>
          <cell r="G856" t="str">
            <v>UN</v>
          </cell>
          <cell r="H856">
            <v>9</v>
          </cell>
          <cell r="I856">
            <v>56.86</v>
          </cell>
          <cell r="J856">
            <v>71.89</v>
          </cell>
          <cell r="K856">
            <v>647.01</v>
          </cell>
          <cell r="L856">
            <v>2.76099880301158e-5</v>
          </cell>
        </row>
        <row r="857">
          <cell r="C857" t="str">
            <v> 15.2.55 </v>
          </cell>
          <cell r="D857" t="str">
            <v> 070489 </v>
          </cell>
          <cell r="E857" t="str">
            <v>SBC</v>
          </cell>
          <cell r="F857" t="str">
            <v>COLARINHO EM CHAPA ACO GALV, C/REGISTRO BORBOLETA 100MM 4""</v>
          </cell>
          <cell r="G857" t="str">
            <v>UN</v>
          </cell>
          <cell r="H857">
            <v>22</v>
          </cell>
          <cell r="I857">
            <v>59.04</v>
          </cell>
          <cell r="J857">
            <v>74.65</v>
          </cell>
          <cell r="K857">
            <v>1642.3</v>
          </cell>
          <cell r="L857">
            <v>7.00821986396797e-5</v>
          </cell>
        </row>
        <row r="858">
          <cell r="C858" t="str">
            <v> 15.2.56 </v>
          </cell>
          <cell r="D858" t="str">
            <v> UFF00413 (ADAPT_SBC:070488) </v>
          </cell>
          <cell r="E858" t="str">
            <v>Próprio</v>
          </cell>
          <cell r="F858" t="str">
            <v>FORNECIMENTO E INSTALAÇÃO COMPLETA - COLARINHO EM CHAPA DE AÇO GALVANIZADO COM REGISTRO BORBOLETA (NOVO) - DIÂMETRO Ø131mm - MARCA MULTIVAC OU EQUIVALENTE TÉCNICO</v>
          </cell>
          <cell r="G858" t="str">
            <v>UN</v>
          </cell>
          <cell r="H858">
            <v>10</v>
          </cell>
          <cell r="I858">
            <v>73.49</v>
          </cell>
          <cell r="J858">
            <v>92.92</v>
          </cell>
          <cell r="K858">
            <v>929.2</v>
          </cell>
          <cell r="L858">
            <v>3.96519387298243e-5</v>
          </cell>
        </row>
        <row r="859">
          <cell r="C859" t="str">
            <v> 15.2.57 </v>
          </cell>
          <cell r="D859" t="str">
            <v> UFF00414 (ADAPT_SBC:070490) </v>
          </cell>
          <cell r="E859" t="str">
            <v>Próprio</v>
          </cell>
          <cell r="F859" t="str">
            <v>FORNECIMENTO E INSTALAÇÃO COMPLETA - COLARINHO EM CHAPA DE AÇO GALVANIZADO COM REGISTRO BORBOLETA (NOVO) - DIÂMETRO Ø161mm - MARCA MULTIVAC OU EQUIVALENTE TÉCNICO</v>
          </cell>
          <cell r="G859" t="str">
            <v>UN</v>
          </cell>
          <cell r="H859">
            <v>30</v>
          </cell>
          <cell r="I859">
            <v>74.22</v>
          </cell>
          <cell r="J859">
            <v>93.84</v>
          </cell>
          <cell r="K859">
            <v>2815.2</v>
          </cell>
          <cell r="L859">
            <v>0.000120133596547784</v>
          </cell>
        </row>
        <row r="860">
          <cell r="C860" t="str">
            <v> 15.2.58 </v>
          </cell>
          <cell r="D860" t="str">
            <v> UFF00415 (ADAPT_SBC:070491) </v>
          </cell>
          <cell r="E860" t="str">
            <v>Próprio</v>
          </cell>
          <cell r="F860" t="str">
            <v>FORNECIMENTO E INSTALAÇÃO COMPLETA - COLARINHO EM CHAPA DE AÇO GALVANIZADO COM REGISTRO BORBOLETA (NOVO) - DIÂMETRO Ø185mm - MARCA MULTIVAC OU EQUIVALENTE TÉCNICO</v>
          </cell>
          <cell r="G860" t="str">
            <v>UN</v>
          </cell>
          <cell r="H860">
            <v>27</v>
          </cell>
          <cell r="I860">
            <v>76.36</v>
          </cell>
          <cell r="J860">
            <v>96.54</v>
          </cell>
          <cell r="K860">
            <v>2606.58</v>
          </cell>
          <cell r="L860">
            <v>0.000111231113274199</v>
          </cell>
        </row>
        <row r="861">
          <cell r="C861" t="str">
            <v> 15.2.59 </v>
          </cell>
          <cell r="D861" t="str">
            <v> 070492 </v>
          </cell>
          <cell r="E861" t="str">
            <v>SBC</v>
          </cell>
          <cell r="F861" t="str">
            <v>COLARINHO EM CHAPA ACO GALV, C/REGISTRO BORBOLETA 200MM 8""</v>
          </cell>
          <cell r="G861" t="str">
            <v>UN</v>
          </cell>
          <cell r="H861">
            <v>17</v>
          </cell>
          <cell r="I861">
            <v>65.45</v>
          </cell>
          <cell r="J861">
            <v>82.75</v>
          </cell>
          <cell r="K861">
            <v>1406.75</v>
          </cell>
          <cell r="L861">
            <v>6.00305260527123e-5</v>
          </cell>
        </row>
        <row r="862">
          <cell r="C862" t="str">
            <v> 15.2.60 </v>
          </cell>
          <cell r="D862" t="str">
            <v> UFF00416 (ADAPT_SBC:070493) </v>
          </cell>
          <cell r="E862" t="str">
            <v>Próprio</v>
          </cell>
          <cell r="F862" t="str">
            <v>FORNECIMENTO E INSTALAÇÃO COMPLETA - COLARINHO EM CHAPA DE AÇO GALVANIZADO COM REGISTRO BORBOLETA (NOVO) - DIÂMETRO Ø263mm - MARCA MULTIVAC OU EQUIVALENTE TÉCNICO</v>
          </cell>
          <cell r="G862" t="str">
            <v>UN</v>
          </cell>
          <cell r="H862">
            <v>41</v>
          </cell>
          <cell r="I862">
            <v>82.19</v>
          </cell>
          <cell r="J862">
            <v>103.92</v>
          </cell>
          <cell r="K862">
            <v>4260.72</v>
          </cell>
          <cell r="L862">
            <v>0.000181818562618313</v>
          </cell>
        </row>
        <row r="863">
          <cell r="C863" t="str">
            <v> 15.2.61 </v>
          </cell>
          <cell r="D863" t="str">
            <v> UFF00417 (ADAPT_SBC:070198) </v>
          </cell>
          <cell r="E863" t="str">
            <v>Próprio</v>
          </cell>
          <cell r="F863" t="str">
            <v>INSTALAÇÃO COMPLETA - COLARINHO SIMPLES EM CHAPA DE AÇO GALVANIZADO  - DIÂMETRO Ø131mm - MARCA MULTIVAC OU EQUIVALENTE TÉCNICO(banheiros)</v>
          </cell>
          <cell r="G863" t="str">
            <v>UN</v>
          </cell>
          <cell r="H863">
            <v>24</v>
          </cell>
          <cell r="I863">
            <v>58.61</v>
          </cell>
          <cell r="J863">
            <v>74.1</v>
          </cell>
          <cell r="K863">
            <v>1778.4</v>
          </cell>
          <cell r="L863">
            <v>7.58900213486004e-5</v>
          </cell>
        </row>
        <row r="864">
          <cell r="C864" t="str">
            <v> 15.2.62 </v>
          </cell>
          <cell r="D864" t="str">
            <v> UFF00418 (ADAPT_SBC:070199) </v>
          </cell>
          <cell r="E864" t="str">
            <v>Próprio</v>
          </cell>
          <cell r="F864" t="str">
            <v>INSTALAÇÃO COMPLETA - COLARINHO SIMPLES EM CHAPA DE AÇO GALVANIZADO  - DIÂMETRO Ø161mm - MARCA MULTIVAC OU EQUIVALENTE TÉCNICO ( renovacao de ar)</v>
          </cell>
          <cell r="G864" t="str">
            <v>UN</v>
          </cell>
          <cell r="H864">
            <v>37</v>
          </cell>
          <cell r="I864">
            <v>56.86</v>
          </cell>
          <cell r="J864">
            <v>71.89</v>
          </cell>
          <cell r="K864">
            <v>2659.93</v>
          </cell>
          <cell r="L864">
            <v>0.000113507728568254</v>
          </cell>
        </row>
        <row r="865">
          <cell r="C865" t="str">
            <v> 15.2.63 </v>
          </cell>
          <cell r="D865" t="str">
            <v> UFF00419 (ADAPT_SBC:070335) </v>
          </cell>
          <cell r="E865" t="str">
            <v>Próprio</v>
          </cell>
          <cell r="F865" t="str">
            <v>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865" t="str">
            <v>UN</v>
          </cell>
          <cell r="H865">
            <v>76</v>
          </cell>
          <cell r="I865">
            <v>56.86</v>
          </cell>
          <cell r="J865">
            <v>71.89</v>
          </cell>
          <cell r="K865">
            <v>5463.64</v>
          </cell>
          <cell r="L865">
            <v>0.000233151010032089</v>
          </cell>
        </row>
        <row r="866">
          <cell r="C866" t="str">
            <v> 15.2.64 </v>
          </cell>
          <cell r="D866" t="str">
            <v> UFF00420 (ADAPT_SBC:070339) </v>
          </cell>
          <cell r="E866" t="str">
            <v>Próprio</v>
          </cell>
          <cell r="F866" t="str">
            <v>INSTALAÇÃO COMPLETA - COLARINHO SIMPLES EM CHAPA DE AÇO GALVANIZADO  - DIÂMETRO Ø314mm - MARCA MULTIVAC OU EQUIVALENTE TÉCNICO  (FC-5.01 - FC-5.14 - FC-5.31 - FC-5.40 - FC-5.10)</v>
          </cell>
          <cell r="G866" t="str">
            <v>UN</v>
          </cell>
          <cell r="H866">
            <v>9</v>
          </cell>
          <cell r="I866">
            <v>56.86</v>
          </cell>
          <cell r="J866">
            <v>71.89</v>
          </cell>
          <cell r="K866">
            <v>647.01</v>
          </cell>
          <cell r="L866">
            <v>2.76099880301158e-5</v>
          </cell>
        </row>
        <row r="867">
          <cell r="C867" t="str">
            <v> 15.2.65 </v>
          </cell>
          <cell r="D867" t="str">
            <v> 070079 </v>
          </cell>
          <cell r="E867" t="str">
            <v>SBC</v>
          </cell>
          <cell r="F867" t="str">
            <v>COLARINHO EM CHAPA DE ACO GALVANIZADO SEM REGISTRO 100MM 4""</v>
          </cell>
          <cell r="G867" t="str">
            <v>UN</v>
          </cell>
          <cell r="H867">
            <v>22</v>
          </cell>
          <cell r="I867">
            <v>52.45</v>
          </cell>
          <cell r="J867">
            <v>66.31</v>
          </cell>
          <cell r="K867">
            <v>1458.82</v>
          </cell>
          <cell r="L867">
            <v>6.22525196489908e-5</v>
          </cell>
        </row>
        <row r="868">
          <cell r="C868" t="str">
            <v> 15.2.66 </v>
          </cell>
          <cell r="D868" t="str">
            <v> UFF00421 (ADAPT_SBC:070198) </v>
          </cell>
          <cell r="E868" t="str">
            <v>Próprio</v>
          </cell>
          <cell r="F868" t="str">
            <v>FORNECIMENTO E INSTALAÇÃO COMPLETA - COLARINHO SIMPLES EM CHAPA DE AÇO GALVANIZADO (NOVO) - DIÂMETRO Ø131mm - MARCA MULTIVAC OU EQUIVALENTE TÉCNICO</v>
          </cell>
          <cell r="G868" t="str">
            <v>UN</v>
          </cell>
          <cell r="H868">
            <v>10</v>
          </cell>
          <cell r="I868">
            <v>67.78</v>
          </cell>
          <cell r="J868">
            <v>85.7</v>
          </cell>
          <cell r="K868">
            <v>857</v>
          </cell>
          <cell r="L868">
            <v>3.65709335896033e-5</v>
          </cell>
        </row>
        <row r="869">
          <cell r="C869" t="str">
            <v> 15.2.67 </v>
          </cell>
          <cell r="D869" t="str">
            <v> UFF00422 (ADAPT_SBC:070199) </v>
          </cell>
          <cell r="E869" t="str">
            <v>Próprio</v>
          </cell>
          <cell r="F869" t="str">
            <v>FORNECIMENTO E INSTALAÇÃO COMPLETA - COLARINHO SIMPLES EM CHAPA DE AÇO GALVANIZADO (NOVO) - DIÂMETRO Ø161mm - MARCA MULTIVAC OU EQUIVALENTE TÉCNICO</v>
          </cell>
          <cell r="G869" t="str">
            <v>UN</v>
          </cell>
          <cell r="H869">
            <v>30</v>
          </cell>
          <cell r="I869">
            <v>68.35</v>
          </cell>
          <cell r="J869">
            <v>86.42</v>
          </cell>
          <cell r="K869">
            <v>2592.6</v>
          </cell>
          <cell r="L869">
            <v>0.000110634541918793</v>
          </cell>
        </row>
        <row r="870">
          <cell r="C870" t="str">
            <v> 15.2.68 </v>
          </cell>
          <cell r="D870" t="str">
            <v> UFF00423 (ADAPT_SBC:070335) </v>
          </cell>
          <cell r="E870" t="str">
            <v>Próprio</v>
          </cell>
          <cell r="F870" t="str">
            <v>FORNECIMENTO E INSTALAÇÃO COMPLETA - COLARINHO SIMPLES EM CHAPA DE AÇO GALVANIZADO (NOVO) - DIÂMETRO Ø185mm - MARCA MULTIVAC OU EQUIVALENTE TÉCNICO</v>
          </cell>
          <cell r="G870" t="str">
            <v>UN</v>
          </cell>
          <cell r="H870">
            <v>27</v>
          </cell>
          <cell r="I870">
            <v>70.59</v>
          </cell>
          <cell r="J870">
            <v>89.25</v>
          </cell>
          <cell r="K870">
            <v>2409.75</v>
          </cell>
          <cell r="L870">
            <v>0.000102831747044979</v>
          </cell>
        </row>
        <row r="871">
          <cell r="C871" t="str">
            <v> 15.2.69 </v>
          </cell>
          <cell r="D871" t="str">
            <v> 070335 </v>
          </cell>
          <cell r="E871" t="str">
            <v>SBC</v>
          </cell>
          <cell r="F871" t="str">
            <v>COLARINHO EM CHAPA DE ACO GALVANIZADO, SEM REGISTRO 8"" 200MM</v>
          </cell>
          <cell r="G871" t="str">
            <v>UN</v>
          </cell>
          <cell r="H871">
            <v>17</v>
          </cell>
          <cell r="I871">
            <v>58.45</v>
          </cell>
          <cell r="J871">
            <v>73.9</v>
          </cell>
          <cell r="K871">
            <v>1256.3</v>
          </cell>
          <cell r="L871">
            <v>5.36103429038724e-5</v>
          </cell>
        </row>
        <row r="872">
          <cell r="C872" t="str">
            <v> 15.2.70 </v>
          </cell>
          <cell r="D872" t="str">
            <v> UFF00424 (ADAPT_SBC:070336) </v>
          </cell>
          <cell r="E872" t="str">
            <v>Próprio</v>
          </cell>
          <cell r="F872" t="str">
            <v>FORNECIMENTO E INSTALAÇÃO COMPLETA - COLARINHO SIMPLES EM CHAPA DE AÇO GALVANIZADO (NOVO) - DIÂMETRO Ø263mm - MARCA MULTIVAC OU EQUIVALENTE TÉCNICO</v>
          </cell>
          <cell r="G872" t="str">
            <v>UN</v>
          </cell>
          <cell r="H872">
            <v>41</v>
          </cell>
          <cell r="I872">
            <v>73.59</v>
          </cell>
          <cell r="J872">
            <v>93.04</v>
          </cell>
          <cell r="K872">
            <v>3814.64</v>
          </cell>
          <cell r="L872">
            <v>0.000162782900943109</v>
          </cell>
        </row>
        <row r="873">
          <cell r="C873" t="str">
            <v> 15.3 </v>
          </cell>
          <cell r="D873" t="str">
            <v>  </v>
          </cell>
        </row>
        <row r="873">
          <cell r="F873" t="str">
            <v>DUTOS RÍGIDOS - DUTOS FLEXÍVEIS - ISOLAMENTOS</v>
          </cell>
        </row>
        <row r="873">
          <cell r="I873" t="str">
            <v/>
          </cell>
        </row>
        <row r="873">
          <cell r="K873">
            <v>362582.96</v>
          </cell>
          <cell r="L873">
            <v>0.0154725756719741</v>
          </cell>
        </row>
        <row r="874">
          <cell r="C874" t="str">
            <v> 15.3.1 </v>
          </cell>
          <cell r="D874" t="str">
            <v> UFF00425 (ADAPT_SBC:073350) </v>
          </cell>
          <cell r="E874" t="str">
            <v>Próprio</v>
          </cell>
          <cell r="F874" t="str">
            <v>FORNECIMENTO E INSTALAÇÃO COMPLETA - CHAPA DE AÇO GALVANIZADO #20</v>
          </cell>
          <cell r="G874" t="str">
            <v>KG</v>
          </cell>
          <cell r="H874">
            <v>1115.23</v>
          </cell>
          <cell r="I874">
            <v>19.32</v>
          </cell>
          <cell r="J874">
            <v>24.42</v>
          </cell>
          <cell r="K874">
            <v>27233.91</v>
          </cell>
          <cell r="L874">
            <v>0.00116215812601544</v>
          </cell>
        </row>
        <row r="875">
          <cell r="C875" t="str">
            <v> 15.3.2 </v>
          </cell>
          <cell r="D875" t="str">
            <v> 073350 </v>
          </cell>
          <cell r="E875" t="str">
            <v>SBC</v>
          </cell>
          <cell r="F875" t="str">
            <v>CHAPA DE ACO GALVANIZADO #22 (6,4kg/m2) PARA DUTOS EXAUSTAO</v>
          </cell>
          <cell r="G875" t="str">
            <v>KG</v>
          </cell>
          <cell r="H875">
            <v>1350.97</v>
          </cell>
          <cell r="I875">
            <v>17.12</v>
          </cell>
          <cell r="J875">
            <v>21.64</v>
          </cell>
          <cell r="K875">
            <v>29234.99</v>
          </cell>
          <cell r="L875">
            <v>0.00124755061584914</v>
          </cell>
        </row>
        <row r="876">
          <cell r="C876" t="str">
            <v> 15.3.3 </v>
          </cell>
          <cell r="D876" t="str">
            <v> 073351 </v>
          </cell>
          <cell r="E876" t="str">
            <v>SBC</v>
          </cell>
          <cell r="F876" t="str">
            <v>CHAPA DE ACO GALVANIZADO #24 (5,20kg/m2) PARA DUTOS EXAUSTAO</v>
          </cell>
          <cell r="G876" t="str">
            <v>KG</v>
          </cell>
          <cell r="H876">
            <v>3301.27</v>
          </cell>
          <cell r="I876">
            <v>17.19</v>
          </cell>
          <cell r="J876">
            <v>21.73</v>
          </cell>
          <cell r="K876">
            <v>71736.59</v>
          </cell>
          <cell r="L876">
            <v>0.0030612299519657</v>
          </cell>
        </row>
        <row r="877">
          <cell r="C877" t="str">
            <v> 15.3.4 </v>
          </cell>
          <cell r="D877" t="str">
            <v> 073352 </v>
          </cell>
          <cell r="E877" t="str">
            <v>SBC</v>
          </cell>
          <cell r="F877" t="str">
            <v>CHAPA DE ACO GALVANIZADO #26 (4,00kg/m2) PARA DUTOS EXAUSTAO</v>
          </cell>
          <cell r="G877" t="str">
            <v>KG</v>
          </cell>
          <cell r="H877">
            <v>2512.57</v>
          </cell>
          <cell r="I877">
            <v>17.69</v>
          </cell>
          <cell r="J877">
            <v>22.36</v>
          </cell>
          <cell r="K877">
            <v>56181.06</v>
          </cell>
          <cell r="L877">
            <v>0.00239742568757704</v>
          </cell>
        </row>
        <row r="878">
          <cell r="C878" t="str">
            <v> 15.3.5 </v>
          </cell>
          <cell r="D878" t="str">
            <v> 070660 </v>
          </cell>
          <cell r="E878" t="str">
            <v>SBC</v>
          </cell>
          <cell r="F878" t="str">
            <v>DUTO FLEXIVEL DE ALUMINIO C/ ISOLAM. TERM.LA VIDRO 100MM 4""</v>
          </cell>
          <cell r="G878" t="str">
            <v>M</v>
          </cell>
          <cell r="H878">
            <v>7.5</v>
          </cell>
          <cell r="I878">
            <v>32.04</v>
          </cell>
          <cell r="J878">
            <v>40.51</v>
          </cell>
          <cell r="K878">
            <v>303.82</v>
          </cell>
          <cell r="L878">
            <v>1.29649720457331e-5</v>
          </cell>
        </row>
        <row r="879">
          <cell r="C879" t="str">
            <v> 15.3.6 </v>
          </cell>
          <cell r="D879" t="str">
            <v> 070662 </v>
          </cell>
          <cell r="E879" t="str">
            <v>SBC</v>
          </cell>
          <cell r="F879" t="str">
            <v>DUTO FLEXIVEL DE ALUMINIO C/ ISOLAM. TERM.LA VIDRO 125MM 5""</v>
          </cell>
          <cell r="G879" t="str">
            <v>M</v>
          </cell>
          <cell r="H879">
            <v>13.5</v>
          </cell>
          <cell r="I879">
            <v>137.05</v>
          </cell>
          <cell r="J879">
            <v>173.28</v>
          </cell>
          <cell r="K879">
            <v>2339.28</v>
          </cell>
          <cell r="L879">
            <v>9.9824566543159e-5</v>
          </cell>
        </row>
        <row r="880">
          <cell r="C880" t="str">
            <v> 15.3.7 </v>
          </cell>
          <cell r="D880" t="str">
            <v> 070665 </v>
          </cell>
          <cell r="E880" t="str">
            <v>SBC</v>
          </cell>
          <cell r="F880" t="str">
            <v>DUTO FLEXIVEL DE ALUMINIO C/ ISOLAM. TERM.LA VIDRO 150MM 6""</v>
          </cell>
          <cell r="G880" t="str">
            <v>M</v>
          </cell>
          <cell r="H880">
            <v>37.5</v>
          </cell>
          <cell r="I880">
            <v>40.62</v>
          </cell>
          <cell r="J880">
            <v>51.35</v>
          </cell>
          <cell r="K880">
            <v>1925.62</v>
          </cell>
          <cell r="L880">
            <v>8.21723700569567e-5</v>
          </cell>
        </row>
        <row r="881">
          <cell r="C881" t="str">
            <v> 15.3.8 </v>
          </cell>
          <cell r="D881" t="str">
            <v> 070666 </v>
          </cell>
          <cell r="E881" t="str">
            <v>SBC</v>
          </cell>
          <cell r="F881" t="str">
            <v>DUTO FLEXIVEL DE ALUMINIO C/ ISOLAM. TERM.LA VIDRO 185MM 7""</v>
          </cell>
          <cell r="G881" t="str">
            <v>M</v>
          </cell>
          <cell r="H881">
            <v>40.5</v>
          </cell>
          <cell r="I881">
            <v>44.11</v>
          </cell>
          <cell r="J881">
            <v>55.77</v>
          </cell>
          <cell r="K881">
            <v>2258.68</v>
          </cell>
          <cell r="L881">
            <v>9.6385106511278e-5</v>
          </cell>
        </row>
        <row r="882">
          <cell r="C882" t="str">
            <v> 15.3.9 </v>
          </cell>
          <cell r="D882" t="str">
            <v> 070667 </v>
          </cell>
          <cell r="E882" t="str">
            <v>SBC</v>
          </cell>
          <cell r="F882" t="str">
            <v>DUTO FLEXIVEL DE ALUMINIO C/ ISOLAM. TERM.LA VIDRO 200MM 8""</v>
          </cell>
          <cell r="G882" t="str">
            <v>M</v>
          </cell>
          <cell r="H882">
            <v>25.5</v>
          </cell>
          <cell r="I882">
            <v>46.74</v>
          </cell>
          <cell r="J882">
            <v>59.09</v>
          </cell>
          <cell r="K882">
            <v>1506.79</v>
          </cell>
          <cell r="L882">
            <v>6.4299553119578e-5</v>
          </cell>
        </row>
        <row r="883">
          <cell r="C883" t="str">
            <v> 15.3.10 </v>
          </cell>
          <cell r="D883" t="str">
            <v> UFF00426 (ADAPT_SBC:070668) </v>
          </cell>
          <cell r="E883" t="str">
            <v>Próprio</v>
          </cell>
          <cell r="F883" t="str">
            <v>FORNECIMENTO E INSTALAÇÃO COMPLETA - DUTO FLEXÍVEL ISOLADO PARA INSUFLAMENTO E TOMADA DE AR EXTERNO (NOVO) - MODELO ISODEC RT 1.2 - RESISTÊNCIA TÉRMICA 1,2M².ºC/W - DIÂMETRO Ø263mm - MARCA MULTIVAC OU EQUIVALENTE TÉCNICO</v>
          </cell>
          <cell r="G883" t="str">
            <v>M</v>
          </cell>
          <cell r="H883">
            <v>61.5</v>
          </cell>
          <cell r="I883">
            <v>48.38</v>
          </cell>
          <cell r="J883">
            <v>61.17</v>
          </cell>
          <cell r="K883">
            <v>3761.95</v>
          </cell>
          <cell r="L883">
            <v>0.00016053444996197</v>
          </cell>
        </row>
        <row r="884">
          <cell r="C884" t="str">
            <v> 15.3.11 </v>
          </cell>
          <cell r="D884" t="str">
            <v> UFF00427 (ADAPT_SBC:070665) </v>
          </cell>
          <cell r="E884" t="str">
            <v>Próprio</v>
          </cell>
          <cell r="F884" t="str">
            <v>INSTALAÇÃO COMPLETA - DUTO FLEXÍVEL ISOLADO PARA INSUFLAMENTO E TOMADA DE AR EXTERNO - MODELO ISODEC RT 1.2 - RESISTÊNCIA TÉRMICA 1,2M².ºC/W - DIÂMETRO Ø161mm - PACOTE DE 6 METROS - MARCA MULTIVAC OU EQUIVALENTE TÉCNICO</v>
          </cell>
          <cell r="G884" t="str">
            <v>M</v>
          </cell>
          <cell r="H884">
            <v>20</v>
          </cell>
          <cell r="I884">
            <v>27.49</v>
          </cell>
          <cell r="J884">
            <v>34.75</v>
          </cell>
          <cell r="K884">
            <v>695</v>
          </cell>
          <cell r="L884">
            <v>2.96578749647308e-5</v>
          </cell>
        </row>
        <row r="885">
          <cell r="C885" t="str">
            <v> 15.3.12 </v>
          </cell>
          <cell r="D885" t="str">
            <v> UFF00428 (ADAPT_SBC:070667) </v>
          </cell>
          <cell r="E885" t="str">
            <v>Próprio</v>
          </cell>
          <cell r="F885" t="str">
            <v>DUTO FLEXÍVEL ISOLADO PARA INSUFLAMENTO E TOMADA DE AR EXTERNO - MODELO ISODEC RT 1.2 - RESISTÊNCIA TÉRMICA 1,2M².ºC/W - DIÂMETRO Ø209mm - PACOTE DE 6 METROS  - MARCA MULTIVAC OU EQUIVALENTE TÉCNICO</v>
          </cell>
          <cell r="G885" t="str">
            <v>M</v>
          </cell>
          <cell r="H885">
            <v>32</v>
          </cell>
          <cell r="I885">
            <v>27.49</v>
          </cell>
          <cell r="J885">
            <v>34.75</v>
          </cell>
          <cell r="K885">
            <v>1112</v>
          </cell>
          <cell r="L885">
            <v>4.74525999435693e-5</v>
          </cell>
        </row>
        <row r="886">
          <cell r="C886" t="str">
            <v> 15.3.13 </v>
          </cell>
          <cell r="D886" t="str">
            <v> UFF00429 (ADAPT_SBC:070552) </v>
          </cell>
          <cell r="E886" t="str">
            <v>Próprio</v>
          </cell>
          <cell r="F886" t="str">
            <v>INSTALAÇÃO COMPLETA - DUTO FLEXÍVEL PARA RETORNO / EXAUSTÃO - MODELO ALUDEC - DIÂMETRO Ø131mm  - PACOTE DE 10 METROS - MARCA MULTIVAC OU EQUIVALENTE TÉCNICO</v>
          </cell>
          <cell r="G886" t="str">
            <v>M</v>
          </cell>
          <cell r="H886">
            <v>3</v>
          </cell>
          <cell r="I886">
            <v>27.49</v>
          </cell>
          <cell r="J886">
            <v>34.75</v>
          </cell>
          <cell r="K886">
            <v>104.25</v>
          </cell>
          <cell r="L886">
            <v>4.44868124470962e-6</v>
          </cell>
        </row>
        <row r="887">
          <cell r="C887" t="str">
            <v> 15.3.14 </v>
          </cell>
          <cell r="D887" t="str">
            <v> UFF00430 (ADAPT_SBC:070655) </v>
          </cell>
          <cell r="E887" t="str">
            <v>Próprio</v>
          </cell>
          <cell r="F887" t="str">
            <v>INSTALAÇÃO COMPLETA - DUTO FLEXÍVEL PARA RETORNO / EXAUSTÃO - MODELO ALUDEC - DIÂMETRO Ø161mm -  PACOTE DE 6 METROS -MARCA MULTIVAC OU EQUIVALENTE TÉCNICO</v>
          </cell>
          <cell r="G887" t="str">
            <v>M</v>
          </cell>
          <cell r="H887">
            <v>20</v>
          </cell>
          <cell r="I887">
            <v>27.49</v>
          </cell>
          <cell r="J887">
            <v>34.75</v>
          </cell>
          <cell r="K887">
            <v>695</v>
          </cell>
          <cell r="L887">
            <v>2.96578749647308e-5</v>
          </cell>
        </row>
        <row r="888">
          <cell r="C888" t="str">
            <v> 15.3.15 </v>
          </cell>
          <cell r="D888" t="str">
            <v> 070495 </v>
          </cell>
          <cell r="E888" t="str">
            <v>SBC</v>
          </cell>
          <cell r="F888" t="str">
            <v>DUTO FLEXIVEL DE ALUMINIO ؽ4"" (100 MM)</v>
          </cell>
          <cell r="G888" t="str">
            <v>M</v>
          </cell>
          <cell r="H888">
            <v>25.5</v>
          </cell>
          <cell r="I888">
            <v>61.98</v>
          </cell>
          <cell r="J888">
            <v>78.36</v>
          </cell>
          <cell r="K888">
            <v>1998.18</v>
          </cell>
          <cell r="L888">
            <v>8.52687375496774e-5</v>
          </cell>
        </row>
        <row r="889">
          <cell r="C889" t="str">
            <v> 15.3.16 </v>
          </cell>
          <cell r="D889" t="str">
            <v> 070552 </v>
          </cell>
          <cell r="E889" t="str">
            <v>SBC</v>
          </cell>
          <cell r="F889" t="str">
            <v>DUTO FLEXIVEL DE ALUMINIO ؽ5"" (125 MM)</v>
          </cell>
          <cell r="G889" t="str">
            <v>M</v>
          </cell>
          <cell r="H889">
            <v>1.5</v>
          </cell>
          <cell r="I889">
            <v>69.22</v>
          </cell>
          <cell r="J889">
            <v>87.52</v>
          </cell>
          <cell r="K889">
            <v>131.28</v>
          </cell>
          <cell r="L889">
            <v>5.60213787823002e-6</v>
          </cell>
        </row>
        <row r="890">
          <cell r="C890" t="str">
            <v> 15.3.17 </v>
          </cell>
          <cell r="D890" t="str">
            <v> UFF00431 (ADAPT_SBC:070655) </v>
          </cell>
          <cell r="E890" t="str">
            <v>Próprio</v>
          </cell>
          <cell r="F890" t="str">
            <v>FORNECIMENTO E INSTALAÇÃO COMPLETA - DUTO FLEXÍVEL PARA RETORNO / EXAUSTÃO (NOVO) - MODELO ALUDEC - DIÂMETRO Ø161mm - MARCA MULTIVAC OU EQUIVALENTE TÉCNICO</v>
          </cell>
          <cell r="G890" t="str">
            <v>M</v>
          </cell>
          <cell r="H890">
            <v>7.5</v>
          </cell>
          <cell r="I890">
            <v>40.61</v>
          </cell>
          <cell r="J890">
            <v>51.34</v>
          </cell>
          <cell r="K890">
            <v>385.05</v>
          </cell>
          <cell r="L890">
            <v>1.64313161944886e-5</v>
          </cell>
        </row>
        <row r="891">
          <cell r="C891" t="str">
            <v> 15.3.18 </v>
          </cell>
          <cell r="D891" t="str">
            <v> 070101 </v>
          </cell>
          <cell r="E891" t="str">
            <v>SBC</v>
          </cell>
          <cell r="F891" t="str">
            <v>ISOFLEX 4+ LàDE VIDRO PARA DUTOS DE AR-CONDICIONADO</v>
          </cell>
          <cell r="G891" t="str">
            <v>m²</v>
          </cell>
          <cell r="H891">
            <v>1278.63</v>
          </cell>
          <cell r="I891">
            <v>99.58</v>
          </cell>
          <cell r="J891">
            <v>125.9</v>
          </cell>
          <cell r="K891">
            <v>160979.51</v>
          </cell>
          <cell r="L891">
            <v>0.00686951104958796</v>
          </cell>
        </row>
        <row r="892">
          <cell r="C892" t="str">
            <v> 15.4 </v>
          </cell>
          <cell r="D892" t="str">
            <v>  </v>
          </cell>
        </row>
        <row r="892">
          <cell r="F892" t="str">
            <v>TUBULAÇÃO DE COBRE - ISOLAMENTOS</v>
          </cell>
        </row>
        <row r="892">
          <cell r="K892">
            <v>41545.64</v>
          </cell>
          <cell r="L892">
            <v>0.00177288546251758</v>
          </cell>
        </row>
        <row r="893">
          <cell r="C893" t="str">
            <v> 15.4.1 </v>
          </cell>
          <cell r="D893" t="str">
            <v> 103289 </v>
          </cell>
          <cell r="E893" t="str">
            <v>SINAPI</v>
          </cell>
          <cell r="F893" t="str">
            <v>TUBO EM COBRE FLEXÍVEL, DN 1/4", COM ISOLAMENTO, INSTALADO EM FORRO, PARA RAMAL DE ALIMENTAÇÃO DE AR CONDICIONADO, INCLUSO FIXADOR. AF_11/2021_PA</v>
          </cell>
          <cell r="G893" t="str">
            <v>M</v>
          </cell>
          <cell r="H893">
            <v>57.6</v>
          </cell>
          <cell r="I893">
            <v>30.85</v>
          </cell>
          <cell r="J893">
            <v>39</v>
          </cell>
          <cell r="K893">
            <v>2246.4</v>
          </cell>
          <cell r="L893">
            <v>9.58610795982321e-5</v>
          </cell>
        </row>
        <row r="894">
          <cell r="C894" t="str">
            <v> 15.4.2 </v>
          </cell>
          <cell r="D894" t="str">
            <v> 103290 </v>
          </cell>
          <cell r="E894" t="str">
            <v>SINAPI</v>
          </cell>
          <cell r="F894" t="str">
            <v>TUBO EM COBRE FLEXÍVEL, DN 3/8", COM ISOLAMENTO, INSTALADO EM FORRO, PARA RAMAL DE ALIMENTAÇÃO DE AR CONDICIONADO, INCLUSO FIXADOR. AF_11/2021_PA</v>
          </cell>
          <cell r="G894" t="str">
            <v>M</v>
          </cell>
          <cell r="H894">
            <v>283.8</v>
          </cell>
          <cell r="I894">
            <v>47.5</v>
          </cell>
          <cell r="J894">
            <v>60.05</v>
          </cell>
          <cell r="K894">
            <v>17042.19</v>
          </cell>
          <cell r="L894">
            <v>0.000727244805964296</v>
          </cell>
        </row>
        <row r="895">
          <cell r="C895" t="str">
            <v> 15.4.3 </v>
          </cell>
          <cell r="D895" t="str">
            <v> 103291 </v>
          </cell>
          <cell r="E895" t="str">
            <v>SINAPI</v>
          </cell>
          <cell r="F895" t="str">
            <v>TUBO EM COBRE FLEXÍVEL, DN 1/2", COM ISOLAMENTO, INSTALADO EM FORRO, PARA RAMAL DE ALIMENTAÇÃO DE AR CONDICIONADO, INCLUSO FIXADOR. AF_11/2021_PA</v>
          </cell>
          <cell r="G895" t="str">
            <v>M</v>
          </cell>
          <cell r="H895">
            <v>69.6</v>
          </cell>
          <cell r="I895">
            <v>59.14</v>
          </cell>
          <cell r="J895">
            <v>74.77</v>
          </cell>
          <cell r="K895">
            <v>5203.99</v>
          </cell>
          <cell r="L895">
            <v>0.000222070913291668</v>
          </cell>
        </row>
        <row r="896">
          <cell r="C896" t="str">
            <v> 15.4.4 </v>
          </cell>
          <cell r="D896" t="str">
            <v> 103292 </v>
          </cell>
          <cell r="E896" t="str">
            <v>SINAPI</v>
          </cell>
          <cell r="F896" t="str">
            <v>TUBO EM COBRE FLEXÍVEL, DN 5/8", COM ISOLAMENTO, INSTALADO EM FORRO, PARA RAMAL DE ALIMENTAÇÃO DE AR CONDICIONADO, INCLUSO FIXADOR. AF_11/2021_PA</v>
          </cell>
          <cell r="G896" t="str">
            <v>M</v>
          </cell>
          <cell r="H896">
            <v>75</v>
          </cell>
          <cell r="I896">
            <v>71.11</v>
          </cell>
          <cell r="J896">
            <v>89.91</v>
          </cell>
          <cell r="K896">
            <v>6743.25</v>
          </cell>
          <cell r="L896">
            <v>0.000287756065260318</v>
          </cell>
        </row>
        <row r="897">
          <cell r="C897" t="str">
            <v> 15.4.5 </v>
          </cell>
          <cell r="D897" t="str">
            <v> UFF00341 (ADAPT_SINAPI: 103292) </v>
          </cell>
          <cell r="E897" t="str">
            <v>Próprio</v>
          </cell>
          <cell r="F897" t="str">
            <v>FORNECIMENTO E INSTALAÇÃO COMPLETA - TUBULAÇÃO DE COBRE SEM COSTURA PARA SISTEMA VRF - Ø7/8 - DENSIDADE LINEAR 0,635 kg/m</v>
          </cell>
          <cell r="G897" t="str">
            <v>M</v>
          </cell>
          <cell r="H897">
            <v>10.8</v>
          </cell>
          <cell r="I897">
            <v>102.47</v>
          </cell>
          <cell r="J897">
            <v>129.56</v>
          </cell>
          <cell r="K897">
            <v>1399.24</v>
          </cell>
          <cell r="L897">
            <v>5.97100503102877e-5</v>
          </cell>
        </row>
        <row r="898">
          <cell r="C898" t="str">
            <v> 15.4.6 </v>
          </cell>
          <cell r="D898" t="str">
            <v> UFF00342 (ADAPT_SINAPI: 103292) </v>
          </cell>
          <cell r="E898" t="str">
            <v>Próprio</v>
          </cell>
          <cell r="F898" t="str">
            <v>FORNECIMENTO E INSTALAÇÃO COMPLETA - TUBULAÇÃO DE COBRE SEM COSTURA PARA SISTEMA VRF - Ø1 1/8 - DENSIDADE LINEAR 0,635 kg/m</v>
          </cell>
          <cell r="G898" t="str">
            <v>M</v>
          </cell>
          <cell r="H898">
            <v>12</v>
          </cell>
          <cell r="I898">
            <v>119.71</v>
          </cell>
          <cell r="J898">
            <v>151.36</v>
          </cell>
          <cell r="K898">
            <v>1816.32</v>
          </cell>
          <cell r="L898">
            <v>7.75081891452372e-5</v>
          </cell>
        </row>
        <row r="899">
          <cell r="C899" t="str">
            <v> 15.4.7 </v>
          </cell>
          <cell r="D899" t="str">
            <v> UFF00343 (ADAPT_SINAPI: 103292) </v>
          </cell>
          <cell r="E899" t="str">
            <v>Próprio</v>
          </cell>
          <cell r="F899" t="str">
            <v>FORNECIMENTO E INSTALAÇÃO COMPLETA - TUBULAÇÃO DE COBRE SEM COSTURA PARA SISTEMA VRF - Ø1 1/4 - DENSIDADE LINEAR 1,35 kg/m</v>
          </cell>
          <cell r="G899" t="str">
            <v>M</v>
          </cell>
          <cell r="H899">
            <v>30</v>
          </cell>
          <cell r="I899">
            <v>119.71</v>
          </cell>
          <cell r="J899">
            <v>151.36</v>
          </cell>
          <cell r="K899">
            <v>4540.8</v>
          </cell>
          <cell r="L899">
            <v>0.000193770472863093</v>
          </cell>
        </row>
        <row r="900">
          <cell r="C900" t="str">
            <v> 15.4.8 </v>
          </cell>
          <cell r="D900" t="str">
            <v> 070963 </v>
          </cell>
          <cell r="E900" t="str">
            <v>SBC</v>
          </cell>
          <cell r="F900" t="str">
            <v>ISOLANTE TERMICO FLEXIVEL EM ESPUMA ELASTOMERICA, MANTA 25MM</v>
          </cell>
          <cell r="G900" t="str">
            <v>m²</v>
          </cell>
          <cell r="H900">
            <v>15</v>
          </cell>
          <cell r="I900">
            <v>134.64</v>
          </cell>
          <cell r="J900">
            <v>170.23</v>
          </cell>
          <cell r="K900">
            <v>2553.45</v>
          </cell>
          <cell r="L900">
            <v>0.000108963886084449</v>
          </cell>
        </row>
        <row r="901">
          <cell r="C901" t="str">
            <v> 15.5 </v>
          </cell>
          <cell r="D901" t="str">
            <v>  </v>
          </cell>
        </row>
        <row r="901">
          <cell r="F901" t="str">
            <v>CONEXÕES E ACESSÓRIOS</v>
          </cell>
        </row>
        <row r="901">
          <cell r="K901">
            <v>419144.09</v>
          </cell>
          <cell r="L901">
            <v>0.0178862201632027</v>
          </cell>
        </row>
        <row r="902">
          <cell r="C902" t="str">
            <v> 15.5.1 </v>
          </cell>
          <cell r="D902" t="str">
            <v> 95249 </v>
          </cell>
          <cell r="E902" t="str">
            <v>SINAPI</v>
          </cell>
          <cell r="F902" t="str">
            <v>VÁLVULA DE ESFERA BRUTA, BRONZE, ROSCÁVEL, 3/4'' - FORNECIMENTO E INSTALAÇÃO. AF_08/2021</v>
          </cell>
          <cell r="G902" t="str">
            <v>UN</v>
          </cell>
          <cell r="H902">
            <v>33</v>
          </cell>
          <cell r="I902">
            <v>41.57</v>
          </cell>
          <cell r="J902">
            <v>52.56</v>
          </cell>
          <cell r="K902">
            <v>1734.48</v>
          </cell>
          <cell r="L902">
            <v>7.4015814343635e-5</v>
          </cell>
        </row>
        <row r="903">
          <cell r="C903" t="str">
            <v> 15.5.2 </v>
          </cell>
          <cell r="D903" t="str">
            <v> 95250 </v>
          </cell>
          <cell r="E903" t="str">
            <v>SINAPI</v>
          </cell>
          <cell r="F903" t="str">
            <v>VÁLVULA DE ESFERA BRUTA, BRONZE, ROSCÁVEL, 1'' - FORNECIMENTO E INSTALAÇÃO. AF_08/2021</v>
          </cell>
          <cell r="G903" t="str">
            <v>UN</v>
          </cell>
          <cell r="H903">
            <v>15</v>
          </cell>
          <cell r="I903">
            <v>56.09</v>
          </cell>
          <cell r="J903">
            <v>70.92</v>
          </cell>
          <cell r="K903">
            <v>1063.8</v>
          </cell>
          <cell r="L903">
            <v>4.53957516366628e-5</v>
          </cell>
        </row>
        <row r="904">
          <cell r="C904" t="str">
            <v> 15.5.3 </v>
          </cell>
          <cell r="D904" t="str">
            <v> 95251 </v>
          </cell>
          <cell r="E904" t="str">
            <v>SINAPI</v>
          </cell>
          <cell r="F904" t="str">
            <v>VÁLVULA DE ESFERA BRUTA, BRONZE, ROSCÁVEL, 1 1/4'' - FORNECIMENTO E INSTALAÇÃO. AF_08/2021</v>
          </cell>
          <cell r="G904" t="str">
            <v>UN</v>
          </cell>
          <cell r="H904">
            <v>26</v>
          </cell>
          <cell r="I904">
            <v>82.45</v>
          </cell>
          <cell r="J904">
            <v>104.24</v>
          </cell>
          <cell r="K904">
            <v>2710.24</v>
          </cell>
          <cell r="L904">
            <v>0.000115654617330089</v>
          </cell>
        </row>
        <row r="905">
          <cell r="C905" t="str">
            <v> 15.5.4 </v>
          </cell>
          <cell r="D905" t="str">
            <v> 15.029.0219-A </v>
          </cell>
          <cell r="E905" t="str">
            <v>EMOP</v>
          </cell>
          <cell r="F905" t="str">
            <v>VALVULA DE BALANCEAMENTO ROSQUEADA DE 3/4".FORNECIMENTO E CO LOCACAO</v>
          </cell>
          <cell r="G905" t="str">
            <v>UN</v>
          </cell>
          <cell r="H905">
            <v>33</v>
          </cell>
          <cell r="I905">
            <v>680.81</v>
          </cell>
          <cell r="J905">
            <v>860.81</v>
          </cell>
          <cell r="K905">
            <v>28406.73</v>
          </cell>
          <cell r="L905">
            <v>0.00121220611006744</v>
          </cell>
        </row>
        <row r="906">
          <cell r="C906" t="str">
            <v> 15.5.5 </v>
          </cell>
          <cell r="D906" t="str">
            <v> 15.029.0215-A </v>
          </cell>
          <cell r="E906" t="str">
            <v>EMOP</v>
          </cell>
          <cell r="F906" t="str">
            <v>VALVULA DE BALANCEAMENTO ROSQUEADA DE 1".FORNECIMENTO E COLO CACAO</v>
          </cell>
          <cell r="G906" t="str">
            <v>UN</v>
          </cell>
          <cell r="H906">
            <v>15</v>
          </cell>
          <cell r="I906">
            <v>629.46</v>
          </cell>
          <cell r="J906">
            <v>795.88</v>
          </cell>
          <cell r="K906">
            <v>11938.2</v>
          </cell>
          <cell r="L906">
            <v>0.000509441212811438</v>
          </cell>
        </row>
        <row r="907">
          <cell r="C907" t="str">
            <v> 15.5.6 </v>
          </cell>
          <cell r="D907" t="str">
            <v> 052530 </v>
          </cell>
          <cell r="E907" t="str">
            <v>SBC</v>
          </cell>
          <cell r="F907" t="str">
            <v>VALVULA GLOBO BRONZE DISCO METAL PN 16 (CLASSE 150) BSP 3""</v>
          </cell>
          <cell r="G907" t="str">
            <v>UN</v>
          </cell>
          <cell r="H907">
            <v>4</v>
          </cell>
          <cell r="I907">
            <v>1503.64</v>
          </cell>
          <cell r="J907">
            <v>1901.2</v>
          </cell>
          <cell r="K907">
            <v>7604.8</v>
          </cell>
          <cell r="L907">
            <v>0.000324521161916237</v>
          </cell>
        </row>
        <row r="908">
          <cell r="C908" t="str">
            <v> 15.5.7 </v>
          </cell>
          <cell r="D908" t="str">
            <v> 055991 </v>
          </cell>
          <cell r="E908" t="str">
            <v>SBC</v>
          </cell>
          <cell r="F908" t="str">
            <v>VALVULA GAVETA ROSCA BRONZE 1""</v>
          </cell>
          <cell r="G908" t="str">
            <v>UN</v>
          </cell>
          <cell r="H908">
            <v>16</v>
          </cell>
          <cell r="I908">
            <v>125.4</v>
          </cell>
          <cell r="J908">
            <v>158.55</v>
          </cell>
          <cell r="K908">
            <v>2536.8</v>
          </cell>
          <cell r="L908">
            <v>0.000108253377281337</v>
          </cell>
        </row>
        <row r="909">
          <cell r="C909" t="str">
            <v> 15.5.8 </v>
          </cell>
          <cell r="D909" t="str">
            <v> 15.029.0242-A </v>
          </cell>
          <cell r="E909" t="str">
            <v>EMOP</v>
          </cell>
          <cell r="F909" t="str">
            <v>FILTRO Y,CORPO EM METAL,COM TELA REMOVIVEL EM ACO INOX,DE 3/ 4".FORNECIMENTO E COLOCACAO</v>
          </cell>
          <cell r="G909" t="str">
            <v>UN</v>
          </cell>
          <cell r="H909">
            <v>33</v>
          </cell>
          <cell r="I909">
            <v>63.98</v>
          </cell>
          <cell r="J909">
            <v>80.89</v>
          </cell>
          <cell r="K909">
            <v>2669.37</v>
          </cell>
          <cell r="L909">
            <v>0.000113910563589358</v>
          </cell>
        </row>
        <row r="910">
          <cell r="C910" t="str">
            <v> 15.5.9 </v>
          </cell>
          <cell r="D910" t="str">
            <v> 15.029.0244-A </v>
          </cell>
          <cell r="E910" t="str">
            <v>EMOP</v>
          </cell>
          <cell r="F910" t="str">
            <v>FILTRO Y,CORPO EM METAL,COM TELA REMOVIVEL EM ACO INOX,DE 1" .FORNECIMENTO E COLOCACAO</v>
          </cell>
          <cell r="G910" t="str">
            <v>UN</v>
          </cell>
          <cell r="H910">
            <v>15</v>
          </cell>
          <cell r="I910">
            <v>75.48</v>
          </cell>
          <cell r="J910">
            <v>95.43</v>
          </cell>
          <cell r="K910">
            <v>1431.45</v>
          </cell>
          <cell r="L910">
            <v>6.10845541269985e-5</v>
          </cell>
        </row>
        <row r="911">
          <cell r="C911" t="str">
            <v> 15.5.10 </v>
          </cell>
          <cell r="D911" t="str">
            <v> 93106 </v>
          </cell>
          <cell r="E911" t="str">
            <v>SINAPI</v>
          </cell>
          <cell r="F911" t="str">
            <v>JUNTA DE EXPANSÃO EM COBRE, DN 15 MM, PONTA X PONTA, INSTALADO EM RAMAL E SUB-RAMAL DE HIDRÁULICA PREDIAL - FORNECIMENTO E INSTALAÇÃO. AF_04/2022</v>
          </cell>
          <cell r="G911" t="str">
            <v>UN</v>
          </cell>
          <cell r="H911">
            <v>66</v>
          </cell>
          <cell r="I911">
            <v>428.1</v>
          </cell>
          <cell r="J911">
            <v>541.28</v>
          </cell>
          <cell r="K911">
            <v>35724.48</v>
          </cell>
          <cell r="L911">
            <v>0.00152447792952522</v>
          </cell>
        </row>
        <row r="912">
          <cell r="C912" t="str">
            <v> 15.5.11 </v>
          </cell>
          <cell r="D912" t="str">
            <v> 93109 </v>
          </cell>
          <cell r="E912" t="str">
            <v>SINAPI</v>
          </cell>
          <cell r="F912" t="str">
            <v>JUNTA DE EXPANSÃO EM COBRE, DN 22 MM, PONTA X PONTA, INSTALADO EM RAMAL E SUB-RAMAL DE HIDRÁULICA PREDIAL - FORNECIMENTO E INSTALAÇÃO. AF_04/2022</v>
          </cell>
          <cell r="G912" t="str">
            <v>UN</v>
          </cell>
          <cell r="H912">
            <v>82</v>
          </cell>
          <cell r="I912">
            <v>499.2</v>
          </cell>
          <cell r="J912">
            <v>631.18</v>
          </cell>
          <cell r="K912">
            <v>51756.76</v>
          </cell>
          <cell r="L912">
            <v>0.00220862664267566</v>
          </cell>
        </row>
        <row r="913">
          <cell r="C913" t="str">
            <v> 15.5.12 </v>
          </cell>
          <cell r="D913" t="str">
            <v> 052101 </v>
          </cell>
          <cell r="E913" t="str">
            <v>SBC</v>
          </cell>
          <cell r="F913" t="str">
            <v>CURVA 90 GALVANIZADA 3/4""</v>
          </cell>
          <cell r="G913" t="str">
            <v>UN</v>
          </cell>
          <cell r="H913">
            <v>3</v>
          </cell>
          <cell r="I913">
            <v>21.81</v>
          </cell>
          <cell r="J913">
            <v>27.57</v>
          </cell>
          <cell r="K913">
            <v>82.71</v>
          </cell>
          <cell r="L913">
            <v>3.52950048680991e-6</v>
          </cell>
        </row>
        <row r="914">
          <cell r="C914" t="str">
            <v> 15.5.13 </v>
          </cell>
          <cell r="D914" t="str">
            <v> 052102 </v>
          </cell>
          <cell r="E914" t="str">
            <v>SBC</v>
          </cell>
          <cell r="F914" t="str">
            <v>CURVA 90 GALVANIZADA 1""</v>
          </cell>
          <cell r="G914" t="str">
            <v>UN</v>
          </cell>
          <cell r="H914">
            <v>17</v>
          </cell>
          <cell r="I914">
            <v>30.49</v>
          </cell>
          <cell r="J914">
            <v>38.55</v>
          </cell>
          <cell r="K914">
            <v>655.35</v>
          </cell>
          <cell r="L914">
            <v>2.79658825296926e-5</v>
          </cell>
        </row>
        <row r="915">
          <cell r="C915" t="str">
            <v> 15.5.14 </v>
          </cell>
          <cell r="D915" t="str">
            <v> 052046 </v>
          </cell>
          <cell r="E915" t="str">
            <v>SBC</v>
          </cell>
          <cell r="F915" t="str">
            <v>CURVA 90 GALVANIZADA 1.1/4""</v>
          </cell>
          <cell r="G915" t="str">
            <v>UN</v>
          </cell>
          <cell r="H915">
            <v>72</v>
          </cell>
          <cell r="I915">
            <v>43.99</v>
          </cell>
          <cell r="J915">
            <v>55.62</v>
          </cell>
          <cell r="K915">
            <v>4004.64</v>
          </cell>
          <cell r="L915">
            <v>0.000170890809206848</v>
          </cell>
        </row>
        <row r="916">
          <cell r="C916" t="str">
            <v> 15.5.15 </v>
          </cell>
          <cell r="D916" t="str">
            <v> 052043 </v>
          </cell>
          <cell r="E916" t="str">
            <v>SBC</v>
          </cell>
          <cell r="F916" t="str">
            <v>CURVA 90 GALVANIZADA 4""</v>
          </cell>
          <cell r="G916" t="str">
            <v>UN</v>
          </cell>
          <cell r="H916">
            <v>2</v>
          </cell>
          <cell r="I916">
            <v>1033.02</v>
          </cell>
          <cell r="J916">
            <v>1306.15</v>
          </cell>
          <cell r="K916">
            <v>2612.3</v>
          </cell>
          <cell r="L916">
            <v>0.000111475203986139</v>
          </cell>
        </row>
        <row r="917">
          <cell r="C917" t="str">
            <v> 15.5.16 </v>
          </cell>
          <cell r="D917" t="str">
            <v> 052532 </v>
          </cell>
          <cell r="E917" t="str">
            <v>SBC</v>
          </cell>
          <cell r="F917" t="str">
            <v>CURVA 90 GALVANIZADA 6""</v>
          </cell>
          <cell r="G917" t="str">
            <v>UN</v>
          </cell>
          <cell r="H917">
            <v>46</v>
          </cell>
          <cell r="I917">
            <v>1655.82</v>
          </cell>
          <cell r="J917">
            <v>2093.61</v>
          </cell>
          <cell r="K917">
            <v>96306.06</v>
          </cell>
          <cell r="L917">
            <v>0.00410968789327462</v>
          </cell>
        </row>
        <row r="918">
          <cell r="C918" t="str">
            <v> 15.5.17 </v>
          </cell>
          <cell r="D918" t="str">
            <v> UFF00316 (ADAPT_AGETOP: 072661) </v>
          </cell>
          <cell r="E918" t="str">
            <v>Próprio</v>
          </cell>
          <cell r="F918" t="str">
            <v>FORNECIMENTO E INSTALAÇÃO COMPLETA - VERGALHÃO ROSCADO Ø5/16"</v>
          </cell>
          <cell r="G918" t="str">
            <v>M</v>
          </cell>
          <cell r="H918">
            <v>2486</v>
          </cell>
          <cell r="I918">
            <v>23.02</v>
          </cell>
          <cell r="J918">
            <v>29.1</v>
          </cell>
          <cell r="K918">
            <v>72342.6</v>
          </cell>
          <cell r="L918">
            <v>0.0030870903387389</v>
          </cell>
        </row>
        <row r="919">
          <cell r="C919" t="str">
            <v> 15.5.18 </v>
          </cell>
          <cell r="D919" t="str">
            <v> UFF00101 (ADAPT_EMOP: 15.018.0175-A) </v>
          </cell>
          <cell r="E919" t="str">
            <v>Próprio</v>
          </cell>
          <cell r="F919" t="str">
            <v>CANALETA PERFURADA ALTA(PERFILADOS),MEDINDO(38X38X6000)MM PRE-GALVANIZADA,INCLUSIVE SUPORTE E CONEXOES.DESMONTAGEM E LIMPEZA</v>
          </cell>
          <cell r="G919" t="str">
            <v>M</v>
          </cell>
          <cell r="H919">
            <v>857.4</v>
          </cell>
          <cell r="I919">
            <v>60.37</v>
          </cell>
          <cell r="J919">
            <v>76.33</v>
          </cell>
          <cell r="K919">
            <v>65445.34</v>
          </cell>
          <cell r="L919">
            <v>0.0027927621737328</v>
          </cell>
        </row>
        <row r="920">
          <cell r="C920" t="str">
            <v> 15.5.19 </v>
          </cell>
          <cell r="D920" t="str">
            <v> UFF00103 (ADAPT_SCO: IP 54.10.0950) </v>
          </cell>
          <cell r="E920" t="str">
            <v>Próprio</v>
          </cell>
          <cell r="F920" t="str">
            <v>PORCA SEXTAVADA DE AÇO GALVANIZADO, DE Ø1/4". Fornecimento.(desonerado)</v>
          </cell>
          <cell r="G920" t="str">
            <v>UN</v>
          </cell>
          <cell r="H920">
            <v>4972</v>
          </cell>
          <cell r="I920">
            <v>0.12</v>
          </cell>
          <cell r="J920">
            <v>0.15</v>
          </cell>
          <cell r="K920">
            <v>745.8</v>
          </cell>
          <cell r="L920">
            <v>3.18256735952464e-5</v>
          </cell>
        </row>
        <row r="921">
          <cell r="C921" t="str">
            <v> 15.5.20 </v>
          </cell>
          <cell r="D921" t="str">
            <v> MAT007600 </v>
          </cell>
          <cell r="E921" t="str">
            <v>SCO</v>
          </cell>
          <cell r="F921" t="str">
            <v>Arruela lisa de aco galvanizado, de 5/16"</v>
          </cell>
          <cell r="G921" t="str">
            <v>un</v>
          </cell>
          <cell r="H921">
            <v>4972</v>
          </cell>
          <cell r="I921">
            <v>0.09</v>
          </cell>
          <cell r="J921">
            <v>0.11</v>
          </cell>
          <cell r="K921">
            <v>546.92</v>
          </cell>
          <cell r="L921">
            <v>2.33388273031807e-5</v>
          </cell>
        </row>
        <row r="922">
          <cell r="C922" t="str">
            <v> 15.5.21 </v>
          </cell>
          <cell r="D922" t="str">
            <v> 72713 </v>
          </cell>
          <cell r="E922" t="str">
            <v>SINAPI</v>
          </cell>
          <cell r="F922" t="str">
            <v>TE DE ACO GALVANIZADO 1.1/4" - FORNECIMENTO E INSTALACAO</v>
          </cell>
          <cell r="G922" t="str">
            <v>UN</v>
          </cell>
          <cell r="H922">
            <v>2</v>
          </cell>
          <cell r="I922">
            <v>68.98</v>
          </cell>
          <cell r="J922">
            <v>87.21</v>
          </cell>
          <cell r="K922">
            <v>174.42</v>
          </cell>
          <cell r="L922">
            <v>7.44305978611273e-6</v>
          </cell>
        </row>
        <row r="923">
          <cell r="C923" t="str">
            <v> 15.5.22 </v>
          </cell>
          <cell r="D923" t="str">
            <v> 72712 </v>
          </cell>
          <cell r="E923" t="str">
            <v>SINAPI</v>
          </cell>
          <cell r="F923" t="str">
            <v>TE DE ACO GALVANIZADO 1.1/2" - FORNECIMENTO E INSTALACAO</v>
          </cell>
          <cell r="G923" t="str">
            <v>UN</v>
          </cell>
          <cell r="H923">
            <v>2</v>
          </cell>
          <cell r="I923">
            <v>87.58</v>
          </cell>
          <cell r="J923">
            <v>110.73</v>
          </cell>
          <cell r="K923">
            <v>221.46</v>
          </cell>
          <cell r="L923">
            <v>9.45040717940904e-6</v>
          </cell>
        </row>
        <row r="924">
          <cell r="C924" t="str">
            <v> 15.5.23 </v>
          </cell>
          <cell r="D924" t="str">
            <v> 72716 </v>
          </cell>
          <cell r="E924" t="str">
            <v>SINAPI</v>
          </cell>
          <cell r="F924" t="str">
            <v>TE DE ACO GALVANIZADO 2" - FORNECIMENTO E INSTALACAO</v>
          </cell>
          <cell r="G924" t="str">
            <v>UN</v>
          </cell>
          <cell r="H924">
            <v>4</v>
          </cell>
          <cell r="I924">
            <v>120.73</v>
          </cell>
          <cell r="J924">
            <v>152.65</v>
          </cell>
          <cell r="K924">
            <v>610.6</v>
          </cell>
          <cell r="L924">
            <v>2.6056256767575e-5</v>
          </cell>
        </row>
        <row r="925">
          <cell r="C925" t="str">
            <v> 15.5.24 </v>
          </cell>
          <cell r="D925" t="str">
            <v> 72719 </v>
          </cell>
          <cell r="E925" t="str">
            <v>SINAPI</v>
          </cell>
          <cell r="F925" t="str">
            <v>TE DE ACO GALVANIZADO 4" - FORNECIMENTO E INSTALACAO</v>
          </cell>
          <cell r="G925" t="str">
            <v>UN</v>
          </cell>
          <cell r="H925">
            <v>2</v>
          </cell>
          <cell r="I925">
            <v>411.39</v>
          </cell>
          <cell r="J925">
            <v>520.16</v>
          </cell>
          <cell r="K925">
            <v>1040.32</v>
          </cell>
          <cell r="L925">
            <v>4.43937848680702e-5</v>
          </cell>
        </row>
        <row r="926">
          <cell r="C926" t="str">
            <v> 15.5.25 </v>
          </cell>
          <cell r="D926" t="str">
            <v> 72720 </v>
          </cell>
          <cell r="E926" t="str">
            <v>SINAPI</v>
          </cell>
          <cell r="F926" t="str">
            <v>TE DE ACO GALVANIZADO 5" - FORNECIMENTO E INSTALACAO</v>
          </cell>
          <cell r="G926" t="str">
            <v>UN</v>
          </cell>
          <cell r="H926">
            <v>16</v>
          </cell>
          <cell r="I926">
            <v>568.9</v>
          </cell>
          <cell r="J926">
            <v>719.31</v>
          </cell>
          <cell r="K926">
            <v>11508.96</v>
          </cell>
          <cell r="L926">
            <v>0.000491124167847609</v>
          </cell>
        </row>
        <row r="927">
          <cell r="C927" t="str">
            <v> 15.5.26 </v>
          </cell>
          <cell r="D927" t="str">
            <v> 052381 </v>
          </cell>
          <cell r="E927" t="str">
            <v>SBC</v>
          </cell>
          <cell r="F927" t="str">
            <v>TE REDUCAO GALVANIZADO 3/4""x1/2""</v>
          </cell>
          <cell r="G927" t="str">
            <v>UN</v>
          </cell>
          <cell r="H927">
            <v>1</v>
          </cell>
          <cell r="I927">
            <v>26.98</v>
          </cell>
          <cell r="J927">
            <v>34.11</v>
          </cell>
          <cell r="K927">
            <v>34.11</v>
          </cell>
          <cell r="L927">
            <v>1.45558289934816e-6</v>
          </cell>
        </row>
        <row r="928">
          <cell r="C928" t="str">
            <v> 15.5.27 </v>
          </cell>
          <cell r="D928" t="str">
            <v> 055725 </v>
          </cell>
          <cell r="E928" t="str">
            <v>SBC</v>
          </cell>
          <cell r="F928" t="str">
            <v>TE REDUCAO GALVANIZADO 1""x1/2""</v>
          </cell>
          <cell r="G928" t="str">
            <v>UN</v>
          </cell>
          <cell r="H928">
            <v>7</v>
          </cell>
          <cell r="I928">
            <v>46.11</v>
          </cell>
          <cell r="J928">
            <v>58.3</v>
          </cell>
          <cell r="K928">
            <v>408.1</v>
          </cell>
          <cell r="L928">
            <v>1.74149334864844e-5</v>
          </cell>
        </row>
        <row r="929">
          <cell r="C929" t="str">
            <v> 15.5.28 </v>
          </cell>
          <cell r="D929" t="str">
            <v> 052319 </v>
          </cell>
          <cell r="E929" t="str">
            <v>SBC</v>
          </cell>
          <cell r="F929" t="str">
            <v>TE REDUCAO GALVANIZADO 1""x3/4""</v>
          </cell>
          <cell r="G929" t="str">
            <v>UN</v>
          </cell>
          <cell r="H929">
            <v>7</v>
          </cell>
          <cell r="I929">
            <v>43.58</v>
          </cell>
          <cell r="J929">
            <v>55.1</v>
          </cell>
          <cell r="K929">
            <v>385.7</v>
          </cell>
          <cell r="L929">
            <v>1.64590537753909e-5</v>
          </cell>
        </row>
        <row r="930">
          <cell r="C930" t="str">
            <v> 15.5.29 </v>
          </cell>
          <cell r="D930" t="str">
            <v> 052312 </v>
          </cell>
          <cell r="E930" t="str">
            <v>SBC</v>
          </cell>
          <cell r="F930" t="str">
            <v>TE REDUCAO GALVANIZADO 1.1/4""x1/2""</v>
          </cell>
          <cell r="G930" t="str">
            <v>UN</v>
          </cell>
          <cell r="H930">
            <v>26</v>
          </cell>
          <cell r="I930">
            <v>55.85</v>
          </cell>
          <cell r="J930">
            <v>70.61</v>
          </cell>
          <cell r="K930">
            <v>1835.86</v>
          </cell>
          <cell r="L930">
            <v>7.83420235003607e-5</v>
          </cell>
        </row>
        <row r="931">
          <cell r="C931" t="str">
            <v> 15.5.30 </v>
          </cell>
          <cell r="D931" t="str">
            <v> 052317 </v>
          </cell>
          <cell r="E931" t="str">
            <v>SBC</v>
          </cell>
          <cell r="F931" t="str">
            <v>TE REDUCAO GALVANIZADO 1.1/4""x3/4""</v>
          </cell>
          <cell r="G931" t="str">
            <v>UN</v>
          </cell>
          <cell r="H931">
            <v>26</v>
          </cell>
          <cell r="I931">
            <v>56.31</v>
          </cell>
          <cell r="J931">
            <v>71.19</v>
          </cell>
          <cell r="K931">
            <v>1850.94</v>
          </cell>
          <cell r="L931">
            <v>7.89855353772933e-5</v>
          </cell>
        </row>
        <row r="932">
          <cell r="C932" t="str">
            <v> 15.5.31 </v>
          </cell>
          <cell r="D932" t="str">
            <v> 052316 </v>
          </cell>
          <cell r="E932" t="str">
            <v>SBC</v>
          </cell>
          <cell r="F932" t="str">
            <v>TE REDUCAO GALVANIZADO 1.1/4""x1""</v>
          </cell>
          <cell r="G932" t="str">
            <v>UN</v>
          </cell>
          <cell r="H932">
            <v>6</v>
          </cell>
          <cell r="I932">
            <v>50.04</v>
          </cell>
          <cell r="J932">
            <v>63.27</v>
          </cell>
          <cell r="K932">
            <v>379.62</v>
          </cell>
          <cell r="L932">
            <v>1.61996007109512e-5</v>
          </cell>
        </row>
        <row r="933">
          <cell r="C933" t="str">
            <v> 15.5.32 </v>
          </cell>
          <cell r="D933" t="str">
            <v> 052313 </v>
          </cell>
          <cell r="E933" t="str">
            <v>SBC</v>
          </cell>
          <cell r="F933" t="str">
            <v>TE REDUCAO GALVANIZADO 1.1/2""x1.1/4""</v>
          </cell>
          <cell r="G933" t="str">
            <v>UN</v>
          </cell>
          <cell r="H933">
            <v>2</v>
          </cell>
          <cell r="I933">
            <v>76.44</v>
          </cell>
          <cell r="J933">
            <v>96.65</v>
          </cell>
          <cell r="K933">
            <v>193.3</v>
          </cell>
          <cell r="L933">
            <v>8.24872982832009e-6</v>
          </cell>
        </row>
        <row r="934">
          <cell r="C934" t="str">
            <v> 15.5.33 </v>
          </cell>
          <cell r="D934" t="str">
            <v> 056149 </v>
          </cell>
          <cell r="E934" t="str">
            <v>SBC</v>
          </cell>
          <cell r="F934" t="str">
            <v>TE REDUCAO GALVANIZADO DIAM. 2""x1.1/4""</v>
          </cell>
          <cell r="G934" t="str">
            <v>UN</v>
          </cell>
          <cell r="H934">
            <v>4</v>
          </cell>
          <cell r="I934">
            <v>112.74</v>
          </cell>
          <cell r="J934">
            <v>142.54</v>
          </cell>
          <cell r="K934">
            <v>570.16</v>
          </cell>
          <cell r="L934">
            <v>2.43305525034402e-5</v>
          </cell>
        </row>
        <row r="935">
          <cell r="C935" t="str">
            <v> 15.5.34 </v>
          </cell>
          <cell r="D935" t="str">
            <v> 052305 </v>
          </cell>
          <cell r="E935" t="str">
            <v>SBC</v>
          </cell>
          <cell r="F935" t="str">
            <v>TE REDUCAO GALVANIZADO 3""x2""</v>
          </cell>
          <cell r="G935" t="str">
            <v>UN</v>
          </cell>
          <cell r="H935">
            <v>2</v>
          </cell>
          <cell r="I935">
            <v>237.85</v>
          </cell>
          <cell r="J935">
            <v>300.73</v>
          </cell>
          <cell r="K935">
            <v>601.46</v>
          </cell>
          <cell r="L935">
            <v>2.56662237068878e-5</v>
          </cell>
        </row>
        <row r="936">
          <cell r="C936" t="str">
            <v> 15.5.35 </v>
          </cell>
          <cell r="D936" t="str">
            <v> 72657 </v>
          </cell>
          <cell r="E936" t="str">
            <v>SINAPI</v>
          </cell>
          <cell r="F936" t="str">
            <v>LUVA REDUCAO ACO GALVANIZADO 1X3/4" - FORNECIMENTO E INSTALACAO</v>
          </cell>
          <cell r="G936" t="str">
            <v>UN</v>
          </cell>
          <cell r="H936">
            <v>14</v>
          </cell>
          <cell r="I936">
            <v>41</v>
          </cell>
          <cell r="J936">
            <v>51.84</v>
          </cell>
          <cell r="K936">
            <v>725.76</v>
          </cell>
          <cell r="L936">
            <v>3.09705026394288e-5</v>
          </cell>
        </row>
        <row r="937">
          <cell r="C937" t="str">
            <v> 15.5.36 </v>
          </cell>
          <cell r="D937" t="str">
            <v> 72655 </v>
          </cell>
          <cell r="E937" t="str">
            <v>SINAPI</v>
          </cell>
          <cell r="F937" t="str">
            <v>LUVA REDUCAO ACO GALVANIZADO 1.1/4X3/4" - FORNECIMENTO E INSTALACAO</v>
          </cell>
          <cell r="G937" t="str">
            <v>UN</v>
          </cell>
          <cell r="H937">
            <v>52</v>
          </cell>
          <cell r="I937">
            <v>54.89</v>
          </cell>
          <cell r="J937">
            <v>69.4</v>
          </cell>
          <cell r="K937">
            <v>3608.8</v>
          </cell>
          <cell r="L937">
            <v>0.000153999049169382</v>
          </cell>
        </row>
        <row r="938">
          <cell r="C938" t="str">
            <v> 15.5.37 </v>
          </cell>
          <cell r="D938" t="str">
            <v> 72653 </v>
          </cell>
          <cell r="E938" t="str">
            <v>SINAPI</v>
          </cell>
          <cell r="F938" t="str">
            <v>LUVA REDUCAO ACO GALVANIZADO 1.1/4X1" - FORNECIMENTO E INSTALACAO</v>
          </cell>
          <cell r="G938" t="str">
            <v>UN</v>
          </cell>
          <cell r="H938">
            <v>2</v>
          </cell>
          <cell r="I938">
            <v>57.91</v>
          </cell>
          <cell r="J938">
            <v>73.22</v>
          </cell>
          <cell r="K938">
            <v>146.44</v>
          </cell>
          <cell r="L938">
            <v>6.24906361127364e-6</v>
          </cell>
        </row>
        <row r="939">
          <cell r="C939" t="str">
            <v> 15.5.38 </v>
          </cell>
          <cell r="D939" t="str">
            <v> 72650 </v>
          </cell>
          <cell r="E939" t="str">
            <v>SINAPI</v>
          </cell>
          <cell r="F939" t="str">
            <v>LUVA REDUCAO ACO GALVANIZADO 1.1/2X1.1/4" - FORNECIMENTO E INSTALACAO</v>
          </cell>
          <cell r="G939" t="str">
            <v>UN</v>
          </cell>
          <cell r="H939">
            <v>2</v>
          </cell>
          <cell r="I939">
            <v>72.2</v>
          </cell>
          <cell r="J939">
            <v>91.28</v>
          </cell>
          <cell r="K939">
            <v>182.56</v>
          </cell>
          <cell r="L939">
            <v>7.79041964541188e-6</v>
          </cell>
        </row>
        <row r="940">
          <cell r="C940" t="str">
            <v> 15.5.39 </v>
          </cell>
          <cell r="D940" t="str">
            <v> 72661 </v>
          </cell>
          <cell r="E940" t="str">
            <v>SINAPI</v>
          </cell>
          <cell r="F940" t="str">
            <v>LUVA REDUCAO ACO GALVANIZADO 2X1.1/4" - FORNECIMENTO E INSTALACAO</v>
          </cell>
          <cell r="G940" t="str">
            <v>UN</v>
          </cell>
          <cell r="H940">
            <v>2</v>
          </cell>
          <cell r="I940">
            <v>90.96</v>
          </cell>
          <cell r="J940">
            <v>115</v>
          </cell>
          <cell r="K940">
            <v>230</v>
          </cell>
          <cell r="L940">
            <v>9.81483631926343e-6</v>
          </cell>
        </row>
        <row r="941">
          <cell r="C941" t="str">
            <v> 15.5.40 </v>
          </cell>
          <cell r="D941" t="str">
            <v> 72658 </v>
          </cell>
          <cell r="E941" t="str">
            <v>SINAPI</v>
          </cell>
          <cell r="F941" t="str">
            <v>LUVA REDUCAO ACO GALVANIZADO 2.1/2X1.1/2" - FORNECIMENTO E INSTALACAO</v>
          </cell>
          <cell r="G941" t="str">
            <v>UN</v>
          </cell>
          <cell r="H941">
            <v>2</v>
          </cell>
          <cell r="I941">
            <v>128.58</v>
          </cell>
          <cell r="J941">
            <v>162.57</v>
          </cell>
          <cell r="K941">
            <v>325.14</v>
          </cell>
          <cell r="L941">
            <v>1.38747646993274e-5</v>
          </cell>
        </row>
        <row r="942">
          <cell r="C942" t="str">
            <v> 15.5.41 </v>
          </cell>
          <cell r="D942" t="str">
            <v> 72659 </v>
          </cell>
          <cell r="E942" t="str">
            <v>SINAPI</v>
          </cell>
          <cell r="F942" t="str">
            <v>LUVA REDUCAO ACO GALVANIZADO 2.1/2X2" - FORNECIMENTO E INSTALACAO</v>
          </cell>
          <cell r="G942" t="str">
            <v>UN</v>
          </cell>
          <cell r="H942">
            <v>2</v>
          </cell>
          <cell r="I942">
            <v>129.81</v>
          </cell>
          <cell r="J942">
            <v>164.13</v>
          </cell>
          <cell r="K942">
            <v>328.26</v>
          </cell>
          <cell r="L942">
            <v>1.40079050876583e-5</v>
          </cell>
        </row>
        <row r="943">
          <cell r="C943" t="str">
            <v> 15.5.42 </v>
          </cell>
          <cell r="D943" t="str">
            <v> 72665 </v>
          </cell>
          <cell r="E943" t="str">
            <v>SINAPI</v>
          </cell>
          <cell r="F943" t="str">
            <v>LUVA REDUCAO ACO GALVANIZADO 3X2.1/2" - FORNECIMENTO E INSTALACAO</v>
          </cell>
          <cell r="G943" t="str">
            <v>UN</v>
          </cell>
          <cell r="H943">
            <v>4</v>
          </cell>
          <cell r="I943">
            <v>174.05</v>
          </cell>
          <cell r="J943">
            <v>220.06</v>
          </cell>
          <cell r="K943">
            <v>880.24</v>
          </cell>
          <cell r="L943">
            <v>3.75626587898628e-5</v>
          </cell>
        </row>
        <row r="944">
          <cell r="C944" t="str">
            <v> 15.5.43 </v>
          </cell>
          <cell r="D944" t="str">
            <v> 72669 </v>
          </cell>
          <cell r="E944" t="str">
            <v>SINAPI</v>
          </cell>
          <cell r="F944" t="str">
            <v>LUVA REDUCAO ACO GALVANIZADO 4X3" - FORNECIMENTO E INSTALACAO</v>
          </cell>
          <cell r="G944" t="str">
            <v>UN</v>
          </cell>
          <cell r="H944">
            <v>4</v>
          </cell>
          <cell r="I944">
            <v>266.32</v>
          </cell>
          <cell r="J944">
            <v>336.73</v>
          </cell>
          <cell r="K944">
            <v>1346.92</v>
          </cell>
          <cell r="L944">
            <v>5.74773884136622e-5</v>
          </cell>
        </row>
        <row r="945">
          <cell r="C945" t="str">
            <v> 15.5.44 </v>
          </cell>
          <cell r="D945" t="str">
            <v> 070401 </v>
          </cell>
          <cell r="E945" t="str">
            <v>SBC</v>
          </cell>
          <cell r="F945" t="str">
            <v>GAS REFRIGERANTE R410</v>
          </cell>
          <cell r="G945" t="str">
            <v>KG</v>
          </cell>
          <cell r="H945">
            <v>9.2</v>
          </cell>
          <cell r="I945">
            <v>53.56</v>
          </cell>
          <cell r="J945">
            <v>67.72</v>
          </cell>
          <cell r="K945">
            <v>623.02</v>
          </cell>
          <cell r="L945">
            <v>2.65862579288152e-5</v>
          </cell>
        </row>
        <row r="946">
          <cell r="C946" t="str">
            <v> 15.5.45 </v>
          </cell>
          <cell r="D946" t="str">
            <v> 070463 </v>
          </cell>
          <cell r="E946" t="str">
            <v>SBC</v>
          </cell>
          <cell r="F946" t="str">
            <v>GAS REFRIGERANTE R-141B</v>
          </cell>
          <cell r="G946" t="str">
            <v>KG</v>
          </cell>
          <cell r="H946">
            <v>4.1</v>
          </cell>
          <cell r="I946">
            <v>118.27</v>
          </cell>
          <cell r="J946">
            <v>149.54</v>
          </cell>
          <cell r="K946">
            <v>613.11</v>
          </cell>
          <cell r="L946">
            <v>2.61633665030591e-5</v>
          </cell>
        </row>
        <row r="947">
          <cell r="C947" t="str">
            <v> 15.6 </v>
          </cell>
          <cell r="D947" t="str">
            <v>  </v>
          </cell>
        </row>
        <row r="947">
          <cell r="F947" t="str">
            <v>TUBULAÇÃO DE AÇO GALVANIZADO - ISOLAMENTOS</v>
          </cell>
        </row>
        <row r="947">
          <cell r="K947">
            <v>301071.23</v>
          </cell>
          <cell r="L947">
            <v>0.0128476732299535</v>
          </cell>
        </row>
        <row r="948">
          <cell r="C948" t="str">
            <v> 15.6.1 </v>
          </cell>
          <cell r="D948" t="str">
            <v> 92688 </v>
          </cell>
          <cell r="E948" t="str">
            <v>SINAPI</v>
          </cell>
          <cell r="F948" t="str">
            <v>TUBO DE AÇO GALVANIZADO COM COSTURA, CLASSE MÉDIA, CONEXÃO ROSQUEADA, DN 20 (3/4"), INSTALADO EM RAMAIS E SUB-RAMAIS DE GÁS - FORNECIMENTO E INSTALAÇÃO. AF_10/2020</v>
          </cell>
          <cell r="G948" t="str">
            <v>M</v>
          </cell>
          <cell r="H948">
            <v>283.65</v>
          </cell>
          <cell r="I948">
            <v>42.32</v>
          </cell>
          <cell r="J948">
            <v>53.5</v>
          </cell>
          <cell r="K948">
            <v>15175.27</v>
          </cell>
          <cell r="L948">
            <v>0.000647577352828821</v>
          </cell>
        </row>
        <row r="949">
          <cell r="C949" t="str">
            <v> 15.6.2 </v>
          </cell>
          <cell r="D949" t="str">
            <v> 92687 </v>
          </cell>
          <cell r="E949" t="str">
            <v>SINAPI</v>
          </cell>
          <cell r="F949" t="str">
            <v>TUBO DE AÇO GALVANIZADO COM COSTURA, CLASSE MÉDIA, CONEXÃO ROSQUEADA, DN 15 (1/2"), INSTALADO EM RAMAIS E SUB-RAMAIS DE GÁS - FORNECIMENTO E INSTALAÇÃO. AF_10/2020</v>
          </cell>
          <cell r="G949" t="str">
            <v>M</v>
          </cell>
          <cell r="H949">
            <v>10</v>
          </cell>
          <cell r="I949">
            <v>29.83</v>
          </cell>
          <cell r="J949">
            <v>37.71</v>
          </cell>
          <cell r="K949">
            <v>377.1</v>
          </cell>
          <cell r="L949">
            <v>1.60920642434532e-5</v>
          </cell>
        </row>
        <row r="950">
          <cell r="C950" t="str">
            <v> 15.6.3 </v>
          </cell>
          <cell r="D950" t="str">
            <v> 97535 </v>
          </cell>
          <cell r="E950" t="str">
            <v>SINAPI</v>
          </cell>
          <cell r="F950" t="str">
            <v>TUBO DE AÇO GALVANIZADO COM COSTURA, CLASSE MÉDIA, CONEXÃO ROSQUEADA, DN 25 (1"), INSTALADO EM REDE DE ALIMENTAÇÃO PARA SPRINKLER - FORNECIMENTO E INSTALAÇÃO. AF_10/2020</v>
          </cell>
          <cell r="G950" t="str">
            <v>M</v>
          </cell>
          <cell r="H950">
            <v>171.6</v>
          </cell>
          <cell r="I950">
            <v>52.21</v>
          </cell>
          <cell r="J950">
            <v>66.01</v>
          </cell>
          <cell r="K950">
            <v>11327.31</v>
          </cell>
          <cell r="L950">
            <v>0.00048337258081546</v>
          </cell>
        </row>
        <row r="951">
          <cell r="C951" t="str">
            <v> 15.6.4 </v>
          </cell>
          <cell r="D951" t="str">
            <v> 92652 </v>
          </cell>
          <cell r="E951" t="str">
            <v>SINAPI</v>
          </cell>
          <cell r="F951" t="str">
            <v>TUBO DE AÇO GALVANIZADO COM COSTURA, CLASSE MÉDIA, CONEXÃO ROSQUEADA, DN 32 (1 1/4"), INSTALADO EM REDE DE ALIMENTAÇÃO PARA SPRINKLER - FORNECIMENTO E INSTALAÇÃO. AF_10/2020</v>
          </cell>
          <cell r="G951" t="str">
            <v>M</v>
          </cell>
          <cell r="H951">
            <v>173.9</v>
          </cell>
          <cell r="I951">
            <v>62.75</v>
          </cell>
          <cell r="J951">
            <v>79.34</v>
          </cell>
          <cell r="K951">
            <v>13797.22</v>
          </cell>
          <cell r="L951">
            <v>0.000588771547655947</v>
          </cell>
        </row>
        <row r="952">
          <cell r="C952" t="str">
            <v> 15.6.5 </v>
          </cell>
          <cell r="D952" t="str">
            <v> 92653 </v>
          </cell>
          <cell r="E952" t="str">
            <v>SINAPI</v>
          </cell>
          <cell r="F952" t="str">
            <v>TUBO DE AÇO GALVANIZADO COM COSTURA, CLASSE MÉDIA, CONEXÃO ROSQUEADA, DN 40 (1 1/2"), INSTALADO EM REDE DE ALIMENTAÇÃO PARA SPRINKLER - FORNECIMENTO E INSTALAÇÃO. AF_10/2020</v>
          </cell>
          <cell r="G952" t="str">
            <v>M</v>
          </cell>
          <cell r="H952">
            <v>60.4</v>
          </cell>
          <cell r="I952">
            <v>71.28</v>
          </cell>
          <cell r="J952">
            <v>90.12</v>
          </cell>
          <cell r="K952">
            <v>5443.24</v>
          </cell>
          <cell r="L952">
            <v>0.000232280476723772</v>
          </cell>
        </row>
        <row r="953">
          <cell r="C953" t="str">
            <v> 15.6.6 </v>
          </cell>
          <cell r="D953" t="str">
            <v> 92654 </v>
          </cell>
          <cell r="E953" t="str">
            <v>SINAPI</v>
          </cell>
          <cell r="F953" t="str">
            <v>TUBO DE AÇO GALVANIZADO COM COSTURA, CLASSE MÉDIA, CONEXÃO ROSQUEADA, DN 50 (2"), INSTALADO EM REDE DE ALIMENTAÇÃO PARA SPRINKLER - FORNECIMENTO E INSTALAÇÃO. AF_10/2020</v>
          </cell>
          <cell r="G953" t="str">
            <v>M</v>
          </cell>
          <cell r="H953">
            <v>98.2</v>
          </cell>
          <cell r="I953">
            <v>96.47</v>
          </cell>
          <cell r="J953">
            <v>121.97</v>
          </cell>
          <cell r="K953">
            <v>11977.45</v>
          </cell>
          <cell r="L953">
            <v>0.000511116135965921</v>
          </cell>
        </row>
        <row r="954">
          <cell r="C954" t="str">
            <v> 15.6.7 </v>
          </cell>
          <cell r="D954" t="str">
            <v> 92655 </v>
          </cell>
          <cell r="E954" t="str">
            <v>SINAPI</v>
          </cell>
          <cell r="F954" t="str">
            <v>TUBO DE AÇO GALVANIZADO COM COSTURA, CLASSE MÉDIA, CONEXÃO ROSQUEADA, DN 65 (2 1/2"), INSTALADO EM REDE DE ALIMENTAÇÃO PARA SPRINKLER - FORNECIMENTO E INSTALAÇÃO. AF_10/2020</v>
          </cell>
          <cell r="G954" t="str">
            <v>M</v>
          </cell>
          <cell r="H954">
            <v>40.55</v>
          </cell>
          <cell r="I954">
            <v>117.17</v>
          </cell>
          <cell r="J954">
            <v>148.14</v>
          </cell>
          <cell r="K954">
            <v>6007.07</v>
          </cell>
          <cell r="L954">
            <v>0.000256340907862425</v>
          </cell>
        </row>
        <row r="955">
          <cell r="C955" t="str">
            <v> 15.6.8 </v>
          </cell>
          <cell r="D955" t="str">
            <v> UFF00333 (ADAPT_SINAPI: 92656) </v>
          </cell>
          <cell r="E955" t="str">
            <v>Próprio</v>
          </cell>
          <cell r="F955" t="str">
            <v>FORNECIMENTO E INSTALAÇÃO COMPLETA - TUBULAÇÃO DE AÇO GALVANIZADO DIM 2880 PARA ROSCA BSP - Ø6"</v>
          </cell>
          <cell r="G955" t="str">
            <v>M</v>
          </cell>
          <cell r="H955">
            <v>169</v>
          </cell>
          <cell r="I955">
            <v>313.85</v>
          </cell>
          <cell r="J955">
            <v>396.83</v>
          </cell>
          <cell r="K955">
            <v>67064.27</v>
          </cell>
          <cell r="L955">
            <v>0.00286184709965604</v>
          </cell>
        </row>
        <row r="956">
          <cell r="C956" t="str">
            <v> 15.6.9 </v>
          </cell>
          <cell r="D956" t="str">
            <v> UFF00334 (ADAPT_SINAPI: 92650) </v>
          </cell>
          <cell r="E956" t="str">
            <v>Próprio</v>
          </cell>
          <cell r="F956" t="str">
            <v>FORNECIMENTO E INSTALAÇÃO COMPLETA - TUBULAÇÃO DE AÇO CARBONO NBR 5580/5590 PARA SOLDA - Ø3"</v>
          </cell>
          <cell r="G956" t="str">
            <v>M</v>
          </cell>
          <cell r="H956">
            <v>44.45</v>
          </cell>
          <cell r="I956">
            <v>254.47</v>
          </cell>
          <cell r="J956">
            <v>321.75</v>
          </cell>
          <cell r="K956">
            <v>14301.78</v>
          </cell>
          <cell r="L956">
            <v>0.000610302738148328</v>
          </cell>
        </row>
        <row r="957">
          <cell r="C957" t="str">
            <v> 15.6.10 </v>
          </cell>
          <cell r="D957" t="str">
            <v> UFF00335 (ADAPT_SINAPI: 92650) </v>
          </cell>
          <cell r="E957" t="str">
            <v>Próprio</v>
          </cell>
          <cell r="F957" t="str">
            <v>FORNECIMENTO E INSTALAÇÃO COMPLETA - TUBULAÇÃO DE AÇO CARBONO NBR 5580/5590 PARA SOLDA - Ø4"</v>
          </cell>
          <cell r="G957" t="str">
            <v>M</v>
          </cell>
          <cell r="H957">
            <v>60.45</v>
          </cell>
          <cell r="I957">
            <v>362.45</v>
          </cell>
          <cell r="J957">
            <v>458.28</v>
          </cell>
          <cell r="K957">
            <v>27703.02</v>
          </cell>
          <cell r="L957">
            <v>0.00118217655151861</v>
          </cell>
        </row>
        <row r="958">
          <cell r="C958" t="str">
            <v> 15.6.11 </v>
          </cell>
          <cell r="D958" t="str">
            <v> UFF00337 (ADAPT_SINAPI: 92650) </v>
          </cell>
          <cell r="E958" t="str">
            <v>Próprio</v>
          </cell>
          <cell r="F958" t="str">
            <v>FORNECIMENTO E INSTALAÇÃO COMPLETA - TUBULAÇÃO DE AÇO CARBONO NBR 5580/5590 PARA SOLDA - Ø6"</v>
          </cell>
          <cell r="G958" t="str">
            <v>M</v>
          </cell>
          <cell r="H958">
            <v>32.5</v>
          </cell>
          <cell r="I958">
            <v>626.86</v>
          </cell>
          <cell r="J958">
            <v>792.6</v>
          </cell>
          <cell r="K958">
            <v>25759.5</v>
          </cell>
          <cell r="L958">
            <v>0.00109924033115681</v>
          </cell>
        </row>
        <row r="959">
          <cell r="C959" t="str">
            <v> 15.6.12 </v>
          </cell>
          <cell r="D959" t="str">
            <v> 070963 </v>
          </cell>
          <cell r="E959" t="str">
            <v>SBC</v>
          </cell>
          <cell r="F959" t="str">
            <v>ISOLANTE TERMICO FLEXIVEL EM ESPUMA ELASTOMERICA, MANTA 25MM</v>
          </cell>
          <cell r="G959" t="str">
            <v>m²</v>
          </cell>
          <cell r="H959">
            <v>600</v>
          </cell>
          <cell r="I959">
            <v>134.64</v>
          </cell>
          <cell r="J959">
            <v>170.23</v>
          </cell>
          <cell r="K959">
            <v>102138</v>
          </cell>
          <cell r="L959">
            <v>0.00435855544337795</v>
          </cell>
        </row>
        <row r="960">
          <cell r="C960" t="str">
            <v> 15.7 </v>
          </cell>
          <cell r="D960" t="str">
            <v>  </v>
          </cell>
        </row>
        <row r="960">
          <cell r="F960" t="str">
            <v>RETIRADA DE ISOLAMENTO E EQUIPAMENTOS</v>
          </cell>
        </row>
        <row r="960">
          <cell r="K960">
            <v>13329.6</v>
          </cell>
          <cell r="L960">
            <v>0.000568816705222843</v>
          </cell>
        </row>
        <row r="961">
          <cell r="C961" t="str">
            <v> 15.7.1 </v>
          </cell>
          <cell r="D961" t="str">
            <v> 022283 </v>
          </cell>
          <cell r="E961" t="str">
            <v>SBC</v>
          </cell>
          <cell r="F961" t="str">
            <v>RETIRADA ISOLAMENTO TERMICO EM TUBOS DE REFRIGERACAO</v>
          </cell>
          <cell r="G961" t="str">
            <v>M</v>
          </cell>
          <cell r="H961">
            <v>480</v>
          </cell>
          <cell r="I961">
            <v>15.89</v>
          </cell>
          <cell r="J961">
            <v>20.09</v>
          </cell>
          <cell r="K961">
            <v>9643.2</v>
          </cell>
          <cell r="L961">
            <v>0.000411506215625744</v>
          </cell>
        </row>
        <row r="962">
          <cell r="C962" t="str">
            <v> 15.7.2 </v>
          </cell>
          <cell r="D962" t="str">
            <v> 022033 </v>
          </cell>
          <cell r="E962" t="str">
            <v>SBC</v>
          </cell>
          <cell r="F962" t="str">
            <v>RETIRADA DUTOS DE REFRIGERACAO</v>
          </cell>
          <cell r="G962" t="str">
            <v>M</v>
          </cell>
          <cell r="H962">
            <v>480</v>
          </cell>
          <cell r="I962">
            <v>6.08</v>
          </cell>
          <cell r="J962">
            <v>7.68</v>
          </cell>
          <cell r="K962">
            <v>3686.4</v>
          </cell>
          <cell r="L962">
            <v>0.000157310489597099</v>
          </cell>
        </row>
        <row r="963">
          <cell r="C963" t="str">
            <v> 16 </v>
          </cell>
          <cell r="D963" t="str">
            <v>  </v>
          </cell>
        </row>
        <row r="963">
          <cell r="F963" t="str">
            <v>REVESTIMENTO PAREDE</v>
          </cell>
        </row>
        <row r="963">
          <cell r="I963" t="str">
            <v/>
          </cell>
        </row>
        <row r="963">
          <cell r="K963">
            <v>81658.45</v>
          </cell>
          <cell r="L963">
            <v>0.00348462748189025</v>
          </cell>
        </row>
        <row r="964">
          <cell r="C964" t="str">
            <v> 16.1 </v>
          </cell>
          <cell r="D964" t="str">
            <v> 87777 </v>
          </cell>
          <cell r="E964" t="str">
            <v>SINAPI</v>
          </cell>
          <cell r="F964" t="str">
            <v>EMBOÇO OU MASSA ÚNICA EM ARGAMASSA TRAÇO 1:2:8, PREPARO MANUAL, APLICADA MANUALMENTE EM PANOS DE FACHADA COM PRESENÇA DE VÃOS, ESPESSURA DE 25 MM. AF_08/2022</v>
          </cell>
          <cell r="G964" t="str">
            <v>m²</v>
          </cell>
          <cell r="H964">
            <v>827.48</v>
          </cell>
          <cell r="I964">
            <v>65.58</v>
          </cell>
          <cell r="J964">
            <v>82.91</v>
          </cell>
          <cell r="K964">
            <v>68606.36</v>
          </cell>
          <cell r="L964">
            <v>0.00292765301678462</v>
          </cell>
        </row>
        <row r="965">
          <cell r="C965" t="str">
            <v> 16.2 </v>
          </cell>
          <cell r="D965" t="str">
            <v> 87879 </v>
          </cell>
          <cell r="E965" t="str">
            <v>SINAPI</v>
          </cell>
          <cell r="F965" t="str">
            <v>CHAPISCO APLICADO EM ALVENARIAS E ESTRUTURAS DE CONCRETO INTERNAS, COM COLHER DE PEDREIRO.  ARGAMASSA TRAÇO 1:3 COM PREPARO EM BETONEIRA 400L. AF_10/2022</v>
          </cell>
          <cell r="G965" t="str">
            <v>m²</v>
          </cell>
          <cell r="H965">
            <v>827.48</v>
          </cell>
          <cell r="I965">
            <v>4.66</v>
          </cell>
          <cell r="J965">
            <v>5.89</v>
          </cell>
          <cell r="K965">
            <v>4873.85</v>
          </cell>
          <cell r="L965">
            <v>0.0002079827825854</v>
          </cell>
        </row>
        <row r="966">
          <cell r="C966" t="str">
            <v> 16.3 </v>
          </cell>
          <cell r="D966" t="str">
            <v> 13.025.0020-A </v>
          </cell>
          <cell r="E966" t="str">
            <v>EMOP</v>
          </cell>
          <cell r="F966" t="str">
            <v>REJUNTAMENTO DE AZULEJOS,PASTILHAS OU LADRILHOS,EM PAREDES,C OM PASTA DE CIMENTO BRANCO</v>
          </cell>
          <cell r="G966" t="str">
            <v>m²</v>
          </cell>
          <cell r="H966">
            <v>1008</v>
          </cell>
          <cell r="I966">
            <v>2.7</v>
          </cell>
          <cell r="J966">
            <v>3.41</v>
          </cell>
          <cell r="K966">
            <v>3437.28</v>
          </cell>
          <cell r="L966">
            <v>0.000146679741667295</v>
          </cell>
        </row>
        <row r="967">
          <cell r="C967" t="str">
            <v> 16.4 </v>
          </cell>
          <cell r="D967" t="str">
            <v> UFF00294 (ADAPT_SBC: 120211) </v>
          </cell>
          <cell r="E967" t="str">
            <v>Próprio</v>
          </cell>
          <cell r="F967" t="str">
            <v>MOLDURA GRANITO ESPESSURA 3x20cm CIM.AREIA-PORTAS DE ELEVADOR</v>
          </cell>
          <cell r="G967" t="str">
            <v>M</v>
          </cell>
          <cell r="H967">
            <v>28</v>
          </cell>
          <cell r="I967">
            <v>133.92</v>
          </cell>
          <cell r="J967">
            <v>169.32</v>
          </cell>
          <cell r="K967">
            <v>4740.96</v>
          </cell>
          <cell r="L967">
            <v>0.000202311940852936</v>
          </cell>
        </row>
        <row r="968">
          <cell r="C968" t="str">
            <v> 17 </v>
          </cell>
          <cell r="D968" t="str">
            <v>  </v>
          </cell>
        </row>
        <row r="968">
          <cell r="F968" t="str">
            <v>REVESTIMENTO PISO</v>
          </cell>
        </row>
        <row r="968">
          <cell r="I968" t="str">
            <v/>
          </cell>
        </row>
        <row r="968">
          <cell r="K968">
            <v>1133310.51</v>
          </cell>
          <cell r="L968">
            <v>0.0483619876284825</v>
          </cell>
        </row>
        <row r="969">
          <cell r="C969" t="str">
            <v> 17.1 </v>
          </cell>
          <cell r="D969" t="str">
            <v>  </v>
          </cell>
        </row>
        <row r="969">
          <cell r="F969" t="str">
            <v>PISO INTERNO</v>
          </cell>
        </row>
        <row r="969">
          <cell r="K969">
            <v>820894.22</v>
          </cell>
          <cell r="L969">
            <v>0.0350301843683888</v>
          </cell>
        </row>
        <row r="970">
          <cell r="C970" t="str">
            <v> 17.1.1 </v>
          </cell>
          <cell r="D970" t="str">
            <v> 104162 </v>
          </cell>
          <cell r="E970" t="str">
            <v>SINAPI</v>
          </cell>
          <cell r="F970" t="str">
            <v>PISO EM GRANILITE, MARMORITE OU GRANITINA EM AMBIENTES INTERNOS, COM ESPESSURA DE 8 MM, INCLUSO MISTURA EM BETONEIRA, COLOCAÇÃO DAS JUNTAS, APLICAÇÃO DO PISO, 4 POLIMENTOS COM POLITRIZ, ESTUCAMENTO, SELADOR E CERA. AF_06/2022</v>
          </cell>
          <cell r="G970" t="str">
            <v>m²</v>
          </cell>
          <cell r="H970">
            <v>822.46</v>
          </cell>
          <cell r="I970">
            <v>94.5</v>
          </cell>
          <cell r="J970">
            <v>119.48</v>
          </cell>
          <cell r="K970">
            <v>98267.52</v>
          </cell>
          <cell r="L970">
            <v>0.00419338967086933</v>
          </cell>
        </row>
        <row r="971">
          <cell r="C971" t="str">
            <v> 17.1.2 </v>
          </cell>
          <cell r="D971" t="str">
            <v> UFF00054 (ADAPT_SINAPI: 73800/001) </v>
          </cell>
          <cell r="E971" t="str">
            <v>Próprio</v>
          </cell>
          <cell r="F971" t="str">
            <v>POLIMENTO EM PISO GRANILITE, MARMORITE OU GRANITINA EM AMBIENTES INTERNOS</v>
          </cell>
          <cell r="G971" t="str">
            <v>m²</v>
          </cell>
          <cell r="H971">
            <v>1342.49</v>
          </cell>
          <cell r="I971">
            <v>54.94</v>
          </cell>
          <cell r="J971">
            <v>69.46</v>
          </cell>
          <cell r="K971">
            <v>93249.35</v>
          </cell>
          <cell r="L971">
            <v>0.0039792482918596</v>
          </cell>
        </row>
        <row r="972">
          <cell r="C972" t="str">
            <v> 17.1.3 </v>
          </cell>
          <cell r="D972" t="str">
            <v> 13.385.0005-0 </v>
          </cell>
          <cell r="E972" t="str">
            <v>EMOP</v>
          </cell>
          <cell r="F972" t="str">
            <v>RODAPE DE ALTA RESISTENCIA,EM ARGAMASSA DE CIMENTO E AGREGAD OS MINERAIS, COM 10CM DE ALTURA, NA COR NATURAL DO CIMENTO, INCLUSIVE 3 POLIMENTOS,SENDO OS CANTOS SALIENTES BOLEADOS,E OS REENTRANTES E JUNTO AO PISO EM MEIA CANA</v>
          </cell>
          <cell r="G972" t="str">
            <v>M</v>
          </cell>
          <cell r="H972">
            <v>567</v>
          </cell>
          <cell r="I972">
            <v>72.77</v>
          </cell>
          <cell r="J972">
            <v>92.01</v>
          </cell>
          <cell r="K972">
            <v>52169.67</v>
          </cell>
          <cell r="L972">
            <v>0.00222624683426082</v>
          </cell>
        </row>
        <row r="973">
          <cell r="C973" t="str">
            <v> 17.1.4 </v>
          </cell>
          <cell r="D973" t="str">
            <v> 101727 </v>
          </cell>
          <cell r="E973" t="str">
            <v>SINAPI</v>
          </cell>
          <cell r="F973" t="str">
            <v>PISO VINÍLICO SEMI-FLEXÍVEL EM PLACAS, PADRÃO LISO, ESPESSURA 3,2 MM, FIXADO COM COLA. AF_09/2020</v>
          </cell>
          <cell r="G973" t="str">
            <v>m²</v>
          </cell>
          <cell r="H973">
            <v>1366</v>
          </cell>
          <cell r="I973">
            <v>222.13</v>
          </cell>
          <cell r="J973">
            <v>280.86</v>
          </cell>
          <cell r="K973">
            <v>383654.76</v>
          </cell>
          <cell r="L973">
            <v>0.0163717768369839</v>
          </cell>
        </row>
        <row r="974">
          <cell r="C974" t="str">
            <v> 17.1.5 </v>
          </cell>
          <cell r="D974" t="str">
            <v> 130302 </v>
          </cell>
          <cell r="E974" t="str">
            <v>SBC</v>
          </cell>
          <cell r="F974" t="str">
            <v>RODAPE 7,5CM VINILICO CURVO FADEMAC</v>
          </cell>
          <cell r="G974" t="str">
            <v>UN</v>
          </cell>
          <cell r="H974">
            <v>1375</v>
          </cell>
          <cell r="I974">
            <v>32.05</v>
          </cell>
          <cell r="J974">
            <v>40.52</v>
          </cell>
          <cell r="K974">
            <v>55715</v>
          </cell>
          <cell r="L974">
            <v>0.0023775374153381</v>
          </cell>
        </row>
        <row r="975">
          <cell r="C975" t="str">
            <v> 17.1.6 </v>
          </cell>
          <cell r="D975" t="str">
            <v> 101749 </v>
          </cell>
          <cell r="E975" t="str">
            <v>SINAPI</v>
          </cell>
          <cell r="F975" t="str">
            <v>PISO CIMENTADO, TRAÇO 1:3 (CIMENTO E AREIA), ACABAMENTO LISO, ESPESSURA 4,0 CM, PREPARO MECÂNICO DA ARGAMASSA. AF_09/2020</v>
          </cell>
          <cell r="G975" t="str">
            <v>m²</v>
          </cell>
          <cell r="H975">
            <v>35.66</v>
          </cell>
          <cell r="I975">
            <v>52.93</v>
          </cell>
          <cell r="J975">
            <v>66.92</v>
          </cell>
          <cell r="K975">
            <v>2386.36</v>
          </cell>
          <cell r="L975">
            <v>0.000101833620864511</v>
          </cell>
        </row>
        <row r="976">
          <cell r="C976" t="str">
            <v> 17.1.7 </v>
          </cell>
          <cell r="D976" t="str">
            <v> UFF00056 (ADAPT_SBC: 170150) </v>
          </cell>
          <cell r="E976" t="str">
            <v>Próprio</v>
          </cell>
          <cell r="F976" t="str">
            <v>PISO CERÂMICO 30X30CM, REFERÊNCIA LINHA ESSENCIAL, MÁRMORE BIANCO BOLD, DA MARCA PORTOBELLO OU EQUIVALENTE TÉCNICO, ASSENTADO COM ARGAMASSA PRÉ-FABRICADA DE CIMENTO COLANTE</v>
          </cell>
          <cell r="G976" t="str">
            <v>m²</v>
          </cell>
          <cell r="H976">
            <v>53.42</v>
          </cell>
          <cell r="I976">
            <v>95.25</v>
          </cell>
          <cell r="J976">
            <v>120.43</v>
          </cell>
          <cell r="K976">
            <v>6433.37</v>
          </cell>
          <cell r="L976">
            <v>0.000274532493614173</v>
          </cell>
        </row>
        <row r="977">
          <cell r="C977" t="str">
            <v> 17.1.8 </v>
          </cell>
          <cell r="D977" t="str">
            <v> 88648 </v>
          </cell>
          <cell r="E977" t="str">
            <v>SINAPI</v>
          </cell>
          <cell r="F977" t="str">
            <v>RODAPÉ CERÂMICO DE 7CM DE ALTURA COM PLACAS TIPO ESMALTADA EXTRA  DE DIMENSÕES 35X35CM. AF_02/2023</v>
          </cell>
          <cell r="G977" t="str">
            <v>M</v>
          </cell>
          <cell r="H977">
            <v>10.35</v>
          </cell>
          <cell r="I977">
            <v>8.04</v>
          </cell>
          <cell r="J977">
            <v>10.16</v>
          </cell>
          <cell r="K977">
            <v>105.15</v>
          </cell>
          <cell r="L977">
            <v>4.48708712595891e-6</v>
          </cell>
        </row>
        <row r="978">
          <cell r="C978" t="str">
            <v> 17.1.9 </v>
          </cell>
          <cell r="D978" t="str">
            <v> UFF00052 (ADAPT_SINAPI: 90934) </v>
          </cell>
          <cell r="E978" t="str">
            <v>Próprio</v>
          </cell>
          <cell r="F978" t="str">
            <v>PAINEL DE LÂ DE VIDRO OPTIMA PISO, REF. ISOVER, e= 15MM, MONTADO COM FACE BRANCA PARA BAIXO</v>
          </cell>
          <cell r="G978" t="str">
            <v>m²</v>
          </cell>
          <cell r="H978">
            <v>38.26</v>
          </cell>
          <cell r="I978">
            <v>236.42</v>
          </cell>
          <cell r="J978">
            <v>298.92</v>
          </cell>
          <cell r="K978">
            <v>11436.67</v>
          </cell>
          <cell r="L978">
            <v>0.000488039322119263</v>
          </cell>
        </row>
        <row r="979">
          <cell r="C979" t="str">
            <v> 17.1.10 </v>
          </cell>
          <cell r="D979" t="str">
            <v> 101094 </v>
          </cell>
          <cell r="E979" t="str">
            <v>SINAPI</v>
          </cell>
          <cell r="F979" t="str">
            <v>PISO PODOTÁTIL DE ALERTA OU DIRECIONAL, DE BORRACHA, ASSENTADO SOBRE ARGAMASSA. AF_05/2020</v>
          </cell>
          <cell r="G979" t="str">
            <v>M</v>
          </cell>
          <cell r="H979">
            <v>86.94</v>
          </cell>
          <cell r="I979">
            <v>189.29</v>
          </cell>
          <cell r="J979">
            <v>239.33</v>
          </cell>
          <cell r="K979">
            <v>20807.35</v>
          </cell>
          <cell r="L979">
            <v>0.000887916236902722</v>
          </cell>
        </row>
        <row r="980">
          <cell r="C980" t="str">
            <v> 17.1.11 </v>
          </cell>
          <cell r="D980" t="str">
            <v> 104658 </v>
          </cell>
          <cell r="E980" t="str">
            <v>SINAPI</v>
          </cell>
          <cell r="F980" t="str">
            <v>PISO PODOTÁTIL DE ALERTA OU DIRECIONAL, DE CONCRETO, ASSENTADO SOBRE ARGAMASSA. AF_03/2024</v>
          </cell>
          <cell r="G980" t="str">
            <v>m²</v>
          </cell>
          <cell r="H980">
            <v>256.59</v>
          </cell>
          <cell r="I980">
            <v>161.84</v>
          </cell>
          <cell r="J980">
            <v>204.63</v>
          </cell>
          <cell r="K980">
            <v>52506.01</v>
          </cell>
          <cell r="L980">
            <v>0.00224059953881569</v>
          </cell>
        </row>
        <row r="981">
          <cell r="C981" t="str">
            <v> 17.1.12 </v>
          </cell>
          <cell r="D981" t="str">
            <v> 98689 </v>
          </cell>
          <cell r="E981" t="str">
            <v>SINAPI</v>
          </cell>
          <cell r="F981" t="str">
            <v>SOLEIRA EM GRANITO, LARGURA 15 CM, ESPESSURA 2,0 CM. AF_09/2020</v>
          </cell>
          <cell r="G981" t="str">
            <v>M</v>
          </cell>
          <cell r="H981">
            <v>235.46</v>
          </cell>
          <cell r="I981">
            <v>119.25</v>
          </cell>
          <cell r="J981">
            <v>150.77</v>
          </cell>
          <cell r="K981">
            <v>35500.3</v>
          </cell>
          <cell r="L981">
            <v>0.00151491145123803</v>
          </cell>
        </row>
        <row r="982">
          <cell r="C982" t="str">
            <v> 17.1.13 </v>
          </cell>
          <cell r="D982" t="str">
            <v> UFF00015 (ADAPT_CPOS: 17.12.100) </v>
          </cell>
          <cell r="E982" t="str">
            <v>Próprio</v>
          </cell>
          <cell r="F982" t="str">
            <v>SOLEIRA EM PISO DE ALTA RESISTÊNCIA, TIPO KORODUR OU EQUIVALENTE TÉCNICO.</v>
          </cell>
          <cell r="G982" t="str">
            <v>M</v>
          </cell>
          <cell r="H982">
            <v>176.79</v>
          </cell>
          <cell r="I982">
            <v>38.76</v>
          </cell>
          <cell r="J982">
            <v>49</v>
          </cell>
          <cell r="K982">
            <v>8662.71</v>
          </cell>
          <cell r="L982">
            <v>0.000369665568396724</v>
          </cell>
        </row>
        <row r="983">
          <cell r="C983" t="str">
            <v> 17.2 </v>
          </cell>
          <cell r="D983" t="str">
            <v>  </v>
          </cell>
        </row>
        <row r="983">
          <cell r="F983" t="str">
            <v>PAVIMENTAÇÃO EXTERNA</v>
          </cell>
        </row>
        <row r="983">
          <cell r="K983">
            <v>312416.29</v>
          </cell>
          <cell r="L983">
            <v>0.0133318032600936</v>
          </cell>
        </row>
        <row r="984">
          <cell r="C984" t="str">
            <v> 17.2.1 </v>
          </cell>
          <cell r="D984" t="str">
            <v> 92400 </v>
          </cell>
          <cell r="E984" t="str">
            <v>SINAPI</v>
          </cell>
          <cell r="F984" t="str">
            <v>EXECUÇÃO DE PAVIMENTO EM PISO INTERTRAVADO, COM BLOCO RETANGULAR DE 20 X 10 CM, ESPESSURA 10 CM. AF_10/2022</v>
          </cell>
          <cell r="G984" t="str">
            <v>m²</v>
          </cell>
          <cell r="H984">
            <v>728.04</v>
          </cell>
          <cell r="I984">
            <v>106.45</v>
          </cell>
          <cell r="J984">
            <v>134.59</v>
          </cell>
          <cell r="K984">
            <v>97986.9</v>
          </cell>
          <cell r="L984">
            <v>0.0041814147170958</v>
          </cell>
        </row>
        <row r="985">
          <cell r="C985" t="str">
            <v> 17.2.2 </v>
          </cell>
          <cell r="D985" t="str">
            <v> 94264 </v>
          </cell>
          <cell r="E985" t="str">
            <v>SINAPI</v>
          </cell>
          <cell r="F985" t="str">
            <v>GUIA (MEIO-FIO) CONCRETO, MOLDADA  IN LOCO  EM TRECHO CURVO COM EXTRUSORA, 13 CM BASE X 22 CM ALTURA. AF_01/2024</v>
          </cell>
          <cell r="G985" t="str">
            <v>M</v>
          </cell>
          <cell r="H985">
            <v>374.56</v>
          </cell>
          <cell r="I985">
            <v>41.58</v>
          </cell>
          <cell r="J985">
            <v>52.57</v>
          </cell>
          <cell r="K985">
            <v>19690.61</v>
          </cell>
          <cell r="L985">
            <v>0.000840261365984573</v>
          </cell>
        </row>
        <row r="986">
          <cell r="C986" t="str">
            <v> 17.2.3 </v>
          </cell>
          <cell r="D986" t="str">
            <v> 94995 </v>
          </cell>
          <cell r="E986" t="str">
            <v>SINAPI</v>
          </cell>
          <cell r="F986" t="str">
            <v>EXECUÇÃO DE PASSEIO (CALÇADA) OU PISO DE CONCRETO COM CONCRETO MOLDADO IN LOCO, USINADO, ACABAMENTO CONVENCIONAL, ESPESSURA 8 CM, ARMADO. AF_08/2022</v>
          </cell>
          <cell r="G986" t="str">
            <v>m²</v>
          </cell>
          <cell r="H986">
            <v>1229.03</v>
          </cell>
          <cell r="I986">
            <v>88.41</v>
          </cell>
          <cell r="J986">
            <v>111.78</v>
          </cell>
          <cell r="K986">
            <v>137380.97</v>
          </cell>
          <cell r="L986">
            <v>0.00586248579970278</v>
          </cell>
        </row>
        <row r="987">
          <cell r="C987" t="str">
            <v> 17.2.4 </v>
          </cell>
          <cell r="D987" t="str">
            <v> 103946 </v>
          </cell>
          <cell r="E987" t="str">
            <v>SINAPI</v>
          </cell>
          <cell r="F987" t="str">
            <v>PLANTIO DE GRAMA ESMERALDA OU SÃO CARLOS OU CURITIBANA, EM PLACAS. AF_05/2022</v>
          </cell>
          <cell r="G987" t="str">
            <v>m²</v>
          </cell>
          <cell r="H987">
            <v>1216.17</v>
          </cell>
          <cell r="I987">
            <v>22.1</v>
          </cell>
          <cell r="J987">
            <v>27.94</v>
          </cell>
          <cell r="K987">
            <v>33979.78</v>
          </cell>
          <cell r="L987">
            <v>0.0014500259950634</v>
          </cell>
        </row>
        <row r="988">
          <cell r="C988" t="str">
            <v> 17.2.5 </v>
          </cell>
          <cell r="D988" t="str">
            <v> 00000367 </v>
          </cell>
          <cell r="E988" t="str">
            <v>SINAPI</v>
          </cell>
          <cell r="F988" t="str">
            <v>AREIA GROSSA - POSTO JAZIDA/FORNECEDOR (RETIRADO NA JAZIDA, SEM TRANSPORTE)</v>
          </cell>
          <cell r="G988" t="str">
            <v>M³</v>
          </cell>
          <cell r="H988">
            <v>61.6</v>
          </cell>
          <cell r="I988">
            <v>81.04</v>
          </cell>
          <cell r="J988">
            <v>102.46</v>
          </cell>
          <cell r="K988">
            <v>6311.53</v>
          </cell>
          <cell r="L988">
            <v>0.000269333190757047</v>
          </cell>
        </row>
        <row r="989">
          <cell r="C989" t="str">
            <v> 17.2.6 </v>
          </cell>
          <cell r="D989" t="str">
            <v> 00004718 </v>
          </cell>
          <cell r="E989" t="str">
            <v>SINAPI</v>
          </cell>
          <cell r="F989" t="str">
            <v>PEDRA BRITADA N. 2 (19 A 38 MM) POSTO PEDREIRA/FORNECEDOR, SEM FRETE</v>
          </cell>
          <cell r="G989" t="str">
            <v>M³</v>
          </cell>
          <cell r="H989">
            <v>122.71</v>
          </cell>
          <cell r="I989">
            <v>110</v>
          </cell>
          <cell r="J989">
            <v>139.08</v>
          </cell>
          <cell r="K989">
            <v>17066.5</v>
          </cell>
          <cell r="L989">
            <v>0.000728282191490041</v>
          </cell>
        </row>
        <row r="990">
          <cell r="C990" t="str">
            <v> 18 </v>
          </cell>
          <cell r="D990" t="str">
            <v>  </v>
          </cell>
        </row>
        <row r="990">
          <cell r="F990" t="str">
            <v>PINTURA</v>
          </cell>
        </row>
        <row r="990">
          <cell r="I990" t="str">
            <v/>
          </cell>
        </row>
        <row r="990">
          <cell r="K990">
            <v>583792.84</v>
          </cell>
          <cell r="L990">
            <v>0.0249123094302519</v>
          </cell>
        </row>
        <row r="991">
          <cell r="C991" t="str">
            <v> 18.1 </v>
          </cell>
          <cell r="D991" t="str">
            <v>  </v>
          </cell>
        </row>
        <row r="991">
          <cell r="F991" t="str">
            <v>PINTURA PAREDE INTERNA</v>
          </cell>
        </row>
        <row r="991">
          <cell r="K991">
            <v>282006.5</v>
          </cell>
          <cell r="L991">
            <v>0.0120341201672538</v>
          </cell>
        </row>
        <row r="992">
          <cell r="C992" t="str">
            <v> 18.1.1 </v>
          </cell>
          <cell r="D992" t="str">
            <v> 88485 </v>
          </cell>
          <cell r="E992" t="str">
            <v>SINAPI</v>
          </cell>
          <cell r="F992" t="str">
            <v>FUNDO SELADOR ACRÍLICO, APLICAÇÃO MANUAL EM PAREDE, UMA DEMÃO. AF_04/2023</v>
          </cell>
          <cell r="G992" t="str">
            <v>m²</v>
          </cell>
          <cell r="H992">
            <v>5590.93</v>
          </cell>
          <cell r="I992">
            <v>4.85</v>
          </cell>
          <cell r="J992">
            <v>6.13</v>
          </cell>
          <cell r="K992">
            <v>34272.4</v>
          </cell>
          <cell r="L992">
            <v>0.00146251302725358</v>
          </cell>
        </row>
        <row r="993">
          <cell r="C993" t="str">
            <v> 18.1.2 </v>
          </cell>
          <cell r="D993" t="str">
            <v> 88489 </v>
          </cell>
          <cell r="E993" t="str">
            <v>SINAPI</v>
          </cell>
          <cell r="F993" t="str">
            <v>PINTURA LÁTEX ACRÍLICA PREMIUM, APLICAÇÃO MANUAL EM PAREDES, DUAS DEMÃOS. AF_04/2023</v>
          </cell>
          <cell r="G993" t="str">
            <v>m²</v>
          </cell>
          <cell r="H993">
            <v>5590.93</v>
          </cell>
          <cell r="I993">
            <v>13.85</v>
          </cell>
          <cell r="J993">
            <v>17.51</v>
          </cell>
          <cell r="K993">
            <v>97897.18</v>
          </cell>
          <cell r="L993">
            <v>0.00417758607746726</v>
          </cell>
        </row>
        <row r="994">
          <cell r="C994" t="str">
            <v> 18.1.3 </v>
          </cell>
          <cell r="D994" t="str">
            <v> 88497 </v>
          </cell>
          <cell r="E994" t="str">
            <v>SINAPI</v>
          </cell>
          <cell r="F994" t="str">
            <v>EMASSAMENTO COM MASSA LÁTEX, APLICAÇÃO EM PAREDE, DUAS DEMÃOS, LIXAMENTO MANUAL. AF_04/2023</v>
          </cell>
          <cell r="G994" t="str">
            <v>m²</v>
          </cell>
          <cell r="H994">
            <v>5590.93</v>
          </cell>
          <cell r="I994">
            <v>21.2</v>
          </cell>
          <cell r="J994">
            <v>26.8</v>
          </cell>
          <cell r="K994">
            <v>149836.92</v>
          </cell>
          <cell r="L994">
            <v>0.00639402106253291</v>
          </cell>
        </row>
        <row r="995">
          <cell r="C995" t="str">
            <v> 18.2 </v>
          </cell>
          <cell r="D995" t="str">
            <v>  </v>
          </cell>
        </row>
        <row r="995">
          <cell r="F995" t="str">
            <v>PINTURA PAREDE EXTERNA</v>
          </cell>
        </row>
        <row r="995">
          <cell r="K995">
            <v>29106.41</v>
          </cell>
          <cell r="L995">
            <v>0.00124206369561466</v>
          </cell>
        </row>
        <row r="996">
          <cell r="C996" t="str">
            <v> 18.2.1 </v>
          </cell>
          <cell r="D996" t="str">
            <v> 88415 </v>
          </cell>
          <cell r="E996" t="str">
            <v>SINAPI</v>
          </cell>
          <cell r="F996" t="str">
            <v>APLICAÇÃO MANUAL DE FUNDO SELADOR ACRÍLICO EM PAREDES EXTERNAS DE CASAS. AF_03/2024</v>
          </cell>
          <cell r="G996" t="str">
            <v>m²</v>
          </cell>
          <cell r="H996">
            <v>365</v>
          </cell>
          <cell r="I996">
            <v>5.78</v>
          </cell>
          <cell r="J996">
            <v>7.3</v>
          </cell>
          <cell r="K996">
            <v>2664.5</v>
          </cell>
          <cell r="L996">
            <v>0.000113702745098597</v>
          </cell>
        </row>
        <row r="997">
          <cell r="C997" t="str">
            <v> 18.2.2 </v>
          </cell>
          <cell r="D997" t="str">
            <v> 95626 </v>
          </cell>
          <cell r="E997" t="str">
            <v>SINAPI</v>
          </cell>
          <cell r="F997" t="str">
            <v>APLICAÇÃO MANUAL DE TINTA LÁTEX ACRÍLICA EM PAREDE EXTERNAS DE CASAS, DUAS DEMÃOS. AF_03/2024</v>
          </cell>
          <cell r="G997" t="str">
            <v>m²</v>
          </cell>
          <cell r="H997">
            <v>365</v>
          </cell>
          <cell r="I997">
            <v>17.11</v>
          </cell>
          <cell r="J997">
            <v>21.63</v>
          </cell>
          <cell r="K997">
            <v>7894.95</v>
          </cell>
          <cell r="L997">
            <v>0.000336902791298995</v>
          </cell>
        </row>
        <row r="998">
          <cell r="C998" t="str">
            <v> 18.2.3 </v>
          </cell>
          <cell r="D998" t="str">
            <v> 96135 </v>
          </cell>
          <cell r="E998" t="str">
            <v>SINAPI</v>
          </cell>
          <cell r="F998" t="str">
            <v>APLICAÇÃO MANUAL DE MASSA ACRÍLICA EM PAREDES EXTERNAS DE CASAS, DUAS DEMÃOS. AF_03/2024</v>
          </cell>
          <cell r="G998" t="str">
            <v>m²</v>
          </cell>
          <cell r="H998">
            <v>365</v>
          </cell>
          <cell r="I998">
            <v>35</v>
          </cell>
          <cell r="J998">
            <v>44.25</v>
          </cell>
          <cell r="K998">
            <v>16151.25</v>
          </cell>
          <cell r="L998">
            <v>0.000689225543919581</v>
          </cell>
        </row>
        <row r="999">
          <cell r="C999" t="str">
            <v> 18.2.4 </v>
          </cell>
          <cell r="D999" t="str">
            <v> 100719 </v>
          </cell>
          <cell r="E999" t="str">
            <v>SINAPI</v>
          </cell>
          <cell r="F999" t="str">
            <v>PINTURA COM TINTA ALQUÍDICA DE FUNDO (TIPO ZARCÃO) PULVERIZADA SOBRE PERFIL METÁLICO EXECUTADO EM FÁBRICA (POR DEMÃO). AF_01/2020_PE</v>
          </cell>
          <cell r="G999" t="str">
            <v>m²</v>
          </cell>
          <cell r="H999">
            <v>27</v>
          </cell>
          <cell r="I999">
            <v>12.97</v>
          </cell>
          <cell r="J999">
            <v>16.39</v>
          </cell>
          <cell r="K999">
            <v>442.53</v>
          </cell>
          <cell r="L999">
            <v>1.88841718102767e-5</v>
          </cell>
        </row>
        <row r="1000">
          <cell r="C1000" t="str">
            <v> 18.2.5 </v>
          </cell>
          <cell r="D1000" t="str">
            <v> 100759 </v>
          </cell>
          <cell r="E1000" t="str">
            <v>SINAPI</v>
          </cell>
          <cell r="F1000" t="str">
            <v>PINTURA COM TINTA ALQUÍDICA DE ACABAMENTO (ESMALTE SINTÉTICO BRILHANTE) PULVERIZADA SOBRE SUPERFÍCIES METÁLICAS (EXCETO PERFIL) EXECUTADO EM OBRA (02 DEMÃOS). AF_01/2020_PE</v>
          </cell>
          <cell r="G1000" t="str">
            <v>m²</v>
          </cell>
          <cell r="H1000">
            <v>27</v>
          </cell>
          <cell r="I1000">
            <v>57.22</v>
          </cell>
          <cell r="J1000">
            <v>72.34</v>
          </cell>
          <cell r="K1000">
            <v>1953.18</v>
          </cell>
          <cell r="L1000">
            <v>8.33484434872128e-5</v>
          </cell>
        </row>
        <row r="1001">
          <cell r="C1001" t="str">
            <v> 18.3 </v>
          </cell>
          <cell r="D1001" t="str">
            <v>  </v>
          </cell>
        </row>
        <row r="1001">
          <cell r="F1001" t="str">
            <v>PINTURA TETO</v>
          </cell>
        </row>
        <row r="1001">
          <cell r="K1001">
            <v>267045.5</v>
          </cell>
          <cell r="L1001">
            <v>0.0113956864012864</v>
          </cell>
        </row>
        <row r="1002">
          <cell r="C1002" t="str">
            <v> 18.3.1 </v>
          </cell>
          <cell r="D1002" t="str">
            <v> 88484 </v>
          </cell>
          <cell r="E1002" t="str">
            <v>SINAPI</v>
          </cell>
          <cell r="F1002" t="str">
            <v>FUNDO SELADOR ACRÍLICO, APLICAÇÃO MANUAL EM TETO, UMA DEMÃO. AF_04/2023</v>
          </cell>
          <cell r="G1002" t="str">
            <v>m²</v>
          </cell>
          <cell r="H1002">
            <v>3536.09</v>
          </cell>
          <cell r="I1002">
            <v>5.96</v>
          </cell>
          <cell r="J1002">
            <v>7.53</v>
          </cell>
          <cell r="K1002">
            <v>26626.75</v>
          </cell>
          <cell r="L1002">
            <v>0.00113624866506064</v>
          </cell>
        </row>
        <row r="1005">
          <cell r="C1005" t="str">
            <v> 18.3.2 </v>
          </cell>
          <cell r="D1005" t="str">
            <v> 88488 </v>
          </cell>
          <cell r="E1005" t="str">
            <v>SINAPI</v>
          </cell>
          <cell r="F1005" t="str">
            <v>PINTURA LÁTEX ACRÍLICA PREMIUM, APLICAÇÃO MANUAL EM TETO, DUAS DEMÃOS. AF_04/2023</v>
          </cell>
          <cell r="G1005" t="str">
            <v>m²</v>
          </cell>
          <cell r="H1005">
            <v>3536.09</v>
          </cell>
          <cell r="I1005">
            <v>16.54</v>
          </cell>
          <cell r="J1005">
            <v>20.91</v>
          </cell>
          <cell r="K1005">
            <v>73939.64</v>
          </cell>
          <cell r="L1005">
            <v>0.00315524114828375</v>
          </cell>
        </row>
        <row r="1006">
          <cell r="C1006" t="str">
            <v> 18.3.3 </v>
          </cell>
          <cell r="D1006" t="str">
            <v> 88496 </v>
          </cell>
          <cell r="E1006" t="str">
            <v>SINAPI</v>
          </cell>
          <cell r="F1006" t="str">
            <v>EMASSAMENTO COM MASSA LÁTEX, APLICAÇÃO EM TETO, DUAS DEMÃOS, LIXAMENTO MANUAL. AF_04/2023</v>
          </cell>
          <cell r="G1006" t="str">
            <v>m²</v>
          </cell>
          <cell r="H1006">
            <v>3536.09</v>
          </cell>
          <cell r="I1006">
            <v>37.24</v>
          </cell>
          <cell r="J1006">
            <v>47.08</v>
          </cell>
          <cell r="K1006">
            <v>166479.11</v>
          </cell>
          <cell r="L1006">
            <v>0.00710419658794197</v>
          </cell>
        </row>
        <row r="1007">
          <cell r="C1007" t="str">
            <v> 18.4 </v>
          </cell>
          <cell r="D1007" t="str">
            <v>  </v>
          </cell>
        </row>
        <row r="1007">
          <cell r="F1007" t="str">
            <v>PINTURA PISO</v>
          </cell>
        </row>
        <row r="1007">
          <cell r="I1007" t="str">
            <v/>
          </cell>
        </row>
        <row r="1007">
          <cell r="K1007">
            <v>5634.43</v>
          </cell>
          <cell r="L1007">
            <v>0.000240439166097163</v>
          </cell>
        </row>
        <row r="1008">
          <cell r="C1008" t="str">
            <v> 18.4.1 </v>
          </cell>
          <cell r="D1008" t="str">
            <v> 180028 </v>
          </cell>
          <cell r="E1008" t="str">
            <v>SBC</v>
          </cell>
          <cell r="F1008" t="str">
            <v>PINTURA DE PISOS CIMENTADOS COM TINTA PROTETORA NOVACOR</v>
          </cell>
          <cell r="G1008" t="str">
            <v>m²</v>
          </cell>
          <cell r="H1008">
            <v>35.66</v>
          </cell>
          <cell r="I1008">
            <v>22.91</v>
          </cell>
          <cell r="J1008">
            <v>28.96</v>
          </cell>
          <cell r="K1008">
            <v>1032.71</v>
          </cell>
          <cell r="L1008">
            <v>4.40690418055067e-5</v>
          </cell>
        </row>
        <row r="1009">
          <cell r="C1009" t="str">
            <v> 18.4.2 </v>
          </cell>
          <cell r="D1009" t="str">
            <v> 102494 </v>
          </cell>
          <cell r="E1009" t="str">
            <v>SINAPI</v>
          </cell>
          <cell r="F1009" t="str">
            <v>PINTURA DE PISO COM TINTA EPÓXI, APLICAÇÃO MANUAL, 2 DEMÃOS, INCLUSO PRIMER EPÓXI. AF_05/2021</v>
          </cell>
          <cell r="G1009" t="str">
            <v>m²</v>
          </cell>
          <cell r="H1009">
            <v>47.84</v>
          </cell>
          <cell r="I1009">
            <v>76.08</v>
          </cell>
          <cell r="J1009">
            <v>96.19</v>
          </cell>
          <cell r="K1009">
            <v>4601.72</v>
          </cell>
          <cell r="L1009">
            <v>0.000196370124291656</v>
          </cell>
        </row>
        <row r="1010">
          <cell r="C1010" t="str">
            <v> 19 </v>
          </cell>
          <cell r="D1010" t="str">
            <v>  </v>
          </cell>
        </row>
        <row r="1010">
          <cell r="F1010" t="str">
            <v>EQUIPAMENTOS</v>
          </cell>
        </row>
        <row r="1010">
          <cell r="I1010" t="str">
            <v/>
          </cell>
        </row>
        <row r="1010">
          <cell r="K1010">
            <v>478972.84</v>
          </cell>
          <cell r="L1010">
            <v>0.0204393044607511</v>
          </cell>
        </row>
        <row r="1011">
          <cell r="C1011" t="str">
            <v> 19.1 </v>
          </cell>
          <cell r="D1011" t="str">
            <v> 18.025.0001-A </v>
          </cell>
          <cell r="E1011" t="str">
            <v>EMOP</v>
          </cell>
          <cell r="F1011" t="str">
            <v>BEBEDOURO PURIFICADOR,DE COLUNA,COM ACESSIBILIDADE,CONFORME ABNT NBR 9050,EM ACO INOXIDAVEL,MODELO PRESSAO,COM 2 TORNEIR AS,VAZAO MINIMA DE 30L/H,CONFORME ABNT NBR 16236.FORNECIMENT O</v>
          </cell>
          <cell r="G1011" t="str">
            <v>UN</v>
          </cell>
          <cell r="H1011">
            <v>8</v>
          </cell>
          <cell r="I1011">
            <v>1216.44</v>
          </cell>
          <cell r="J1011">
            <v>1538.06</v>
          </cell>
          <cell r="K1011">
            <v>12304.48</v>
          </cell>
          <cell r="L1011">
            <v>0.000525071553015872</v>
          </cell>
        </row>
        <row r="1012">
          <cell r="C1012" t="str">
            <v> 19.2 </v>
          </cell>
          <cell r="D1012" t="str">
            <v> UFF00355 </v>
          </cell>
          <cell r="E1012" t="str">
            <v>Próprio</v>
          </cell>
          <cell r="F1012"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1012" t="str">
            <v>UN</v>
          </cell>
          <cell r="H1012">
            <v>1</v>
          </cell>
          <cell r="I1012">
            <v>399237.2</v>
          </cell>
          <cell r="J1012">
            <v>466668.36</v>
          </cell>
          <cell r="K1012">
            <v>466668.36</v>
          </cell>
          <cell r="L1012">
            <v>0.0199142329077352</v>
          </cell>
        </row>
        <row r="1013">
          <cell r="C1013" t="str">
            <v> 20 </v>
          </cell>
          <cell r="D1013" t="str">
            <v>  </v>
          </cell>
        </row>
        <row r="1013">
          <cell r="F1013" t="str">
            <v>FORRO</v>
          </cell>
        </row>
        <row r="1013">
          <cell r="I1013" t="str">
            <v/>
          </cell>
        </row>
        <row r="1013">
          <cell r="K1013">
            <v>1018379.53</v>
          </cell>
          <cell r="L1013">
            <v>0.0434575147732105</v>
          </cell>
        </row>
        <row r="1014">
          <cell r="C1014" t="str">
            <v> 20.1 </v>
          </cell>
          <cell r="D1014" t="str">
            <v> 99054 </v>
          </cell>
          <cell r="E1014" t="str">
            <v>SINAPI</v>
          </cell>
          <cell r="F1014" t="str">
            <v>ACABAMENTOS PARA FORRO (SANCA DE GESSO, MONTADA NA OBRA). AF_08/2023_PS</v>
          </cell>
          <cell r="G1014" t="str">
            <v>m²</v>
          </cell>
          <cell r="H1014">
            <v>1529.63</v>
          </cell>
          <cell r="I1014">
            <v>66.99</v>
          </cell>
          <cell r="J1014">
            <v>84.7</v>
          </cell>
          <cell r="K1014">
            <v>129559.66</v>
          </cell>
          <cell r="L1014">
            <v>0.00552872546295401</v>
          </cell>
        </row>
        <row r="1017">
          <cell r="C1017" t="str">
            <v> 20.2 </v>
          </cell>
          <cell r="D1017" t="str">
            <v> 13.193.0010-A </v>
          </cell>
          <cell r="E1017" t="str">
            <v>EMOP</v>
          </cell>
          <cell r="F1017" t="str">
            <v>FORRO EM PLACA TIPO COLMEIA,EM ALUMINIO PRE-PINTADO,MODULACA O DE (62X62)CM,MALHA MEDINDO APROXIMADAMENTE 5X5CM,FIXADO CO M PERFIL "T" APARENTE.FORNECIMENTO E COLOCACAO</v>
          </cell>
          <cell r="G1017" t="str">
            <v>m²</v>
          </cell>
          <cell r="H1017">
            <v>670.74</v>
          </cell>
          <cell r="I1017">
            <v>465</v>
          </cell>
          <cell r="J1017">
            <v>587.94</v>
          </cell>
          <cell r="K1017">
            <v>394354.87</v>
          </cell>
          <cell r="L1017">
            <v>0.0168283847858887</v>
          </cell>
        </row>
        <row r="1018">
          <cell r="C1018" t="str">
            <v> 20.3 </v>
          </cell>
          <cell r="D1018" t="str">
            <v> UFF00030 (ADAPT_SBC: 120715) </v>
          </cell>
          <cell r="E1018" t="str">
            <v>Próprio</v>
          </cell>
          <cell r="F1018" t="str">
            <v>FORRO TERMOACÚSTICO EM FIBRA MINERAL APOIADAS SOBRE PERFIL EM AÇO TIPO "T", MODULAÇÃO 625X625MM. REF. LINHA ARMSTRONG, MODELO SAHRA, HUNTER DOUGLAS OU EQUIVALENTE TÉCNICO.</v>
          </cell>
          <cell r="G1018" t="str">
            <v>m²</v>
          </cell>
          <cell r="H1018">
            <v>1064.17</v>
          </cell>
          <cell r="I1018">
            <v>241.33</v>
          </cell>
          <cell r="J1018">
            <v>305.13</v>
          </cell>
          <cell r="K1018">
            <v>324710.19</v>
          </cell>
          <cell r="L1018">
            <v>0.0138564233306388</v>
          </cell>
        </row>
        <row r="1019">
          <cell r="C1019" t="str">
            <v> 20.4 </v>
          </cell>
          <cell r="D1019" t="str">
            <v> UFF00026 (ADAPT_SCO: RV 24.10.0050) </v>
          </cell>
          <cell r="E1019" t="str">
            <v>Próprio</v>
          </cell>
          <cell r="F1019" t="str">
            <v>Forro modulado liso, configurado por perfis em aço na forma de "t" invertido, modulação 625 x 625mm. ref. modelo tile tegular, hunter douglas ou equivalente técnico</v>
          </cell>
          <cell r="G1019" t="str">
            <v>m²</v>
          </cell>
          <cell r="H1019">
            <v>335.14</v>
          </cell>
          <cell r="I1019">
            <v>328.22</v>
          </cell>
          <cell r="J1019">
            <v>415</v>
          </cell>
          <cell r="K1019">
            <v>139083.1</v>
          </cell>
          <cell r="L1019">
            <v>0.00593512113598151</v>
          </cell>
        </row>
        <row r="1020">
          <cell r="C1020" t="str">
            <v> 20.5 </v>
          </cell>
          <cell r="D1020" t="str">
            <v> UFF00019 (ADAPT_SBC: 120350) </v>
          </cell>
          <cell r="E1020" t="str">
            <v>Próprio</v>
          </cell>
          <cell r="F1020" t="str">
            <v>Forro com caixilho de alumínio anodizado preto com tela de arame galvanizado revestida com pvc.</v>
          </cell>
          <cell r="G1020" t="str">
            <v>m²</v>
          </cell>
          <cell r="H1020">
            <v>70.72</v>
          </cell>
          <cell r="I1020">
            <v>26.14</v>
          </cell>
          <cell r="J1020">
            <v>33.05</v>
          </cell>
          <cell r="K1020">
            <v>2337.29</v>
          </cell>
          <cell r="L1020">
            <v>9.97396468723967e-5</v>
          </cell>
        </row>
        <row r="1021">
          <cell r="C1021" t="str">
            <v> 20.6 </v>
          </cell>
          <cell r="D1021" t="str">
            <v> 96113 </v>
          </cell>
          <cell r="E1021" t="str">
            <v>SINAPI</v>
          </cell>
          <cell r="F1021" t="str">
            <v>FORRO EM PLACAS DE GESSO, PARA AMBIENTES COMERCIAIS. AF_08/2023_PS</v>
          </cell>
          <cell r="G1021" t="str">
            <v>m²</v>
          </cell>
          <cell r="H1021">
            <v>428.66</v>
          </cell>
          <cell r="I1021">
            <v>52.28</v>
          </cell>
          <cell r="J1021">
            <v>66.1</v>
          </cell>
          <cell r="K1021">
            <v>28334.42</v>
          </cell>
          <cell r="L1021">
            <v>0.00120912041087506</v>
          </cell>
        </row>
        <row r="1022">
          <cell r="C1022" t="str">
            <v> 21 </v>
          </cell>
          <cell r="D1022" t="str">
            <v>  </v>
          </cell>
        </row>
        <row r="1022">
          <cell r="F1022" t="str">
            <v>SERVIÇOS COMPLEMENTARES</v>
          </cell>
        </row>
        <row r="1022">
          <cell r="I1022" t="str">
            <v/>
          </cell>
        </row>
        <row r="1022">
          <cell r="K1022">
            <v>158362.43</v>
          </cell>
          <cell r="L1022">
            <v>0.00675783186769919</v>
          </cell>
        </row>
        <row r="1023">
          <cell r="C1023" t="str">
            <v> 21.1 </v>
          </cell>
          <cell r="D1023" t="str">
            <v>  </v>
          </cell>
        </row>
        <row r="1023">
          <cell r="F1023" t="str">
            <v>RETIRADA DE ENTULHO</v>
          </cell>
        </row>
        <row r="1023">
          <cell r="K1023">
            <v>40153.92</v>
          </cell>
          <cell r="L1023">
            <v>0.00171349631468173</v>
          </cell>
        </row>
        <row r="1024">
          <cell r="C1024" t="str">
            <v> 21.1.1 </v>
          </cell>
          <cell r="D1024" t="str">
            <v> 04.014.0095-A </v>
          </cell>
          <cell r="E1024" t="str">
            <v>EMOP</v>
          </cell>
          <cell r="F1024" t="str">
            <v>RETIRADA DE ENTULHO DE OBRA COM CACAMBA DE ACO TIPO CONTAINE R COM 5M3 DE CAPACIDADE,INCLUSIVE CARREGAMENTO,TRANSPORTE E DESCARREGAMENTO.CUSTO POR UNIDADE DE CACAMBA E INCLUI A TAX A PARA DESCARGA EM LOCAIS AUTORIZADOS</v>
          </cell>
          <cell r="G1024" t="str">
            <v>UN</v>
          </cell>
          <cell r="H1024">
            <v>96</v>
          </cell>
          <cell r="I1024">
            <v>330.81</v>
          </cell>
          <cell r="J1024">
            <v>418.27</v>
          </cell>
          <cell r="K1024">
            <v>40153.92</v>
          </cell>
          <cell r="L1024">
            <v>0.00171349631468173</v>
          </cell>
        </row>
        <row r="1025">
          <cell r="C1025" t="str">
            <v> 21.2 </v>
          </cell>
          <cell r="D1025" t="str">
            <v>  </v>
          </cell>
        </row>
        <row r="1025">
          <cell r="F1025" t="str">
            <v>SEGURANÇA E SAÚDE</v>
          </cell>
        </row>
        <row r="1025">
          <cell r="K1025">
            <v>3793.2</v>
          </cell>
          <cell r="L1025">
            <v>0.000161867987505348</v>
          </cell>
        </row>
        <row r="1026">
          <cell r="C1026" t="str">
            <v> 21.2.1 </v>
          </cell>
          <cell r="D1026" t="str">
            <v> UFF00472 (ADAPT_SBC: 016691) </v>
          </cell>
          <cell r="E1026" t="str">
            <v>Próprio</v>
          </cell>
          <cell r="F1026" t="str">
            <v>ATESTADO PGR - ANUAL</v>
          </cell>
          <cell r="G1026" t="str">
            <v>UN</v>
          </cell>
          <cell r="H1026">
            <v>1</v>
          </cell>
          <cell r="I1026">
            <v>1500</v>
          </cell>
          <cell r="J1026">
            <v>1896.6</v>
          </cell>
          <cell r="K1026">
            <v>1896.6</v>
          </cell>
          <cell r="L1026">
            <v>8.0933993752674e-5</v>
          </cell>
        </row>
        <row r="1027">
          <cell r="C1027" t="str">
            <v> 21.2.2 </v>
          </cell>
          <cell r="D1027" t="str">
            <v> 016691 </v>
          </cell>
          <cell r="E1027" t="str">
            <v>SBC</v>
          </cell>
          <cell r="F1027" t="str">
            <v>ATESTADO PCMSO (NR7)- ANUAL</v>
          </cell>
          <cell r="G1027" t="str">
            <v>UN</v>
          </cell>
          <cell r="H1027">
            <v>1</v>
          </cell>
          <cell r="I1027">
            <v>1500</v>
          </cell>
          <cell r="J1027">
            <v>1896.6</v>
          </cell>
          <cell r="K1027">
            <v>1896.6</v>
          </cell>
          <cell r="L1027">
            <v>8.0933993752674e-5</v>
          </cell>
        </row>
        <row r="1028">
          <cell r="C1028" t="str">
            <v> 21.3 </v>
          </cell>
          <cell r="D1028" t="str">
            <v>  </v>
          </cell>
        </row>
        <row r="1028">
          <cell r="F1028" t="str">
            <v>COMUNICAÇÃO VISUAL / SINALIZAÇÃO</v>
          </cell>
        </row>
        <row r="1028">
          <cell r="K1028">
            <v>41849.7</v>
          </cell>
          <cell r="L1028">
            <v>0.00178586067613165</v>
          </cell>
        </row>
        <row r="1029">
          <cell r="C1029" t="str">
            <v> 21.3.1 </v>
          </cell>
          <cell r="D1029" t="str">
            <v> UFF00273 (ADAPT_SBC: 120216) </v>
          </cell>
          <cell r="E1029" t="str">
            <v>Próprio</v>
          </cell>
          <cell r="F1029" t="str">
            <v>PAINEL GERAL DOS ANDARES/ HALL ELEVADORES Painel composto de perfis modulares cambiáveis em alumínio anodizado natural. Texto em recorte vinílico.</v>
          </cell>
          <cell r="G1029" t="str">
            <v>UN</v>
          </cell>
          <cell r="H1029">
            <v>3</v>
          </cell>
          <cell r="I1029">
            <v>507.34</v>
          </cell>
          <cell r="J1029">
            <v>641.48</v>
          </cell>
          <cell r="K1029">
            <v>1924.44</v>
          </cell>
          <cell r="L1029">
            <v>8.21220156793188e-5</v>
          </cell>
        </row>
        <row r="1030">
          <cell r="C1030" t="str">
            <v> 21.3.2 </v>
          </cell>
          <cell r="D1030" t="str">
            <v> UFF00274 (ADAPT_SCO: RV 09.30.0060) </v>
          </cell>
          <cell r="E1030" t="str">
            <v>Próprio</v>
          </cell>
          <cell r="F1030" t="str">
            <v>PLACA INDICATIVA DO ANDAR/ HALL ELEVADORES Placa em MDF 12 mm (0.30 x 1.00 m) revestida com vinil impresso laminado na cor específica do Campus com aplicação de tarja em vinil padrão aço escovado e recortes para texto e números. Fixação em alvenaria.</v>
          </cell>
          <cell r="G1030" t="str">
            <v>un</v>
          </cell>
          <cell r="H1030">
            <v>6</v>
          </cell>
          <cell r="I1030">
            <v>109.55</v>
          </cell>
          <cell r="J1030">
            <v>138.51</v>
          </cell>
          <cell r="K1030">
            <v>831.06</v>
          </cell>
          <cell r="L1030">
            <v>3.5463990745596e-5</v>
          </cell>
        </row>
        <row r="1031">
          <cell r="C1031" t="str">
            <v> 21.3.3 </v>
          </cell>
          <cell r="D1031" t="str">
            <v> UFF00275 (ADAPT_SCO: RV 09.30.0060) </v>
          </cell>
          <cell r="E1031" t="str">
            <v>Próprio</v>
          </cell>
          <cell r="F1031" t="str">
            <v>PLACA INDICATIVA DO ANDAR/ HALL ESCADAS Placa em MDF 12mm (0.30 x 0.50m) revestida com vinil impresso laminado na cor específica do Campus com aplicação de tarja em vinil padrão aço escovado e recortes para texto e números.Fixar em alvenaria .</v>
          </cell>
          <cell r="G1031" t="str">
            <v>un</v>
          </cell>
          <cell r="H1031">
            <v>16</v>
          </cell>
          <cell r="I1031">
            <v>54.73</v>
          </cell>
          <cell r="J1031">
            <v>69.2</v>
          </cell>
          <cell r="K1031">
            <v>1107.2</v>
          </cell>
          <cell r="L1031">
            <v>4.72477685769064e-5</v>
          </cell>
        </row>
        <row r="1032">
          <cell r="C1032" t="str">
            <v> 21.3.4 </v>
          </cell>
          <cell r="D1032" t="str">
            <v> UFF00276 (ADAPT_CPOS: 97.02.036) </v>
          </cell>
          <cell r="E1032" t="str">
            <v>Próprio</v>
          </cell>
          <cell r="F1032" t="str">
            <v>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v>
          </cell>
          <cell r="G1032" t="str">
            <v>UN</v>
          </cell>
          <cell r="H1032">
            <v>19</v>
          </cell>
          <cell r="I1032">
            <v>12.85</v>
          </cell>
          <cell r="J1032">
            <v>16.24</v>
          </cell>
          <cell r="K1032">
            <v>308.56</v>
          </cell>
          <cell r="L1032">
            <v>1.31672430203127e-5</v>
          </cell>
        </row>
        <row r="1033">
          <cell r="C1033" t="str">
            <v> 21.3.5 </v>
          </cell>
          <cell r="D1033" t="str">
            <v> UFF00277 (ADAPT_CPOS: 97.02.036) </v>
          </cell>
          <cell r="E1033" t="str">
            <v>Próprio</v>
          </cell>
          <cell r="F1033" t="str">
            <v>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v>
          </cell>
          <cell r="G1033" t="str">
            <v>UN</v>
          </cell>
          <cell r="H1033">
            <v>24</v>
          </cell>
          <cell r="I1033">
            <v>16.83</v>
          </cell>
          <cell r="J1033">
            <v>21.27</v>
          </cell>
          <cell r="K1033">
            <v>510.48</v>
          </cell>
          <cell r="L1033">
            <v>2.17838158445983e-5</v>
          </cell>
        </row>
        <row r="1034">
          <cell r="C1034" t="str">
            <v> 21.3.6 </v>
          </cell>
          <cell r="D1034" t="str">
            <v> UFF00278 (ADAPT_CPOS: 97.02.036) </v>
          </cell>
          <cell r="E1034" t="str">
            <v>Próprio</v>
          </cell>
          <cell r="F1034" t="str">
            <v>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v>
          </cell>
          <cell r="G1034" t="str">
            <v>UN</v>
          </cell>
          <cell r="H1034">
            <v>37</v>
          </cell>
          <cell r="I1034">
            <v>14.47</v>
          </cell>
          <cell r="J1034">
            <v>18.29</v>
          </cell>
          <cell r="K1034">
            <v>676.73</v>
          </cell>
          <cell r="L1034">
            <v>2.88782355753702e-5</v>
          </cell>
        </row>
        <row r="1035">
          <cell r="C1035" t="str">
            <v> 21.3.7 </v>
          </cell>
          <cell r="D1035" t="str">
            <v> UFF00279 (ADAPT_CPOS: 97.02.036) </v>
          </cell>
          <cell r="E1035" t="str">
            <v>Próprio</v>
          </cell>
          <cell r="F1035" t="str">
            <v>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v>
          </cell>
          <cell r="G1035" t="str">
            <v>UN</v>
          </cell>
          <cell r="H1035">
            <v>17</v>
          </cell>
          <cell r="I1035">
            <v>12.77</v>
          </cell>
          <cell r="J1035">
            <v>16.14</v>
          </cell>
          <cell r="K1035">
            <v>274.38</v>
          </cell>
          <cell r="L1035">
            <v>1.17086729968674e-5</v>
          </cell>
        </row>
        <row r="1036">
          <cell r="C1036" t="str">
            <v> 21.3.8 </v>
          </cell>
          <cell r="D1036" t="str">
            <v> UFF00280 (ADAPT_SUDECAP: 18.05.29) </v>
          </cell>
          <cell r="E1036" t="str">
            <v>Próprio</v>
          </cell>
          <cell r="F1036" t="str">
            <v>PLACA DE PICTOGRAMA Placa em pvc expandido 4mm (10x10) na cor branca com aplicação em vinil impresso na cor específica do campus e seta recortada em vinil na cor preta. Fixar na superfície determinada no projeto de comunicação visual, através de fita duplaface (tipo banana).</v>
          </cell>
          <cell r="G1036" t="str">
            <v>UN</v>
          </cell>
          <cell r="H1036">
            <v>14</v>
          </cell>
          <cell r="I1036">
            <v>13.24</v>
          </cell>
          <cell r="J1036">
            <v>16.74</v>
          </cell>
          <cell r="K1036">
            <v>234.36</v>
          </cell>
          <cell r="L1036">
            <v>1.00008914773156e-5</v>
          </cell>
        </row>
        <row r="1037">
          <cell r="C1037" t="str">
            <v> 21.3.9 </v>
          </cell>
          <cell r="D1037" t="str">
            <v> UFF00281 (ADAPT_SCO: RV 09.30.0060) </v>
          </cell>
          <cell r="E1037" t="str">
            <v>Próprio</v>
          </cell>
          <cell r="F1037" t="str">
            <v>PLACAS DE CIRCULAÇÃO PARA DIRECIONAR SALAS- FIXA EM ALVENARIA Placa em MDF 10 mm revestido com vinil impresso laminado na cor específica do Campus com aplicação de tarja em vinil padrão aço escovado e recortes para texto e números. Fixar em alvenaria.</v>
          </cell>
          <cell r="G1037" t="str">
            <v>un</v>
          </cell>
          <cell r="H1037">
            <v>8</v>
          </cell>
          <cell r="I1037">
            <v>72.95</v>
          </cell>
          <cell r="J1037">
            <v>92.23</v>
          </cell>
          <cell r="K1037">
            <v>737.84</v>
          </cell>
          <cell r="L1037">
            <v>3.14859949121971e-5</v>
          </cell>
        </row>
        <row r="1038">
          <cell r="C1038" t="str">
            <v> 21.3.10 </v>
          </cell>
          <cell r="D1038" t="str">
            <v> UFF00282 (ADAPT_CPOS: 97.02.036) </v>
          </cell>
          <cell r="E1038" t="str">
            <v>Próprio</v>
          </cell>
          <cell r="F1038" t="str">
            <v>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v>
          </cell>
          <cell r="G1038" t="str">
            <v>UN</v>
          </cell>
          <cell r="H1038">
            <v>8</v>
          </cell>
          <cell r="I1038">
            <v>144.01</v>
          </cell>
          <cell r="J1038">
            <v>182.08</v>
          </cell>
          <cell r="K1038">
            <v>1456.64</v>
          </cell>
          <cell r="L1038">
            <v>6.21594920699647e-5</v>
          </cell>
        </row>
        <row r="1039">
          <cell r="C1039" t="str">
            <v> 21.3.11 </v>
          </cell>
          <cell r="D1039" t="str">
            <v> UFF00283 (ADAPT_SINAPI: 84121) </v>
          </cell>
          <cell r="E1039" t="str">
            <v>Próprio</v>
          </cell>
          <cell r="F1039" t="str">
            <v>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v>
          </cell>
          <cell r="G1039" t="str">
            <v>UN</v>
          </cell>
          <cell r="H1039">
            <v>49</v>
          </cell>
          <cell r="I1039">
            <v>85.96</v>
          </cell>
          <cell r="J1039">
            <v>108.68</v>
          </cell>
          <cell r="K1039">
            <v>5325.32</v>
          </cell>
          <cell r="L1039">
            <v>0.000227248452816087</v>
          </cell>
        </row>
        <row r="1040">
          <cell r="C1040" t="str">
            <v> 21.3.12 </v>
          </cell>
          <cell r="D1040" t="str">
            <v> UFF00284 (ADAPT_SBC: 200511) </v>
          </cell>
          <cell r="E1040" t="str">
            <v>Próprio</v>
          </cell>
          <cell r="F1040" t="str">
            <v>PLACAS DE IDENTIFICAÇÃO PARA PORTA DE ACESSO PRINCIPAL - PORTA 2 FOLHAS Sinalização composta por vinil padrão jateado recortado, vinil opaco colorido e vinil recortado para texto.</v>
          </cell>
          <cell r="G1040" t="str">
            <v>UN</v>
          </cell>
          <cell r="H1040">
            <v>10</v>
          </cell>
          <cell r="I1040">
            <v>233.87</v>
          </cell>
          <cell r="J1040">
            <v>295.7</v>
          </cell>
          <cell r="K1040">
            <v>2957</v>
          </cell>
          <cell r="L1040">
            <v>0.000126184656504617</v>
          </cell>
        </row>
        <row r="1041">
          <cell r="C1041" t="str">
            <v> 21.3.13 </v>
          </cell>
          <cell r="D1041" t="str">
            <v> UFF00285 (ADAPT_SBC: 200511) </v>
          </cell>
          <cell r="E1041" t="str">
            <v>Próprio</v>
          </cell>
          <cell r="F1041" t="str">
            <v>PLACAS DE IDENTIFICAÇÃO PARA PORTA DE ACESSO PRINCIPAL - PORTA 1 FOLHA Sinalização composta por vinil padrão jateado recortado, vinil opaco colorido e vinil recortado para texto.</v>
          </cell>
          <cell r="G1041" t="str">
            <v>UN</v>
          </cell>
          <cell r="H1041">
            <v>2</v>
          </cell>
          <cell r="I1041">
            <v>130.31</v>
          </cell>
          <cell r="J1041">
            <v>164.76</v>
          </cell>
          <cell r="K1041">
            <v>329.52</v>
          </cell>
          <cell r="L1041">
            <v>1.40616733214073e-5</v>
          </cell>
        </row>
        <row r="1042">
          <cell r="C1042" t="str">
            <v> 21.3.14 </v>
          </cell>
          <cell r="D1042" t="str">
            <v> UFF00286 (ADAPT_SINAPI: 73916/001) </v>
          </cell>
          <cell r="E1042" t="str">
            <v>Próprio</v>
          </cell>
          <cell r="F1042" t="str">
            <v>PLACAS DE IDENTIFICAÇÃO DO CURSO Placa estruturada em chapa galvanizada (1,30x0,50m) com impressão laminada com fixação na alvenaria.</v>
          </cell>
          <cell r="G1042" t="str">
            <v>UN</v>
          </cell>
          <cell r="H1042">
            <v>2</v>
          </cell>
          <cell r="I1042">
            <v>184.79</v>
          </cell>
          <cell r="J1042">
            <v>233.64</v>
          </cell>
          <cell r="K1042">
            <v>467.28</v>
          </cell>
          <cell r="L1042">
            <v>1.99403335446322e-5</v>
          </cell>
        </row>
        <row r="1043">
          <cell r="C1043" t="str">
            <v> 21.3.15 </v>
          </cell>
          <cell r="D1043" t="str">
            <v> UFF00287 (ADAPT_SINAPI: 103195) </v>
          </cell>
          <cell r="E1043" t="str">
            <v>Próprio</v>
          </cell>
          <cell r="F1043" t="str">
            <v>PLACAS DE IDENTIFICAÇÃO DO CURSO Placa estruturada em chapa galvanizada (1,30x0,80m) com impressão laminada com fixação em canteiro com duas hastes metálicas, h= 80cm.</v>
          </cell>
          <cell r="G1043" t="str">
            <v>UN</v>
          </cell>
          <cell r="H1043">
            <v>1</v>
          </cell>
          <cell r="I1043">
            <v>499.95</v>
          </cell>
          <cell r="J1043">
            <v>632.13</v>
          </cell>
          <cell r="K1043">
            <v>632.13</v>
          </cell>
          <cell r="L1043">
            <v>2.69750107934608e-5</v>
          </cell>
        </row>
        <row r="1044">
          <cell r="C1044" t="str">
            <v> 21.3.16 </v>
          </cell>
          <cell r="D1044" t="str">
            <v> UFF00288 (ADAPT_SBC: 202108) </v>
          </cell>
          <cell r="E1044" t="str">
            <v>Próprio</v>
          </cell>
          <cell r="F1044" t="str">
            <v>PLACA INDICATIVA DE AMBIENTES EM BRAILE - COM SINALIZAÇÃO TÁTIL EM BRAILLE OU TEXTO EM RELEVO. DIM.: 30X10 CM SITUADA A 0,90M DO PISO</v>
          </cell>
          <cell r="G1044" t="str">
            <v>UN</v>
          </cell>
          <cell r="H1044">
            <v>125</v>
          </cell>
          <cell r="I1044">
            <v>119.19</v>
          </cell>
          <cell r="J1044">
            <v>150.7</v>
          </cell>
          <cell r="K1044">
            <v>18837.5</v>
          </cell>
          <cell r="L1044">
            <v>0.000803856431148369</v>
          </cell>
        </row>
        <row r="1045">
          <cell r="C1045" t="str">
            <v> 21.3.17 </v>
          </cell>
          <cell r="D1045" t="str">
            <v> 202330 </v>
          </cell>
          <cell r="E1045" t="str">
            <v>SBC</v>
          </cell>
          <cell r="F1045" t="str">
            <v>MAPA TATIL BRAILLE/RELEVO ACO INOX 120x800cm</v>
          </cell>
          <cell r="G1045" t="str">
            <v>UN</v>
          </cell>
          <cell r="H1045">
            <v>3</v>
          </cell>
          <cell r="I1045">
            <v>1381.23</v>
          </cell>
          <cell r="J1045">
            <v>1746.42</v>
          </cell>
          <cell r="K1045">
            <v>5239.26</v>
          </cell>
          <cell r="L1045">
            <v>0.000223575997104627</v>
          </cell>
        </row>
        <row r="1046">
          <cell r="C1046" t="str">
            <v> 21.4 </v>
          </cell>
          <cell r="D1046" t="str">
            <v>  </v>
          </cell>
        </row>
        <row r="1046">
          <cell r="F1046" t="str">
            <v>SERVIÇOS FINAIS (DEMOLIÇÃO DE DEPÓSITO EXISTENTE)</v>
          </cell>
        </row>
        <row r="1046">
          <cell r="I1046" t="str">
            <v/>
          </cell>
        </row>
        <row r="1046">
          <cell r="K1046">
            <v>17932.78</v>
          </cell>
          <cell r="L1046">
            <v>0.000765249132388526</v>
          </cell>
        </row>
        <row r="1047">
          <cell r="C1047" t="str">
            <v> 21.4.1 </v>
          </cell>
          <cell r="D1047" t="str">
            <v> 97637 </v>
          </cell>
          <cell r="E1047" t="str">
            <v>SINAPI</v>
          </cell>
          <cell r="F1047" t="str">
            <v>REMOÇÃO DE TAPUME/ CHAPAS METÁLICAS E DE MADEIRA, DE FORMA MANUAL, SEM REAPROVEITAMENTO. AF_09/2023</v>
          </cell>
          <cell r="G1047" t="str">
            <v>m²</v>
          </cell>
          <cell r="H1047">
            <v>366</v>
          </cell>
          <cell r="I1047">
            <v>3.64</v>
          </cell>
          <cell r="J1047">
            <v>4.6</v>
          </cell>
          <cell r="K1047">
            <v>1683.6</v>
          </cell>
          <cell r="L1047">
            <v>7.18446018570083e-5</v>
          </cell>
        </row>
        <row r="1048">
          <cell r="C1048" t="str">
            <v> 21.4.2 </v>
          </cell>
          <cell r="D1048" t="str">
            <v> 97650 </v>
          </cell>
          <cell r="E1048" t="str">
            <v>SINAPI</v>
          </cell>
          <cell r="F1048" t="str">
            <v>REMOÇÃO DE TRAMA DE MADEIRA PARA COBERTURA, DE FORMA MANUAL, SEM REAPROVEITAMENTO. AF_09/2023</v>
          </cell>
          <cell r="G1048" t="str">
            <v>m²</v>
          </cell>
          <cell r="H1048">
            <v>560</v>
          </cell>
          <cell r="I1048">
            <v>9.33</v>
          </cell>
          <cell r="J1048">
            <v>11.79</v>
          </cell>
          <cell r="K1048">
            <v>6602.4</v>
          </cell>
          <cell r="L1048">
            <v>0.000281745544844804</v>
          </cell>
        </row>
        <row r="1049">
          <cell r="C1049" t="str">
            <v> 21.4.3 </v>
          </cell>
          <cell r="D1049" t="str">
            <v> 97647 </v>
          </cell>
          <cell r="E1049" t="str">
            <v>SINAPI</v>
          </cell>
          <cell r="F1049" t="str">
            <v>REMOÇÃO DE TELHAS DE FIBROCIMENTO METÁLICA E CERÂMICA, DE FORMA MANUAL, SEM REAPROVEITAMENTO. AF_09/2023</v>
          </cell>
          <cell r="G1049" t="str">
            <v>m²</v>
          </cell>
          <cell r="H1049">
            <v>560</v>
          </cell>
          <cell r="I1049">
            <v>4.33</v>
          </cell>
          <cell r="J1049">
            <v>5.47</v>
          </cell>
          <cell r="K1049">
            <v>3063.2</v>
          </cell>
          <cell r="L1049">
            <v>0.000130716550492034</v>
          </cell>
        </row>
        <row r="1050">
          <cell r="C1050" t="str">
            <v> 21.4.4 </v>
          </cell>
          <cell r="D1050" t="str">
            <v> 97644 </v>
          </cell>
          <cell r="E1050" t="str">
            <v>SINAPI</v>
          </cell>
          <cell r="F1050" t="str">
            <v>REMOÇÃO DE PORTAS, DE FORMA MANUAL, SEM REAPROVEITAMENTO. AF_09/2023</v>
          </cell>
          <cell r="G1050" t="str">
            <v>m²</v>
          </cell>
          <cell r="H1050">
            <v>6</v>
          </cell>
          <cell r="I1050">
            <v>11.59</v>
          </cell>
          <cell r="J1050">
            <v>14.65</v>
          </cell>
          <cell r="K1050">
            <v>87.9</v>
          </cell>
          <cell r="L1050">
            <v>3.75097440201416e-6</v>
          </cell>
        </row>
        <row r="1051">
          <cell r="C1051" t="str">
            <v> 21.4.5 </v>
          </cell>
          <cell r="D1051" t="str">
            <v> 104790 </v>
          </cell>
          <cell r="E1051" t="str">
            <v>SINAPI</v>
          </cell>
          <cell r="F1051" t="str">
            <v>DEMOLIÇÃO DE PISO DE CONCRETO SIMPLES, DE FORMA MECANIZADA COM MARTELETE, SEM REAPROVEITAMENTO. AF_09/2023</v>
          </cell>
          <cell r="G1051" t="str">
            <v>m³</v>
          </cell>
          <cell r="H1051">
            <v>28</v>
          </cell>
          <cell r="I1051">
            <v>130.76</v>
          </cell>
          <cell r="J1051">
            <v>165.33</v>
          </cell>
          <cell r="K1051">
            <v>4629.24</v>
          </cell>
          <cell r="L1051">
            <v>0.000197544490793857</v>
          </cell>
        </row>
        <row r="1052">
          <cell r="C1052" t="str">
            <v> 21.4.6 </v>
          </cell>
          <cell r="D1052" t="str">
            <v> 98525 </v>
          </cell>
          <cell r="E1052" t="str">
            <v>SINAPI</v>
          </cell>
          <cell r="F1052" t="str">
            <v>LIMPEZA MECANIZADA DE CAMADA VEGETAL, VEGETAÇÃO E PEQUENAS ÁRVORES (DIÂMETRO DE TRONCO MENOR QUE 0,20 M), COM TRATOR DE ESTEIRAS. AF_03/2024</v>
          </cell>
          <cell r="G1052" t="str">
            <v>m²</v>
          </cell>
          <cell r="H1052">
            <v>1944.21</v>
          </cell>
          <cell r="I1052">
            <v>0.76</v>
          </cell>
          <cell r="J1052">
            <v>0.96</v>
          </cell>
          <cell r="K1052">
            <v>1866.44</v>
          </cell>
          <cell r="L1052">
            <v>7.96469699988089e-5</v>
          </cell>
        </row>
        <row r="1053">
          <cell r="C1053" t="str">
            <v> 21.5 </v>
          </cell>
          <cell r="D1053" t="str">
            <v>  </v>
          </cell>
        </row>
        <row r="1053">
          <cell r="F1053" t="str">
            <v>LIMPEZA</v>
          </cell>
        </row>
        <row r="1053">
          <cell r="K1053">
            <v>54632.83</v>
          </cell>
          <cell r="L1053">
            <v>0.00233135775699193</v>
          </cell>
        </row>
        <row r="1054">
          <cell r="C1054" t="str">
            <v> 21.5.1 </v>
          </cell>
          <cell r="D1054" t="str">
            <v> 20.012.0025-A </v>
          </cell>
          <cell r="E1054" t="str">
            <v>EMOP</v>
          </cell>
          <cell r="F1054" t="str">
            <v>LIMPEZA DE CAIXA COLETORA</v>
          </cell>
          <cell r="G1054" t="str">
            <v>UN</v>
          </cell>
          <cell r="H1054">
            <v>98</v>
          </cell>
          <cell r="I1054">
            <v>10.81</v>
          </cell>
          <cell r="J1054">
            <v>13.66</v>
          </cell>
          <cell r="K1054">
            <v>1338.68</v>
          </cell>
          <cell r="L1054">
            <v>5.71257612342242e-5</v>
          </cell>
        </row>
        <row r="1055">
          <cell r="C1055" t="str">
            <v> 21.5.2 </v>
          </cell>
          <cell r="D1055" t="str">
            <v> 05.001.0465-A </v>
          </cell>
          <cell r="E1055" t="str">
            <v>EMOP</v>
          </cell>
          <cell r="F1055" t="str">
            <v>LIMPEZA DE CAIXA D'AGUA OU CISTERNA,COM CAPACIDADE DE 20001 A 60000L,INCLUSIVE DESINFECCAO,CONFORME APROVACAO PELA COMIS SAO ESTADUAL DE CONTROLE AMBIENTAL-CECA,COM BASE NA LEI Nº 1 .893/91 E NO DECRETO Nº20.356/93,MN-353 MANUAL DE LIMPEZA E DESINFECCAO DE RESERVATORIOS DE AGUA</v>
          </cell>
          <cell r="G1055" t="str">
            <v>UN</v>
          </cell>
          <cell r="H1055">
            <v>5</v>
          </cell>
          <cell r="I1055">
            <v>991.83</v>
          </cell>
          <cell r="J1055">
            <v>1254.06</v>
          </cell>
          <cell r="K1055">
            <v>6270.3</v>
          </cell>
          <cell r="L1055">
            <v>0.000267573774663815</v>
          </cell>
        </row>
        <row r="1056">
          <cell r="C1056" t="str">
            <v> 21.5.3 </v>
          </cell>
          <cell r="D1056" t="str">
            <v> UFF00050 (ADAPT_SINAPI: 9537) </v>
          </cell>
          <cell r="E1056" t="str">
            <v>Próprio</v>
          </cell>
          <cell r="F1056" t="str">
            <v>LIMPEZA FINAL DA OBRA</v>
          </cell>
          <cell r="G1056" t="str">
            <v>m²</v>
          </cell>
          <cell r="H1056">
            <v>8503.41</v>
          </cell>
          <cell r="I1056">
            <v>4.38</v>
          </cell>
          <cell r="J1056">
            <v>5.53</v>
          </cell>
          <cell r="K1056">
            <v>47023.85</v>
          </cell>
          <cell r="L1056">
            <v>0.00200665822109389</v>
          </cell>
        </row>
        <row r="1058">
          <cell r="H1058" t="str">
            <v>Total sem BDI</v>
          </cell>
        </row>
        <row r="1058">
          <cell r="K1058">
            <v>0</v>
          </cell>
        </row>
        <row r="1059">
          <cell r="H1059" t="str">
            <v>Total do BDI</v>
          </cell>
        </row>
        <row r="1059">
          <cell r="K1059">
            <v>0</v>
          </cell>
        </row>
        <row r="1060">
          <cell r="H1060" t="str">
            <v>Total Geral</v>
          </cell>
        </row>
        <row r="1060">
          <cell r="K1060">
            <v>23433910.92</v>
          </cell>
          <cell r="L1060">
            <v>1</v>
          </cell>
        </row>
        <row r="1062">
          <cell r="K1062">
            <v>23433910.92</v>
          </cell>
        </row>
        <row r="1063">
          <cell r="K1063" t="str">
            <v>OK</v>
          </cell>
        </row>
      </sheetData>
      <sheetData sheetId="3">
        <row r="3">
          <cell r="H3" t="str">
            <v>AUTOR:</v>
          </cell>
        </row>
        <row r="3">
          <cell r="K3" t="str">
            <v>FUNÇÃO:</v>
          </cell>
        </row>
        <row r="4">
          <cell r="H4" t="str">
            <v>PROCESSO: 23069.000000/0000-00</v>
          </cell>
        </row>
        <row r="4">
          <cell r="K4" t="str">
            <v>ART/RRT:</v>
          </cell>
        </row>
        <row r="5">
          <cell r="H5" t="str">
            <v>BDI</v>
          </cell>
          <cell r="I5" t="str">
            <v>BDI EQUIP.</v>
          </cell>
          <cell r="J5" t="str">
            <v>SIAPE</v>
          </cell>
          <cell r="K5" t="str">
            <v>DATA</v>
          </cell>
          <cell r="L5" t="str">
            <v>REVISÃO</v>
          </cell>
        </row>
        <row r="6">
          <cell r="H6">
            <v>0.2644</v>
          </cell>
          <cell r="I6">
            <v>0.1689</v>
          </cell>
          <cell r="J6" t="str">
            <v>0000000</v>
          </cell>
          <cell r="K6">
            <v>45505</v>
          </cell>
          <cell r="L6" t="str">
            <v>R19</v>
          </cell>
        </row>
        <row r="7">
          <cell r="F7" t="str">
            <v>PROJETOS</v>
          </cell>
        </row>
        <row r="8">
          <cell r="D8" t="str">
            <v>Código</v>
          </cell>
          <cell r="E8" t="str">
            <v>Banco</v>
          </cell>
          <cell r="F8" t="str">
            <v>Descrição</v>
          </cell>
          <cell r="G8" t="str">
            <v>Tipo</v>
          </cell>
        </row>
        <row r="8">
          <cell r="I8" t="str">
            <v>Und</v>
          </cell>
          <cell r="J8" t="str">
            <v>Quant.</v>
          </cell>
          <cell r="K8" t="str">
            <v>Porcent.</v>
          </cell>
          <cell r="L8" t="str">
            <v>Valor Unit</v>
          </cell>
        </row>
        <row r="9">
          <cell r="D9" t="str">
            <v> 01.050.0810-A </v>
          </cell>
          <cell r="E9" t="str">
            <v>EMOP</v>
          </cell>
          <cell r="F9" t="str">
            <v>PROJETO DE AS BUILT DE ARQUITETURA PARA PREDIOS ESCOLARES E/ OU ADMINISTRATIVOS ATE 500M2,APRESENTADO NOS PADROES DA CONT RATANTE,INCLUSIVE COORDENACAO E COMPATIBILIZACAO COM OS PROJ ETOS COMPLEMENTARES</v>
          </cell>
          <cell r="G9">
            <v>0</v>
          </cell>
        </row>
        <row r="9">
          <cell r="I9">
            <v>0</v>
          </cell>
          <cell r="J9">
            <v>1</v>
          </cell>
        </row>
        <row r="9">
          <cell r="L9">
            <v>11.6</v>
          </cell>
        </row>
        <row r="10">
          <cell r="D10" t="str">
            <v> 20017 </v>
          </cell>
          <cell r="E10" t="str">
            <v>EMOP</v>
          </cell>
          <cell r="F10" t="str">
            <v>MAO-DE-OBRA DE ARQUITETO OU ENGENHEIRO J UNIOR-PROJETO E CONSULTORIA, INCLUSIVE E NCARGOS SOCIAIS DESONERADOS</v>
          </cell>
          <cell r="G10" t="str">
            <v>Mão de Obra</v>
          </cell>
        </row>
        <row r="10">
          <cell r="I10" t="str">
            <v>H</v>
          </cell>
          <cell r="J10">
            <v>0.0912</v>
          </cell>
          <cell r="K10">
            <v>9</v>
          </cell>
          <cell r="L10">
            <v>116.71</v>
          </cell>
        </row>
        <row r="12">
          <cell r="D12" t="str">
            <v>Código</v>
          </cell>
          <cell r="E12" t="str">
            <v>Banco</v>
          </cell>
          <cell r="F12" t="str">
            <v>Descrição</v>
          </cell>
          <cell r="G12" t="str">
            <v>Tipo</v>
          </cell>
        </row>
        <row r="12">
          <cell r="I12" t="str">
            <v>Und</v>
          </cell>
          <cell r="J12" t="str">
            <v>Quant.</v>
          </cell>
          <cell r="K12" t="str">
            <v>Porcent.</v>
          </cell>
          <cell r="L12" t="str">
            <v>Valor Unit</v>
          </cell>
        </row>
        <row r="13">
          <cell r="D13" t="str">
            <v> 01.050.0811-A </v>
          </cell>
          <cell r="E13" t="str">
            <v>EMOP</v>
          </cell>
          <cell r="F13" t="str">
            <v>PROJETO DE AS BUILT DE ARQUITETURA PARA PREDIOS ESCOLARES E/ OU ADMINISTRATIVOS DE 501 ATE 3000M2,APRESENTADO NOS PADROES DA CONTRATANTE,INCLUSIVE COORDENACAO E COMPATIBILIZACAO COM OS PROJETOS COMPLEMENTARES</v>
          </cell>
          <cell r="G13">
            <v>0</v>
          </cell>
        </row>
        <row r="13">
          <cell r="I13">
            <v>0</v>
          </cell>
          <cell r="J13">
            <v>1</v>
          </cell>
        </row>
        <row r="13">
          <cell r="L13">
            <v>8.42</v>
          </cell>
        </row>
        <row r="14">
          <cell r="D14" t="str">
            <v> 20017 </v>
          </cell>
          <cell r="E14" t="str">
            <v>EMOP</v>
          </cell>
          <cell r="F14" t="str">
            <v>MAO-DE-OBRA DE ARQUITETO OU ENGENHEIRO J UNIOR-PROJETO E CONSULTORIA, INCLUSIVE E NCARGOS SOCIAIS DESONERADOS</v>
          </cell>
          <cell r="G14" t="str">
            <v>Mão de Obra</v>
          </cell>
        </row>
        <row r="14">
          <cell r="I14" t="str">
            <v>H</v>
          </cell>
          <cell r="J14">
            <v>0.0662</v>
          </cell>
          <cell r="K14">
            <v>9</v>
          </cell>
          <cell r="L14">
            <v>116.71</v>
          </cell>
        </row>
        <row r="16">
          <cell r="D16" t="str">
            <v>Código</v>
          </cell>
          <cell r="E16" t="str">
            <v>Banco</v>
          </cell>
          <cell r="F16" t="str">
            <v>Descrição</v>
          </cell>
          <cell r="G16" t="str">
            <v>Tipo</v>
          </cell>
        </row>
        <row r="16">
          <cell r="I16" t="str">
            <v>Und</v>
          </cell>
          <cell r="J16" t="str">
            <v>Quant.</v>
          </cell>
          <cell r="K16" t="str">
            <v>Porcent.</v>
          </cell>
          <cell r="L16" t="str">
            <v>Valor Unit</v>
          </cell>
        </row>
        <row r="17">
          <cell r="D17" t="str">
            <v> 01.050.0812-A </v>
          </cell>
          <cell r="E17" t="str">
            <v>EMOP</v>
          </cell>
          <cell r="F17" t="str">
            <v>PROJETO DE AS BUILT DE ARQUITETURA PARA PREDIOS ESCOLARES E/ OU ADMINISTRATIVOS ACIMA DE 3000M2,APRESENTADO NOS PADROES D A CONTRATANTE,INCLUSIVE COORDENACAO E COMPATIBILIZACAO COM O S PROJETOS COMPLEMENTARES</v>
          </cell>
          <cell r="G17">
            <v>0</v>
          </cell>
        </row>
        <row r="17">
          <cell r="I17">
            <v>0</v>
          </cell>
          <cell r="J17">
            <v>1</v>
          </cell>
        </row>
        <row r="17">
          <cell r="L17">
            <v>6.76</v>
          </cell>
        </row>
        <row r="18">
          <cell r="D18" t="str">
            <v> 20017 </v>
          </cell>
          <cell r="E18" t="str">
            <v>EMOP</v>
          </cell>
          <cell r="F18" t="str">
            <v>MAO-DE-OBRA DE ARQUITETO OU ENGENHEIRO J UNIOR-PROJETO E CONSULTORIA, INCLUSIVE E NCARGOS SOCIAIS DESONERADOS</v>
          </cell>
          <cell r="G18" t="str">
            <v>Mão de Obra</v>
          </cell>
        </row>
        <row r="18">
          <cell r="I18" t="str">
            <v>H</v>
          </cell>
          <cell r="J18">
            <v>0.0532</v>
          </cell>
          <cell r="K18">
            <v>9</v>
          </cell>
          <cell r="L18">
            <v>116.71</v>
          </cell>
        </row>
        <row r="20">
          <cell r="D20" t="str">
            <v>Código</v>
          </cell>
          <cell r="E20" t="str">
            <v>Banco</v>
          </cell>
          <cell r="F20" t="str">
            <v>Descrição</v>
          </cell>
          <cell r="G20" t="str">
            <v>Tipo</v>
          </cell>
        </row>
        <row r="20">
          <cell r="I20" t="str">
            <v>Und</v>
          </cell>
          <cell r="J20" t="str">
            <v>Quant.</v>
          </cell>
          <cell r="K20" t="str">
            <v>Porcent.</v>
          </cell>
          <cell r="L20" t="str">
            <v>Valor Unit</v>
          </cell>
        </row>
        <row r="21">
          <cell r="D21" t="str">
            <v> 01.050.0955-A </v>
          </cell>
          <cell r="E21" t="str">
            <v>EMOP</v>
          </cell>
          <cell r="F21" t="str">
            <v>PROJETO DE AS BUILT DE INSTALACAO ELETRICA PARA PREDIOS ESCO LARES E/OU ADMINISTRATIVOS ATE 500M2,APRESENTADO NOS PADROES DA CONTRATANTE</v>
          </cell>
          <cell r="G21">
            <v>0</v>
          </cell>
        </row>
        <row r="21">
          <cell r="I21">
            <v>0</v>
          </cell>
          <cell r="J21">
            <v>1</v>
          </cell>
        </row>
        <row r="21">
          <cell r="L21">
            <v>1.69</v>
          </cell>
        </row>
        <row r="22">
          <cell r="D22" t="str">
            <v> 20017 </v>
          </cell>
          <cell r="E22" t="str">
            <v>EMOP</v>
          </cell>
          <cell r="F22" t="str">
            <v>MAO-DE-OBRA DE ARQUITETO OU ENGENHEIRO J UNIOR-PROJETO E CONSULTORIA, INCLUSIVE E NCARGOS SOCIAIS DESONERADOS</v>
          </cell>
          <cell r="G22" t="str">
            <v>Mão de Obra</v>
          </cell>
        </row>
        <row r="22">
          <cell r="I22" t="str">
            <v>H</v>
          </cell>
          <cell r="J22">
            <v>0.0133</v>
          </cell>
          <cell r="K22">
            <v>9</v>
          </cell>
          <cell r="L22">
            <v>116.71</v>
          </cell>
        </row>
        <row r="24">
          <cell r="D24" t="str">
            <v>Código</v>
          </cell>
          <cell r="E24" t="str">
            <v>Banco</v>
          </cell>
          <cell r="F24" t="str">
            <v>Descrição</v>
          </cell>
          <cell r="G24" t="str">
            <v>Tipo</v>
          </cell>
        </row>
        <row r="24">
          <cell r="I24" t="str">
            <v>Und</v>
          </cell>
          <cell r="J24" t="str">
            <v>Quant.</v>
          </cell>
          <cell r="K24" t="str">
            <v>Porcent.</v>
          </cell>
          <cell r="L24" t="str">
            <v>Valor Unit</v>
          </cell>
        </row>
        <row r="25">
          <cell r="D25" t="str">
            <v> 01.050.0956-A </v>
          </cell>
          <cell r="E25" t="str">
            <v>EMOP</v>
          </cell>
          <cell r="F25" t="str">
            <v>PROJETO DE AS BUILT DE INSTALACAO ELETRICA PARA PREDIOS ESCO LARES E/OU ADMINISTRATIVOS DE 501 ATE 3000M2,APRESENTADO NOS PADROES DA CONTRATANTE</v>
          </cell>
          <cell r="G25">
            <v>0</v>
          </cell>
        </row>
        <row r="25">
          <cell r="I25">
            <v>0</v>
          </cell>
          <cell r="J25">
            <v>1</v>
          </cell>
        </row>
        <row r="25">
          <cell r="L25">
            <v>1.41</v>
          </cell>
        </row>
        <row r="26">
          <cell r="D26" t="str">
            <v> 20017 </v>
          </cell>
          <cell r="E26" t="str">
            <v>EMOP</v>
          </cell>
          <cell r="F26" t="str">
            <v>MAO-DE-OBRA DE ARQUITETO OU ENGENHEIRO J UNIOR-PROJETO E CONSULTORIA, INCLUSIVE E NCARGOS SOCIAIS DESONERADOS</v>
          </cell>
          <cell r="G26" t="str">
            <v>Mão de Obra</v>
          </cell>
        </row>
        <row r="26">
          <cell r="I26" t="str">
            <v>H</v>
          </cell>
          <cell r="J26">
            <v>0.0111</v>
          </cell>
          <cell r="K26">
            <v>9</v>
          </cell>
          <cell r="L26">
            <v>116.71</v>
          </cell>
        </row>
        <row r="28">
          <cell r="D28" t="str">
            <v>Código</v>
          </cell>
          <cell r="E28" t="str">
            <v>Banco</v>
          </cell>
          <cell r="F28" t="str">
            <v>Descrição</v>
          </cell>
          <cell r="G28" t="str">
            <v>Tipo</v>
          </cell>
        </row>
        <row r="28">
          <cell r="I28" t="str">
            <v>Und</v>
          </cell>
          <cell r="J28" t="str">
            <v>Quant.</v>
          </cell>
          <cell r="K28" t="str">
            <v>Porcent.</v>
          </cell>
          <cell r="L28" t="str">
            <v>Valor Unit</v>
          </cell>
        </row>
        <row r="29">
          <cell r="D29" t="str">
            <v> 01.050.0957-A </v>
          </cell>
          <cell r="E29" t="str">
            <v>EMOP</v>
          </cell>
          <cell r="F29" t="str">
            <v>PROJETO DE AS BUILT DE INSTALACAO ELETRICA PARA PREDIOS ESCO LARES E/OU ADMINISTRATIVOS ACIMA DE 3000M2,APRESENTADO NOS PADROES DA CONTRATANTE</v>
          </cell>
          <cell r="G29">
            <v>0</v>
          </cell>
        </row>
        <row r="29">
          <cell r="I29">
            <v>0</v>
          </cell>
          <cell r="J29">
            <v>1</v>
          </cell>
        </row>
        <row r="29">
          <cell r="L29">
            <v>0.83</v>
          </cell>
        </row>
        <row r="30">
          <cell r="D30" t="str">
            <v> 20017 </v>
          </cell>
          <cell r="E30" t="str">
            <v>EMOP</v>
          </cell>
          <cell r="F30" t="str">
            <v>MAO-DE-OBRA DE ARQUITETO OU ENGENHEIRO J UNIOR-PROJETO E CONSULTORIA, INCLUSIVE E NCARGOS SOCIAIS DESONERADOS</v>
          </cell>
          <cell r="G30" t="str">
            <v>Mão de Obra</v>
          </cell>
        </row>
        <row r="30">
          <cell r="I30" t="str">
            <v>H</v>
          </cell>
          <cell r="J30">
            <v>0.0066</v>
          </cell>
          <cell r="K30">
            <v>9</v>
          </cell>
          <cell r="L30">
            <v>116.71</v>
          </cell>
        </row>
        <row r="32">
          <cell r="D32" t="str">
            <v>Código</v>
          </cell>
          <cell r="E32" t="str">
            <v>Banco</v>
          </cell>
          <cell r="F32" t="str">
            <v>Descrição</v>
          </cell>
          <cell r="G32" t="str">
            <v>Tipo</v>
          </cell>
        </row>
        <row r="32">
          <cell r="I32" t="str">
            <v>Und</v>
          </cell>
          <cell r="J32" t="str">
            <v>Quant.</v>
          </cell>
          <cell r="K32" t="str">
            <v>Porcent.</v>
          </cell>
          <cell r="L32" t="str">
            <v>Valor Unit</v>
          </cell>
        </row>
        <row r="33">
          <cell r="D33" t="str">
            <v> 01.050.0980-A </v>
          </cell>
          <cell r="E33" t="str">
            <v>EMOP</v>
          </cell>
          <cell r="F33" t="str">
            <v>PROJETO DE AS BUILT DE INSTALACAO DE SEGURANCA (CFTV E SONOR IZACAO) ATE 500M2,APRESENTADO NOS PADROES DA CONTRATANTE</v>
          </cell>
          <cell r="G33">
            <v>0</v>
          </cell>
        </row>
        <row r="33">
          <cell r="I33">
            <v>0</v>
          </cell>
          <cell r="J33">
            <v>1</v>
          </cell>
        </row>
        <row r="33">
          <cell r="L33">
            <v>0.55</v>
          </cell>
        </row>
        <row r="34">
          <cell r="D34" t="str">
            <v> 20017 </v>
          </cell>
          <cell r="E34" t="str">
            <v>EMOP</v>
          </cell>
          <cell r="F34" t="str">
            <v>MAO-DE-OBRA DE ARQUITETO OU ENGENHEIRO J UNIOR-PROJETO E CONSULTORIA, INCLUSIVE E NCARGOS SOCIAIS DESONERADOS</v>
          </cell>
          <cell r="G34" t="str">
            <v>Mão de Obra</v>
          </cell>
        </row>
        <row r="34">
          <cell r="I34" t="str">
            <v>H</v>
          </cell>
          <cell r="J34">
            <v>0.0044</v>
          </cell>
          <cell r="K34">
            <v>9</v>
          </cell>
          <cell r="L34">
            <v>116.71</v>
          </cell>
        </row>
        <row r="36">
          <cell r="D36" t="str">
            <v>Código</v>
          </cell>
          <cell r="E36" t="str">
            <v>Banco</v>
          </cell>
          <cell r="F36" t="str">
            <v>Descrição</v>
          </cell>
          <cell r="G36" t="str">
            <v>Tipo</v>
          </cell>
        </row>
        <row r="36">
          <cell r="I36" t="str">
            <v>Und</v>
          </cell>
          <cell r="J36" t="str">
            <v>Quant.</v>
          </cell>
          <cell r="K36" t="str">
            <v>Porcent.</v>
          </cell>
          <cell r="L36" t="str">
            <v>Valor Unit</v>
          </cell>
        </row>
        <row r="37">
          <cell r="D37" t="str">
            <v> 01.050.0981-A </v>
          </cell>
          <cell r="E37" t="str">
            <v>EMOP</v>
          </cell>
          <cell r="F37" t="str">
            <v>PROJETO DE AS BUILT DE INSTALACAO DE SEGURANCA (CFTV E SONOR IZACAO) DE 501 ATE 3000M2,APRESENTADO NOS PADROES DA CONTRAT ANTE</v>
          </cell>
          <cell r="G37">
            <v>0</v>
          </cell>
        </row>
        <row r="37">
          <cell r="I37">
            <v>0</v>
          </cell>
          <cell r="J37">
            <v>1</v>
          </cell>
        </row>
        <row r="37">
          <cell r="L37">
            <v>0.39</v>
          </cell>
        </row>
        <row r="38">
          <cell r="D38" t="str">
            <v> 20017 </v>
          </cell>
          <cell r="E38" t="str">
            <v>EMOP</v>
          </cell>
          <cell r="F38" t="str">
            <v>MAO-DE-OBRA DE ARQUITETO OU ENGENHEIRO J UNIOR-PROJETO E CONSULTORIA, INCLUSIVE E NCARGOS SOCIAIS DESONERADOS</v>
          </cell>
          <cell r="G38" t="str">
            <v>Mão de Obra</v>
          </cell>
        </row>
        <row r="38">
          <cell r="I38" t="str">
            <v>H</v>
          </cell>
          <cell r="J38">
            <v>0.0031</v>
          </cell>
          <cell r="K38">
            <v>9</v>
          </cell>
          <cell r="L38">
            <v>116.71</v>
          </cell>
        </row>
        <row r="40">
          <cell r="D40" t="str">
            <v>Código</v>
          </cell>
          <cell r="E40" t="str">
            <v>Banco</v>
          </cell>
          <cell r="F40" t="str">
            <v>Descrição</v>
          </cell>
          <cell r="G40" t="str">
            <v>Tipo</v>
          </cell>
        </row>
        <row r="40">
          <cell r="I40" t="str">
            <v>Und</v>
          </cell>
          <cell r="J40" t="str">
            <v>Quant.</v>
          </cell>
          <cell r="K40" t="str">
            <v>Porcent.</v>
          </cell>
          <cell r="L40" t="str">
            <v>Valor Unit</v>
          </cell>
        </row>
        <row r="41">
          <cell r="D41" t="str">
            <v> 01.050.0982-A </v>
          </cell>
          <cell r="E41" t="str">
            <v>EMOP</v>
          </cell>
          <cell r="F41" t="str">
            <v>PROJETO DE AS BUILT DE INSTALACAO DE SEGURANCA (CFTV E SONOR IZACAO) ACIMA DE 3000M2,APRESENTADO NOS PADROES DA CONTRATAN TE</v>
          </cell>
          <cell r="G41">
            <v>0</v>
          </cell>
        </row>
        <row r="41">
          <cell r="I41">
            <v>0</v>
          </cell>
          <cell r="J41">
            <v>1</v>
          </cell>
        </row>
        <row r="41">
          <cell r="L41">
            <v>0.22</v>
          </cell>
        </row>
        <row r="42">
          <cell r="D42" t="str">
            <v> 20017 </v>
          </cell>
          <cell r="E42" t="str">
            <v>EMOP</v>
          </cell>
          <cell r="F42" t="str">
            <v>MAO-DE-OBRA DE ARQUITETO OU ENGENHEIRO J UNIOR-PROJETO E CONSULTORIA, INCLUSIVE E NCARGOS SOCIAIS DESONERADOS</v>
          </cell>
          <cell r="G42" t="str">
            <v>Mão de Obra</v>
          </cell>
        </row>
        <row r="42">
          <cell r="I42" t="str">
            <v>H</v>
          </cell>
          <cell r="J42">
            <v>0.0018</v>
          </cell>
          <cell r="K42">
            <v>9</v>
          </cell>
          <cell r="L42">
            <v>116.71</v>
          </cell>
        </row>
        <row r="44">
          <cell r="D44" t="str">
            <v>Código</v>
          </cell>
          <cell r="E44" t="str">
            <v>Banco</v>
          </cell>
          <cell r="F44" t="str">
            <v>Descrição</v>
          </cell>
          <cell r="G44" t="str">
            <v>Tipo</v>
          </cell>
        </row>
        <row r="44">
          <cell r="I44" t="str">
            <v>Und</v>
          </cell>
          <cell r="J44" t="str">
            <v>Quant.</v>
          </cell>
          <cell r="K44" t="str">
            <v>Porcent.</v>
          </cell>
          <cell r="L44" t="str">
            <v>Valor Unit</v>
          </cell>
        </row>
        <row r="45">
          <cell r="D45" t="str">
            <v> 01.050.0840-A </v>
          </cell>
          <cell r="E45" t="str">
            <v>EMOP</v>
          </cell>
          <cell r="F45" t="str">
            <v>PROJETO DE AS BUILT DE INSTALACAO DE INCENDIO E SPDA PARA PR EDIOS ESCOLARES E/OU ADMINISTRATIVOS ATE 500M2,APRESENTADO NOS PADROES DA CONTRATANTE</v>
          </cell>
          <cell r="G45">
            <v>0</v>
          </cell>
        </row>
        <row r="45">
          <cell r="I45">
            <v>0</v>
          </cell>
          <cell r="J45">
            <v>1</v>
          </cell>
        </row>
        <row r="45">
          <cell r="L45">
            <v>0.83</v>
          </cell>
        </row>
        <row r="46">
          <cell r="D46" t="str">
            <v> 20017 </v>
          </cell>
          <cell r="E46" t="str">
            <v>EMOP</v>
          </cell>
          <cell r="F46" t="str">
            <v>MAO-DE-OBRA DE ARQUITETO OU ENGENHEIRO J UNIOR-PROJETO E CONSULTORIA, INCLUSIVE E NCARGOS SOCIAIS DESONERADOS</v>
          </cell>
          <cell r="G46" t="str">
            <v>Mão de Obra</v>
          </cell>
        </row>
        <row r="46">
          <cell r="I46" t="str">
            <v>H</v>
          </cell>
          <cell r="J46">
            <v>0.0066</v>
          </cell>
          <cell r="K46">
            <v>9</v>
          </cell>
          <cell r="L46">
            <v>116.71</v>
          </cell>
        </row>
        <row r="48">
          <cell r="D48" t="str">
            <v>Código</v>
          </cell>
          <cell r="E48" t="str">
            <v>Banco</v>
          </cell>
          <cell r="F48" t="str">
            <v>Descrição</v>
          </cell>
          <cell r="G48" t="str">
            <v>Tipo</v>
          </cell>
        </row>
        <row r="48">
          <cell r="I48" t="str">
            <v>Und</v>
          </cell>
          <cell r="J48" t="str">
            <v>Quant.</v>
          </cell>
          <cell r="K48" t="str">
            <v>Porcent.</v>
          </cell>
          <cell r="L48" t="str">
            <v>Valor Unit</v>
          </cell>
        </row>
        <row r="49">
          <cell r="D49" t="str">
            <v> 01.050.0841-A </v>
          </cell>
          <cell r="E49" t="str">
            <v>EMOP</v>
          </cell>
          <cell r="F49" t="str">
            <v>PROJETO DE AS BUILT DE INSTALACAO DE INCENDIO E SPDA PARA PR EDIOS ESCOLARES E/OU ADMINISTRATIVOS DE 501 ATE 3000M2,APRES ENTADO NOS PADROES DA CONTRATANTE</v>
          </cell>
          <cell r="G49">
            <v>0</v>
          </cell>
        </row>
        <row r="49">
          <cell r="I49">
            <v>0</v>
          </cell>
          <cell r="J49">
            <v>1</v>
          </cell>
        </row>
        <row r="49">
          <cell r="L49">
            <v>0.45</v>
          </cell>
        </row>
        <row r="50">
          <cell r="D50" t="str">
            <v> 20017 </v>
          </cell>
          <cell r="E50" t="str">
            <v>EMOP</v>
          </cell>
          <cell r="F50" t="str">
            <v>MAO-DE-OBRA DE ARQUITETO OU ENGENHEIRO J UNIOR-PROJETO E CONSULTORIA, INCLUSIVE E NCARGOS SOCIAIS DESONERADOS</v>
          </cell>
          <cell r="G50" t="str">
            <v>Mão de Obra</v>
          </cell>
        </row>
        <row r="50">
          <cell r="I50" t="str">
            <v>H</v>
          </cell>
          <cell r="J50">
            <v>0.0036</v>
          </cell>
          <cell r="K50">
            <v>9</v>
          </cell>
          <cell r="L50">
            <v>116.71</v>
          </cell>
        </row>
        <row r="52">
          <cell r="D52" t="str">
            <v>Código</v>
          </cell>
          <cell r="E52" t="str">
            <v>Banco</v>
          </cell>
          <cell r="F52" t="str">
            <v>Descrição</v>
          </cell>
          <cell r="G52" t="str">
            <v>Tipo</v>
          </cell>
        </row>
        <row r="52">
          <cell r="I52" t="str">
            <v>Und</v>
          </cell>
          <cell r="J52" t="str">
            <v>Quant.</v>
          </cell>
          <cell r="K52" t="str">
            <v>Porcent.</v>
          </cell>
          <cell r="L52" t="str">
            <v>Valor Unit</v>
          </cell>
        </row>
        <row r="53">
          <cell r="D53" t="str">
            <v> 01.050.0842-A </v>
          </cell>
          <cell r="E53" t="str">
            <v>EMOP</v>
          </cell>
          <cell r="F53" t="str">
            <v>PROJETO DE AS BUILT DE INSTALACAO DE INCENDIO E SPDA PARA PR EDIOS ESCOLARES E/OU ADMINISTRATIVOS ACIMA DE 3000M2,APRESEN TADO NOS PADROES DA CONTRATANTE</v>
          </cell>
          <cell r="G53">
            <v>0</v>
          </cell>
        </row>
        <row r="53">
          <cell r="I53">
            <v>0</v>
          </cell>
          <cell r="J53">
            <v>1</v>
          </cell>
        </row>
        <row r="53">
          <cell r="L53">
            <v>0.22</v>
          </cell>
        </row>
        <row r="54">
          <cell r="D54" t="str">
            <v> 20017 </v>
          </cell>
          <cell r="E54" t="str">
            <v>EMOP</v>
          </cell>
          <cell r="F54" t="str">
            <v>MAO-DE-OBRA DE ARQUITETO OU ENGENHEIRO J UNIOR-PROJETO E CONSULTORIA, INCLUSIVE E NCARGOS SOCIAIS DESONERADOS</v>
          </cell>
          <cell r="G54" t="str">
            <v>Mão de Obra</v>
          </cell>
        </row>
        <row r="54">
          <cell r="I54" t="str">
            <v>H</v>
          </cell>
          <cell r="J54">
            <v>0.0018</v>
          </cell>
          <cell r="K54">
            <v>9</v>
          </cell>
          <cell r="L54">
            <v>116.71</v>
          </cell>
        </row>
        <row r="56">
          <cell r="D56" t="str">
            <v>Código</v>
          </cell>
          <cell r="E56" t="str">
            <v>Banco</v>
          </cell>
          <cell r="F56" t="str">
            <v>Descrição</v>
          </cell>
          <cell r="G56" t="str">
            <v>Tipo</v>
          </cell>
        </row>
        <row r="56">
          <cell r="I56" t="str">
            <v>Und</v>
          </cell>
          <cell r="J56" t="str">
            <v>Quant.</v>
          </cell>
          <cell r="K56" t="str">
            <v>Porcent.</v>
          </cell>
          <cell r="L56" t="str">
            <v>Valor Unit</v>
          </cell>
        </row>
        <row r="57">
          <cell r="D57" t="str">
            <v> 01.050.0930-A </v>
          </cell>
          <cell r="E57" t="str">
            <v>EMOP</v>
          </cell>
          <cell r="F57" t="str">
            <v>PROJETO DE AS BUILT DE INSTALACAO HIDRAULICA PARA PREDIOS ES COLARES E/OU ADMINISTRATIVOS ATE 500M2,APRESENTADO NOS PADRO ES DA CONTRATANTE</v>
          </cell>
          <cell r="G57">
            <v>0</v>
          </cell>
        </row>
        <row r="57">
          <cell r="I57">
            <v>0</v>
          </cell>
          <cell r="J57">
            <v>1</v>
          </cell>
        </row>
        <row r="57">
          <cell r="L57">
            <v>1.41</v>
          </cell>
        </row>
        <row r="58">
          <cell r="D58" t="str">
            <v> 20017 </v>
          </cell>
          <cell r="E58" t="str">
            <v>EMOP</v>
          </cell>
          <cell r="F58" t="str">
            <v>MAO-DE-OBRA DE ARQUITETO OU ENGENHEIRO J UNIOR-PROJETO E CONSULTORIA, INCLUSIVE E NCARGOS SOCIAIS DESONERADOS</v>
          </cell>
          <cell r="G58" t="str">
            <v>Mão de Obra</v>
          </cell>
        </row>
        <row r="58">
          <cell r="I58" t="str">
            <v>H</v>
          </cell>
          <cell r="J58">
            <v>0.0111</v>
          </cell>
          <cell r="K58">
            <v>9</v>
          </cell>
          <cell r="L58">
            <v>116.71</v>
          </cell>
        </row>
        <row r="60">
          <cell r="D60" t="str">
            <v>Código</v>
          </cell>
          <cell r="E60" t="str">
            <v>Banco</v>
          </cell>
          <cell r="F60" t="str">
            <v>Descrição</v>
          </cell>
          <cell r="G60" t="str">
            <v>Tipo</v>
          </cell>
        </row>
        <row r="60">
          <cell r="I60" t="str">
            <v>Und</v>
          </cell>
          <cell r="J60" t="str">
            <v>Quant.</v>
          </cell>
          <cell r="K60" t="str">
            <v>Porcent.</v>
          </cell>
          <cell r="L60" t="str">
            <v>Valor Unit</v>
          </cell>
        </row>
        <row r="61">
          <cell r="D61" t="str">
            <v> 01.050.0931-A </v>
          </cell>
          <cell r="E61" t="str">
            <v>EMOP</v>
          </cell>
          <cell r="F61" t="str">
            <v>PROJETO DE AS BUILT DE INSTALACAO HIDRAULICA PARA PREDIOS ES COLARES E/OU ADMINISTRATIVOS DE 501 A 3000M2,APRESENTADO NOS PADROES DA CONTRATANTE</v>
          </cell>
          <cell r="G61">
            <v>0</v>
          </cell>
        </row>
        <row r="61">
          <cell r="I61">
            <v>0</v>
          </cell>
          <cell r="J61">
            <v>1</v>
          </cell>
        </row>
        <row r="61">
          <cell r="L61">
            <v>0.83</v>
          </cell>
        </row>
        <row r="62">
          <cell r="D62" t="str">
            <v> 20017 </v>
          </cell>
          <cell r="E62" t="str">
            <v>EMOP</v>
          </cell>
          <cell r="F62" t="str">
            <v>MAO-DE-OBRA DE ARQUITETO OU ENGENHEIRO J UNIOR-PROJETO E CONSULTORIA, INCLUSIVE E NCARGOS SOCIAIS DESONERADOS</v>
          </cell>
          <cell r="G62" t="str">
            <v>Mão de Obra</v>
          </cell>
        </row>
        <row r="62">
          <cell r="I62" t="str">
            <v>H</v>
          </cell>
          <cell r="J62">
            <v>0.0066</v>
          </cell>
          <cell r="K62">
            <v>9</v>
          </cell>
          <cell r="L62">
            <v>116.71</v>
          </cell>
        </row>
        <row r="64">
          <cell r="D64" t="str">
            <v>Código</v>
          </cell>
          <cell r="E64" t="str">
            <v>Banco</v>
          </cell>
          <cell r="F64" t="str">
            <v>Descrição</v>
          </cell>
          <cell r="G64" t="str">
            <v>Tipo</v>
          </cell>
        </row>
        <row r="64">
          <cell r="I64" t="str">
            <v>Und</v>
          </cell>
          <cell r="J64" t="str">
            <v>Quant.</v>
          </cell>
          <cell r="K64" t="str">
            <v>Porcent.</v>
          </cell>
          <cell r="L64" t="str">
            <v>Valor Unit</v>
          </cell>
        </row>
        <row r="65">
          <cell r="D65" t="str">
            <v> 01.050.0932-A </v>
          </cell>
          <cell r="E65" t="str">
            <v>EMOP</v>
          </cell>
          <cell r="F65" t="str">
            <v>PROJETO DE AS BUILT DE INSTALACAO HIDRAULICA PARA PREDIOS ES COLARES E/OU ADMINISTRATIVOS ACIMA DE 3000M2,APRESENTADO NOS PADROES DA CONTRATANTE</v>
          </cell>
          <cell r="G65">
            <v>0</v>
          </cell>
        </row>
        <row r="65">
          <cell r="I65">
            <v>0</v>
          </cell>
          <cell r="J65">
            <v>1</v>
          </cell>
        </row>
        <row r="65">
          <cell r="L65">
            <v>0.77</v>
          </cell>
        </row>
        <row r="66">
          <cell r="D66" t="str">
            <v> 20017 </v>
          </cell>
          <cell r="E66" t="str">
            <v>EMOP</v>
          </cell>
          <cell r="F66" t="str">
            <v>MAO-DE-OBRA DE ARQUITETO OU ENGENHEIRO J UNIOR-PROJETO E CONSULTORIA, INCLUSIVE E NCARGOS SOCIAIS DESONERADOS</v>
          </cell>
          <cell r="G66" t="str">
            <v>Mão de Obra</v>
          </cell>
        </row>
        <row r="66">
          <cell r="I66" t="str">
            <v>H</v>
          </cell>
          <cell r="J66">
            <v>0.0061</v>
          </cell>
          <cell r="K66">
            <v>9</v>
          </cell>
          <cell r="L66">
            <v>116.71</v>
          </cell>
        </row>
        <row r="68">
          <cell r="D68" t="str">
            <v>Código</v>
          </cell>
          <cell r="E68" t="str">
            <v>Banco</v>
          </cell>
          <cell r="F68" t="str">
            <v>Descrição</v>
          </cell>
          <cell r="G68" t="str">
            <v>Tipo</v>
          </cell>
        </row>
        <row r="68">
          <cell r="I68" t="str">
            <v>Und</v>
          </cell>
          <cell r="J68" t="str">
            <v>Quant.</v>
          </cell>
          <cell r="K68" t="str">
            <v>Porcent.</v>
          </cell>
          <cell r="L68" t="str">
            <v>Valor Unit</v>
          </cell>
        </row>
        <row r="69">
          <cell r="D69" t="str">
            <v> 01.050.0975-A </v>
          </cell>
          <cell r="E69" t="str">
            <v>EMOP</v>
          </cell>
          <cell r="F69" t="str">
            <v>PROJETO DE AS BUILT DE SISTEMA DE AR CONDICIONADO,EM PREDIOS COM AREA ATE 500M2,APRESENTADO NOS PADROES DA CONTRATANTE</v>
          </cell>
          <cell r="G69">
            <v>0</v>
          </cell>
        </row>
        <row r="69">
          <cell r="I69">
            <v>0</v>
          </cell>
          <cell r="J69">
            <v>1</v>
          </cell>
        </row>
        <row r="69">
          <cell r="L69">
            <v>1.29</v>
          </cell>
        </row>
        <row r="70">
          <cell r="D70" t="str">
            <v> 20017 </v>
          </cell>
          <cell r="E70" t="str">
            <v>EMOP</v>
          </cell>
          <cell r="F70" t="str">
            <v>MAO-DE-OBRA DE ARQUITETO OU ENGENHEIRO J UNIOR-PROJETO E CONSULTORIA, INCLUSIVE E NCARGOS SOCIAIS DESONERADOS</v>
          </cell>
          <cell r="G70" t="str">
            <v>Mão de Obra</v>
          </cell>
        </row>
        <row r="70">
          <cell r="I70" t="str">
            <v>H</v>
          </cell>
          <cell r="J70">
            <v>0.0102</v>
          </cell>
          <cell r="K70">
            <v>9</v>
          </cell>
          <cell r="L70">
            <v>116.71</v>
          </cell>
        </row>
        <row r="72">
          <cell r="D72" t="str">
            <v>Código</v>
          </cell>
          <cell r="E72" t="str">
            <v>Banco</v>
          </cell>
          <cell r="F72" t="str">
            <v>Descrição</v>
          </cell>
          <cell r="G72" t="str">
            <v>Tipo</v>
          </cell>
        </row>
        <row r="72">
          <cell r="I72" t="str">
            <v>Und</v>
          </cell>
          <cell r="J72" t="str">
            <v>Quant.</v>
          </cell>
          <cell r="K72" t="str">
            <v>Porcent.</v>
          </cell>
          <cell r="L72" t="str">
            <v>Valor Unit</v>
          </cell>
        </row>
        <row r="73">
          <cell r="D73" t="str">
            <v> 01.050.0976-A </v>
          </cell>
          <cell r="E73" t="str">
            <v>EMOP</v>
          </cell>
          <cell r="F73" t="str">
            <v>PROJETO DE AS BUILT DE SISTEMA DE AR CONDICIONADO,EM PREDIOS COM AREA DE 501 ATE 3000M2,APRESENTADO NOS PADROES DA CONTR ATANTE</v>
          </cell>
          <cell r="G73">
            <v>0</v>
          </cell>
        </row>
        <row r="73">
          <cell r="I73">
            <v>0</v>
          </cell>
          <cell r="J73">
            <v>1</v>
          </cell>
        </row>
        <row r="73">
          <cell r="L73">
            <v>1.08</v>
          </cell>
        </row>
        <row r="74">
          <cell r="D74" t="str">
            <v> 20017 </v>
          </cell>
          <cell r="E74" t="str">
            <v>EMOP</v>
          </cell>
          <cell r="F74" t="str">
            <v>MAO-DE-OBRA DE ARQUITETO OU ENGENHEIRO J UNIOR-PROJETO E CONSULTORIA, INCLUSIVE E NCARGOS SOCIAIS DESONERADOS</v>
          </cell>
          <cell r="G74" t="str">
            <v>Mão de Obra</v>
          </cell>
        </row>
        <row r="74">
          <cell r="I74" t="str">
            <v>H</v>
          </cell>
          <cell r="J74">
            <v>0.0085</v>
          </cell>
          <cell r="K74">
            <v>9</v>
          </cell>
          <cell r="L74">
            <v>116.71</v>
          </cell>
        </row>
        <row r="76">
          <cell r="D76" t="str">
            <v>Código</v>
          </cell>
          <cell r="E76" t="str">
            <v>Banco</v>
          </cell>
          <cell r="F76" t="str">
            <v>Descrição</v>
          </cell>
          <cell r="G76" t="str">
            <v>Tipo</v>
          </cell>
        </row>
        <row r="76">
          <cell r="I76" t="str">
            <v>Und</v>
          </cell>
          <cell r="J76" t="str">
            <v>Quant.</v>
          </cell>
          <cell r="K76" t="str">
            <v>Porcent.</v>
          </cell>
          <cell r="L76" t="str">
            <v>Valor Unit</v>
          </cell>
        </row>
        <row r="77">
          <cell r="D77" t="str">
            <v> 01.050.0977-A </v>
          </cell>
          <cell r="E77" t="str">
            <v>EMOP</v>
          </cell>
          <cell r="F77" t="str">
            <v>PROJETO DE AS BUILT DE SISTEMA DE AR CONDICIONADO,EM PREDIOS ACIMA DE 3000M2,APRESENTADO NOS PADROES DA CONTRATANTE</v>
          </cell>
          <cell r="G77">
            <v>0</v>
          </cell>
        </row>
        <row r="77">
          <cell r="I77">
            <v>0</v>
          </cell>
          <cell r="J77">
            <v>1</v>
          </cell>
        </row>
        <row r="77">
          <cell r="L77">
            <v>0.64</v>
          </cell>
        </row>
        <row r="78">
          <cell r="D78" t="str">
            <v> 20017 </v>
          </cell>
          <cell r="E78" t="str">
            <v>EMOP</v>
          </cell>
          <cell r="F78" t="str">
            <v>MAO-DE-OBRA DE ARQUITETO OU ENGENHEIRO J UNIOR-PROJETO E CONSULTORIA, INCLUSIVE E NCARGOS SOCIAIS DESONERADOS</v>
          </cell>
          <cell r="G78" t="str">
            <v>Mão de Obra</v>
          </cell>
        </row>
        <row r="78">
          <cell r="I78" t="str">
            <v>H</v>
          </cell>
          <cell r="J78">
            <v>0.0051</v>
          </cell>
          <cell r="K78">
            <v>9</v>
          </cell>
          <cell r="L78">
            <v>116.71</v>
          </cell>
        </row>
        <row r="80">
          <cell r="F80" t="str">
            <v>GERENCIAMENTO DE OBRAS / FISCALIZAÇÃO</v>
          </cell>
        </row>
        <row r="81">
          <cell r="D81" t="str">
            <v>Código</v>
          </cell>
          <cell r="E81" t="str">
            <v>Banco</v>
          </cell>
          <cell r="F81" t="str">
            <v>Descrição</v>
          </cell>
          <cell r="G81" t="str">
            <v>Tipo</v>
          </cell>
        </row>
        <row r="81">
          <cell r="I81" t="str">
            <v>Und</v>
          </cell>
          <cell r="J81" t="str">
            <v>Quant.</v>
          </cell>
          <cell r="K81" t="str">
            <v>Porcent.</v>
          </cell>
          <cell r="L81" t="str">
            <v>Valor Unit</v>
          </cell>
        </row>
        <row r="82">
          <cell r="D82" t="str">
            <v> UFF00066 </v>
          </cell>
          <cell r="E82" t="str">
            <v>Próprio</v>
          </cell>
          <cell r="F82" t="str">
            <v>ADMINISTRAÇÃO LOCAL</v>
          </cell>
          <cell r="G82" t="str">
            <v>CANT - CANTEIRO DE OBRAS</v>
          </cell>
        </row>
        <row r="82">
          <cell r="I82" t="str">
            <v>UN</v>
          </cell>
          <cell r="J82">
            <v>1</v>
          </cell>
        </row>
        <row r="82">
          <cell r="L82">
            <v>1328602.17</v>
          </cell>
        </row>
        <row r="83">
          <cell r="D83" t="str">
            <v> UFF00361 (ADAPT_SINAPI: 93565) </v>
          </cell>
          <cell r="E83" t="str">
            <v>Próprio</v>
          </cell>
          <cell r="F83" t="str">
            <v>ENGENHEIRO ELETRICISTA COM ENCARGOS COMPLEMENTARES</v>
          </cell>
          <cell r="G83" t="str">
            <v>SEDI - SERVIÇOS DIVERSOS</v>
          </cell>
        </row>
        <row r="83">
          <cell r="I83" t="str">
            <v>MES</v>
          </cell>
          <cell r="J83">
            <v>6</v>
          </cell>
          <cell r="K83">
            <v>0</v>
          </cell>
          <cell r="L83">
            <v>21331.28</v>
          </cell>
        </row>
        <row r="84">
          <cell r="D84" t="str">
            <v> 101389 </v>
          </cell>
          <cell r="E84" t="str">
            <v>SINAPI</v>
          </cell>
          <cell r="F84" t="str">
            <v>AUXILIAR DE TOPÓGRAFO COM ENCARGOS COMPLEMENTARES</v>
          </cell>
          <cell r="G84" t="str">
            <v>SEDI - SERVIÇOS DIVERSOS</v>
          </cell>
        </row>
        <row r="84">
          <cell r="I84" t="str">
            <v>MES</v>
          </cell>
          <cell r="J84">
            <v>1</v>
          </cell>
          <cell r="K84">
            <v>0</v>
          </cell>
          <cell r="L84">
            <v>2128.1</v>
          </cell>
        </row>
        <row r="85">
          <cell r="D85" t="str">
            <v> UFF00295 (ADAPT_SINAPI: 93565) </v>
          </cell>
          <cell r="E85" t="str">
            <v>Próprio</v>
          </cell>
          <cell r="F85" t="str">
            <v>ENGENHEIRO MECÂNICO COM ENCARGOS COMPLEMENTARES</v>
          </cell>
          <cell r="G85" t="str">
            <v>SEDI - SERVIÇOS DIVERSOS</v>
          </cell>
        </row>
        <row r="85">
          <cell r="I85" t="str">
            <v>MES</v>
          </cell>
          <cell r="J85">
            <v>6</v>
          </cell>
          <cell r="K85">
            <v>0</v>
          </cell>
          <cell r="L85">
            <v>21331.28</v>
          </cell>
        </row>
        <row r="86">
          <cell r="D86" t="str">
            <v> 93572 </v>
          </cell>
          <cell r="E86" t="str">
            <v>SINAPI</v>
          </cell>
          <cell r="F86" t="str">
            <v>ENCARREGADO GERAL DE OBRAS COM ENCARGOS COMPLEMENTARES</v>
          </cell>
          <cell r="G86" t="str">
            <v>SEDI - SERVIÇOS DIVERSOS</v>
          </cell>
        </row>
        <row r="86">
          <cell r="I86" t="str">
            <v>MES</v>
          </cell>
          <cell r="J86">
            <v>12</v>
          </cell>
          <cell r="K86">
            <v>0</v>
          </cell>
          <cell r="L86">
            <v>7322.17</v>
          </cell>
        </row>
        <row r="87">
          <cell r="D87" t="str">
            <v> 93567 </v>
          </cell>
          <cell r="E87" t="str">
            <v>SINAPI</v>
          </cell>
          <cell r="F87" t="str">
            <v>ENGENHEIRO CIVIL DE OBRA PLENO COM ENCARGOS COMPLEMENTARES</v>
          </cell>
          <cell r="G87" t="str">
            <v>SEDI - SERVIÇOS DIVERSOS</v>
          </cell>
        </row>
        <row r="87">
          <cell r="I87" t="str">
            <v>MES</v>
          </cell>
          <cell r="J87">
            <v>12</v>
          </cell>
          <cell r="K87">
            <v>0</v>
          </cell>
          <cell r="L87">
            <v>23698.63</v>
          </cell>
        </row>
        <row r="88">
          <cell r="D88" t="str">
            <v> 93564 </v>
          </cell>
          <cell r="E88" t="str">
            <v>SINAPI</v>
          </cell>
          <cell r="F88" t="str">
            <v>APONTADOR OU APROPRIADOR COM ENCARGOS COMPLEMENTARES</v>
          </cell>
          <cell r="G88" t="str">
            <v>SEDI - SERVIÇOS DIVERSOS</v>
          </cell>
        </row>
        <row r="88">
          <cell r="I88" t="str">
            <v>MES</v>
          </cell>
          <cell r="J88">
            <v>12</v>
          </cell>
          <cell r="K88">
            <v>0</v>
          </cell>
          <cell r="L88">
            <v>5227.74</v>
          </cell>
        </row>
        <row r="89">
          <cell r="D89" t="str">
            <v> 100321 </v>
          </cell>
          <cell r="E89" t="str">
            <v>SINAPI</v>
          </cell>
          <cell r="F89" t="str">
            <v>TÉCNICO EM SEGURANÇA DO TRABALHO COM ENCARGOS COMPLEMENTARES</v>
          </cell>
          <cell r="G89" t="str">
            <v>SEDI - SERVIÇOS DIVERSOS</v>
          </cell>
        </row>
        <row r="89">
          <cell r="I89" t="str">
            <v>MES</v>
          </cell>
          <cell r="J89">
            <v>12</v>
          </cell>
          <cell r="K89">
            <v>0</v>
          </cell>
          <cell r="L89">
            <v>6832.57</v>
          </cell>
        </row>
        <row r="90">
          <cell r="D90" t="str">
            <v> 93563 </v>
          </cell>
          <cell r="E90" t="str">
            <v>SINAPI</v>
          </cell>
          <cell r="F90" t="str">
            <v>ALMOXARIFE COM ENCARGOS COMPLEMENTARES</v>
          </cell>
          <cell r="G90" t="str">
            <v>SEDI - SERVIÇOS DIVERSOS</v>
          </cell>
        </row>
        <row r="90">
          <cell r="I90" t="str">
            <v>MES</v>
          </cell>
          <cell r="J90">
            <v>12</v>
          </cell>
          <cell r="K90">
            <v>0</v>
          </cell>
          <cell r="L90">
            <v>5079.49</v>
          </cell>
        </row>
        <row r="91">
          <cell r="D91" t="str">
            <v> 05.105.0200-A </v>
          </cell>
          <cell r="E91" t="str">
            <v>EMOP</v>
          </cell>
          <cell r="F91" t="str">
            <v>SERVICO DE VIGILANCIA COM VIGIA DE OBRA 24H/DIA,PARA 1 POSTO</v>
          </cell>
          <cell r="G91">
            <v>5</v>
          </cell>
        </row>
        <row r="91">
          <cell r="I91" t="str">
            <v>MES</v>
          </cell>
          <cell r="J91">
            <v>12</v>
          </cell>
          <cell r="K91">
            <v>0</v>
          </cell>
          <cell r="L91">
            <v>15208.25</v>
          </cell>
        </row>
        <row r="92">
          <cell r="D92" t="str">
            <v> 101390 </v>
          </cell>
          <cell r="E92" t="str">
            <v>SINAPI</v>
          </cell>
          <cell r="F92" t="str">
            <v>AUXILIAR TÉCNICO / ASSISTENTE DE ENGENHARIA COM ENCARGOS COMPLEMENTARES</v>
          </cell>
          <cell r="G92" t="str">
            <v>SEDI - SERVIÇOS DIVERSOS</v>
          </cell>
        </row>
        <row r="92">
          <cell r="I92" t="str">
            <v>MES</v>
          </cell>
          <cell r="J92">
            <v>12</v>
          </cell>
          <cell r="K92">
            <v>0</v>
          </cell>
          <cell r="L92">
            <v>6327.14</v>
          </cell>
        </row>
        <row r="93">
          <cell r="D93" t="str">
            <v> 101452 </v>
          </cell>
          <cell r="E93" t="str">
            <v>SINAPI</v>
          </cell>
          <cell r="F93" t="str">
            <v>SERVENTE DE OBRAS COM ENCARGOS COMPLEMENTARES</v>
          </cell>
          <cell r="G93" t="str">
            <v>SEDI - SERVIÇOS DIVERSOS</v>
          </cell>
        </row>
        <row r="93">
          <cell r="I93" t="str">
            <v>MES</v>
          </cell>
          <cell r="J93">
            <v>24</v>
          </cell>
          <cell r="K93">
            <v>0</v>
          </cell>
          <cell r="L93">
            <v>4645.61</v>
          </cell>
        </row>
        <row r="94">
          <cell r="D94" t="str">
            <v> 94296 </v>
          </cell>
          <cell r="E94" t="str">
            <v>SINAPI</v>
          </cell>
          <cell r="F94" t="str">
            <v>TOPOGRAFO COM ENCARGOS COMPLEMENTARES</v>
          </cell>
          <cell r="G94" t="str">
            <v>SEDI - SERVIÇOS DIVERSOS</v>
          </cell>
        </row>
        <row r="94">
          <cell r="I94" t="str">
            <v>MES</v>
          </cell>
          <cell r="J94">
            <v>1</v>
          </cell>
          <cell r="K94">
            <v>0</v>
          </cell>
          <cell r="L94">
            <v>4233.79</v>
          </cell>
        </row>
        <row r="95">
          <cell r="D95" t="str">
            <v> 94295 </v>
          </cell>
          <cell r="E95" t="str">
            <v>SINAPI</v>
          </cell>
          <cell r="F95" t="str">
            <v>MESTRE DE OBRAS COM ENCARGOS COMPLEMENTARES</v>
          </cell>
          <cell r="G95" t="str">
            <v>SEDI - SERVIÇOS DIVERSOS</v>
          </cell>
        </row>
        <row r="95">
          <cell r="I95" t="str">
            <v>MES</v>
          </cell>
          <cell r="J95">
            <v>12</v>
          </cell>
          <cell r="K95">
            <v>0</v>
          </cell>
          <cell r="L95">
            <v>9868.2</v>
          </cell>
        </row>
        <row r="97">
          <cell r="F97" t="str">
            <v>SERVIÇOS PRELIMINARES</v>
          </cell>
        </row>
        <row r="98">
          <cell r="F98" t="str">
            <v>LICENÇAS / TAXAS</v>
          </cell>
        </row>
        <row r="99">
          <cell r="D99" t="str">
            <v>Código</v>
          </cell>
          <cell r="E99" t="str">
            <v>Banco</v>
          </cell>
          <cell r="F99" t="str">
            <v>Descrição</v>
          </cell>
          <cell r="G99" t="str">
            <v>Tipo</v>
          </cell>
        </row>
        <row r="99">
          <cell r="I99" t="str">
            <v>Und</v>
          </cell>
          <cell r="J99" t="str">
            <v>Quant.</v>
          </cell>
          <cell r="K99" t="str">
            <v>Porcent.</v>
          </cell>
          <cell r="L99" t="str">
            <v>Valor Unit</v>
          </cell>
        </row>
        <row r="100">
          <cell r="D100" t="str">
            <v> 103689 </v>
          </cell>
          <cell r="E100" t="str">
            <v>SINAPI</v>
          </cell>
          <cell r="F100" t="str">
            <v>FORNECIMENTO E INSTALAÇÃO DE PLACA DE OBRA COM CHAPA GALVANIZADA E ESTRUTURA DE MADEIRA. AF_03/2022_PS</v>
          </cell>
          <cell r="G100" t="str">
            <v>PAVI - PAVIMENTAÇÃO</v>
          </cell>
        </row>
        <row r="100">
          <cell r="I100" t="str">
            <v>m²</v>
          </cell>
          <cell r="J100">
            <v>1</v>
          </cell>
        </row>
        <row r="100">
          <cell r="L100">
            <v>319.36</v>
          </cell>
        </row>
        <row r="101">
          <cell r="D101" t="str">
            <v> 102234 </v>
          </cell>
          <cell r="E101" t="str">
            <v>SINAPI</v>
          </cell>
          <cell r="F101" t="str">
            <v>PINTURA IMUNIZANTE PARA MADEIRA, 2 DEMÃOS. AF_01/2021</v>
          </cell>
          <cell r="G101" t="str">
            <v>PINT - PINTURAS</v>
          </cell>
        </row>
        <row r="101">
          <cell r="I101" t="str">
            <v>m²</v>
          </cell>
          <cell r="J101">
            <v>0.5</v>
          </cell>
          <cell r="K101">
            <v>0</v>
          </cell>
          <cell r="L101">
            <v>27.45</v>
          </cell>
        </row>
        <row r="102">
          <cell r="D102" t="str">
            <v> 88316 </v>
          </cell>
          <cell r="E102" t="str">
            <v>SINAPI</v>
          </cell>
          <cell r="F102" t="str">
            <v>SERVENTE COM ENCARGOS COMPLEMENTARES</v>
          </cell>
          <cell r="G102" t="str">
            <v>SEDI - SERVIÇOS DIVERSOS</v>
          </cell>
        </row>
        <row r="102">
          <cell r="I102" t="str">
            <v>H</v>
          </cell>
          <cell r="J102">
            <v>1.1186</v>
          </cell>
          <cell r="K102">
            <v>0</v>
          </cell>
          <cell r="L102">
            <v>25.95</v>
          </cell>
        </row>
        <row r="103">
          <cell r="D103" t="str">
            <v> 88262 </v>
          </cell>
          <cell r="E103" t="str">
            <v>SINAPI</v>
          </cell>
          <cell r="F103" t="str">
            <v>CARPINTEIRO DE FORMAS COM ENCARGOS COMPLEMENTARES</v>
          </cell>
          <cell r="G103" t="str">
            <v>SEDI - SERVIÇOS DIVERSOS</v>
          </cell>
        </row>
        <row r="103">
          <cell r="I103" t="str">
            <v>H</v>
          </cell>
          <cell r="J103">
            <v>0.3729</v>
          </cell>
          <cell r="K103">
            <v>0</v>
          </cell>
          <cell r="L103">
            <v>33.15</v>
          </cell>
        </row>
        <row r="104">
          <cell r="D104" t="str">
            <v> 00004813 </v>
          </cell>
          <cell r="E104" t="str">
            <v>SINAPI</v>
          </cell>
          <cell r="F104" t="str">
            <v>PLACA DE OBRA (PARA CONSTRUCAO CIVIL) EM CHAPA GALVANIZADA *N. 22*, ADESIVADA, DE *2,4 X 1,2* M (SEM POSTES PARA FIXACAO)</v>
          </cell>
          <cell r="G104" t="str">
            <v>Material</v>
          </cell>
        </row>
        <row r="104">
          <cell r="I104" t="str">
            <v>M²</v>
          </cell>
          <cell r="J104">
            <v>1</v>
          </cell>
          <cell r="K104">
            <v>0</v>
          </cell>
          <cell r="L104">
            <v>250</v>
          </cell>
        </row>
        <row r="105">
          <cell r="D105" t="str">
            <v> 00005069 </v>
          </cell>
          <cell r="E105" t="str">
            <v>SINAPI</v>
          </cell>
          <cell r="F105" t="str">
            <v>PREGO DE ACO POLIDO COM CABECA 17 X 27 (2 1/2 X 11)</v>
          </cell>
          <cell r="G105" t="str">
            <v>Material</v>
          </cell>
        </row>
        <row r="105">
          <cell r="I105" t="str">
            <v>KG</v>
          </cell>
          <cell r="J105">
            <v>0.0132</v>
          </cell>
          <cell r="K105">
            <v>0</v>
          </cell>
          <cell r="L105">
            <v>18.71</v>
          </cell>
        </row>
        <row r="106">
          <cell r="D106" t="str">
            <v> 00005065 </v>
          </cell>
          <cell r="E106" t="str">
            <v>SINAPI</v>
          </cell>
          <cell r="F106" t="str">
            <v>PREGO DE ACO POLIDO COM CABECA 10 X 10 (7/8 X 17)</v>
          </cell>
          <cell r="G106" t="str">
            <v>Material</v>
          </cell>
        </row>
        <row r="106">
          <cell r="I106" t="str">
            <v>KG</v>
          </cell>
          <cell r="J106">
            <v>0.0113</v>
          </cell>
          <cell r="K106">
            <v>0</v>
          </cell>
          <cell r="L106">
            <v>34.93</v>
          </cell>
        </row>
        <row r="107">
          <cell r="D107" t="str">
            <v> 00004509 </v>
          </cell>
          <cell r="E107" t="str">
            <v>SINAPI</v>
          </cell>
          <cell r="F107" t="str">
            <v>SARRAFO *2,5 X 10* CM EM PINUS, MISTA OU EQUIVALENTE DA REGIAO - BRUTA</v>
          </cell>
          <cell r="G107" t="str">
            <v>Material</v>
          </cell>
        </row>
        <row r="107">
          <cell r="I107" t="str">
            <v>M</v>
          </cell>
          <cell r="J107">
            <v>3.2083</v>
          </cell>
          <cell r="K107">
            <v>0</v>
          </cell>
          <cell r="L107">
            <v>4.25</v>
          </cell>
        </row>
        <row r="109">
          <cell r="D109" t="str">
            <v>Código</v>
          </cell>
          <cell r="E109" t="str">
            <v>Banco</v>
          </cell>
          <cell r="F109" t="str">
            <v>Descrição</v>
          </cell>
          <cell r="G109" t="str">
            <v>Tipo</v>
          </cell>
        </row>
        <row r="109">
          <cell r="I109" t="str">
            <v>Und</v>
          </cell>
          <cell r="J109" t="str">
            <v>Quant.</v>
          </cell>
          <cell r="K109" t="str">
            <v>Porcent.</v>
          </cell>
          <cell r="L109" t="str">
            <v>Valor Unit</v>
          </cell>
        </row>
        <row r="110">
          <cell r="D110" t="str">
            <v> UFF00093 (ADAPT_SETOP: CO-33205) </v>
          </cell>
          <cell r="E110" t="str">
            <v>Próprio</v>
          </cell>
          <cell r="F110" t="str">
            <v>EMISSÃO DE ANOTAÇÃO DE RESPONSABILIDADE TÉCNICA (ART) PARA OBRA</v>
          </cell>
          <cell r="G110" t="str">
            <v>SERT - SERVIÇOS TÉCNICOS</v>
          </cell>
        </row>
        <row r="110">
          <cell r="I110" t="str">
            <v>UN</v>
          </cell>
          <cell r="J110">
            <v>1</v>
          </cell>
        </row>
        <row r="110">
          <cell r="L110">
            <v>262.55</v>
          </cell>
        </row>
        <row r="111">
          <cell r="D111" t="str">
            <v> UFF_FONTE CREA-RJ </v>
          </cell>
          <cell r="E111" t="str">
            <v>Próprio</v>
          </cell>
          <cell r="F111" t="str">
            <v>ANOTAÇÃO DE RESPONSABILIDADE TÉCNICA (ART) PARA CONTRATO, OBRA OU SERVIÇO DE VALOR SUPERIOR A R$ 15.000,00, DE ACORDO COM TABELA VIGENTE CREA-RJ</v>
          </cell>
          <cell r="G111" t="str">
            <v>Taxas</v>
          </cell>
        </row>
        <row r="111">
          <cell r="I111" t="str">
            <v>un   </v>
          </cell>
          <cell r="J111">
            <v>1</v>
          </cell>
          <cell r="K111">
            <v>0</v>
          </cell>
          <cell r="L111">
            <v>262.55</v>
          </cell>
        </row>
        <row r="113">
          <cell r="F113" t="str">
            <v>MOBILIZAÇÃO E DESMOBILIZAÇÃO</v>
          </cell>
        </row>
        <row r="114">
          <cell r="D114" t="str">
            <v>Código</v>
          </cell>
          <cell r="E114" t="str">
            <v>Banco</v>
          </cell>
          <cell r="F114" t="str">
            <v>Descrição</v>
          </cell>
          <cell r="G114" t="str">
            <v>Tipo</v>
          </cell>
        </row>
        <row r="114">
          <cell r="I114" t="str">
            <v>Und</v>
          </cell>
          <cell r="J114" t="str">
            <v>Quant.</v>
          </cell>
          <cell r="K114" t="str">
            <v>Porcent.</v>
          </cell>
          <cell r="L114" t="str">
            <v>Valor Unit</v>
          </cell>
        </row>
        <row r="115">
          <cell r="D115" t="str">
            <v> 012689 </v>
          </cell>
          <cell r="E115" t="str">
            <v>SBC</v>
          </cell>
          <cell r="F115" t="str">
            <v>MOBILIZACAO E DESMOBILIZACAO DE CANTEIRO</v>
          </cell>
          <cell r="G115" t="str">
            <v>INSTALACOES PROVISORIAS</v>
          </cell>
        </row>
        <row r="115">
          <cell r="I115" t="str">
            <v>UN</v>
          </cell>
          <cell r="J115">
            <v>1</v>
          </cell>
        </row>
        <row r="115">
          <cell r="L115">
            <v>5958.86</v>
          </cell>
        </row>
        <row r="116">
          <cell r="D116" t="str">
            <v> 099360 </v>
          </cell>
          <cell r="E116" t="str">
            <v>SBC</v>
          </cell>
          <cell r="F116" t="str">
            <v>CARPINTEIRO DE ESQUADRIA</v>
          </cell>
          <cell r="G116" t="str">
            <v>Mão de Obra</v>
          </cell>
        </row>
        <row r="116">
          <cell r="I116" t="str">
            <v>H</v>
          </cell>
          <cell r="J116">
            <v>17.527</v>
          </cell>
          <cell r="K116">
            <v>0</v>
          </cell>
          <cell r="L116">
            <v>27.801606</v>
          </cell>
        </row>
        <row r="117">
          <cell r="D117" t="str">
            <v> 099537 </v>
          </cell>
          <cell r="E117" t="str">
            <v>SBC</v>
          </cell>
          <cell r="F117" t="str">
            <v>VIDRACEIRO</v>
          </cell>
          <cell r="G117" t="str">
            <v>Mão de Obra</v>
          </cell>
        </row>
        <row r="117">
          <cell r="I117" t="str">
            <v>H</v>
          </cell>
          <cell r="J117">
            <v>12.372</v>
          </cell>
          <cell r="K117">
            <v>0</v>
          </cell>
          <cell r="L117">
            <v>25.83713</v>
          </cell>
        </row>
        <row r="118">
          <cell r="D118" t="str">
            <v> 099900 </v>
          </cell>
          <cell r="E118" t="str">
            <v>SBC</v>
          </cell>
          <cell r="F118" t="str">
            <v>SERVENTE</v>
          </cell>
          <cell r="G118" t="str">
            <v>Mão de Obra</v>
          </cell>
        </row>
        <row r="118">
          <cell r="I118" t="str">
            <v>H</v>
          </cell>
          <cell r="J118">
            <v>97.88</v>
          </cell>
          <cell r="K118">
            <v>0</v>
          </cell>
          <cell r="L118">
            <v>18.683875</v>
          </cell>
        </row>
        <row r="119">
          <cell r="D119" t="str">
            <v> 099449 </v>
          </cell>
          <cell r="E119" t="str">
            <v>SBC</v>
          </cell>
          <cell r="F119" t="str">
            <v>AJUDANTE DE CARPINTEIRO</v>
          </cell>
          <cell r="G119" t="str">
            <v>Mão de Obra</v>
          </cell>
        </row>
        <row r="119">
          <cell r="I119" t="str">
            <v>H</v>
          </cell>
          <cell r="J119">
            <v>17.527</v>
          </cell>
          <cell r="K119">
            <v>0</v>
          </cell>
          <cell r="L119">
            <v>19.687466</v>
          </cell>
        </row>
        <row r="120">
          <cell r="D120" t="str">
            <v> 099550 </v>
          </cell>
          <cell r="E120" t="str">
            <v>SBC</v>
          </cell>
          <cell r="F120" t="str">
            <v>PINTOR</v>
          </cell>
          <cell r="G120" t="str">
            <v>Mão de Obra</v>
          </cell>
        </row>
        <row r="120">
          <cell r="I120" t="str">
            <v>H</v>
          </cell>
          <cell r="J120">
            <v>13.403</v>
          </cell>
          <cell r="K120">
            <v>0</v>
          </cell>
          <cell r="L120">
            <v>25.83713</v>
          </cell>
        </row>
        <row r="121">
          <cell r="D121" t="str">
            <v> 099806 </v>
          </cell>
          <cell r="E121" t="str">
            <v>SBC</v>
          </cell>
          <cell r="F121" t="str">
            <v>AJUDANTE DE ELETRICISTA</v>
          </cell>
          <cell r="G121" t="str">
            <v>Mão de Obra</v>
          </cell>
        </row>
        <row r="121">
          <cell r="I121" t="str">
            <v>H</v>
          </cell>
          <cell r="J121">
            <v>55.674</v>
          </cell>
          <cell r="K121">
            <v>0</v>
          </cell>
          <cell r="L121">
            <v>19.687466</v>
          </cell>
        </row>
        <row r="122">
          <cell r="D122" t="str">
            <v> 099200 </v>
          </cell>
          <cell r="E122" t="str">
            <v>SBC</v>
          </cell>
          <cell r="F122" t="str">
            <v>BOMBEIRO OU ENCANADOR</v>
          </cell>
          <cell r="G122" t="str">
            <v>Mão de Obra</v>
          </cell>
        </row>
        <row r="122">
          <cell r="I122" t="str">
            <v>H</v>
          </cell>
          <cell r="J122">
            <v>19.589</v>
          </cell>
          <cell r="K122">
            <v>0</v>
          </cell>
          <cell r="L122">
            <v>25.83713</v>
          </cell>
        </row>
        <row r="123">
          <cell r="D123" t="str">
            <v> 099014 </v>
          </cell>
          <cell r="E123" t="str">
            <v>SBC</v>
          </cell>
          <cell r="F123" t="str">
            <v>MARCENEIRO 1a. CLASSE</v>
          </cell>
          <cell r="G123" t="str">
            <v>Mão de Obra</v>
          </cell>
        </row>
        <row r="123">
          <cell r="I123" t="str">
            <v>H</v>
          </cell>
          <cell r="J123">
            <v>6.186</v>
          </cell>
          <cell r="K123">
            <v>0</v>
          </cell>
          <cell r="L123">
            <v>50.17955</v>
          </cell>
        </row>
        <row r="124">
          <cell r="D124" t="str">
            <v> 099250 </v>
          </cell>
          <cell r="E124" t="str">
            <v>SBC</v>
          </cell>
          <cell r="F124" t="str">
            <v>ELETRICISTA</v>
          </cell>
          <cell r="G124" t="str">
            <v>Mão de Obra</v>
          </cell>
        </row>
        <row r="124">
          <cell r="I124" t="str">
            <v>H</v>
          </cell>
          <cell r="J124">
            <v>27.837</v>
          </cell>
          <cell r="K124">
            <v>0</v>
          </cell>
          <cell r="L124">
            <v>25.83713</v>
          </cell>
        </row>
        <row r="126">
          <cell r="D126" t="str">
            <v>Código</v>
          </cell>
          <cell r="E126" t="str">
            <v>Banco</v>
          </cell>
          <cell r="F126" t="str">
            <v>Descrição</v>
          </cell>
          <cell r="G126" t="str">
            <v>Tipo</v>
          </cell>
        </row>
        <row r="126">
          <cell r="I126" t="str">
            <v>Und</v>
          </cell>
          <cell r="J126" t="str">
            <v>Quant.</v>
          </cell>
          <cell r="K126" t="str">
            <v>Porcent.</v>
          </cell>
          <cell r="L126" t="str">
            <v>Valor Unit</v>
          </cell>
        </row>
        <row r="127">
          <cell r="D127" t="str">
            <v> 98459 </v>
          </cell>
          <cell r="E127" t="str">
            <v>SINAPI</v>
          </cell>
          <cell r="F127" t="str">
            <v>TAPUME COM TELHA METÁLICA. AF_03/2024</v>
          </cell>
          <cell r="G127" t="str">
            <v>CANT - CANTEIRO DE OBRAS</v>
          </cell>
        </row>
        <row r="127">
          <cell r="I127" t="str">
            <v>m²</v>
          </cell>
          <cell r="J127">
            <v>1</v>
          </cell>
        </row>
        <row r="127">
          <cell r="L127">
            <v>92.28</v>
          </cell>
        </row>
        <row r="128">
          <cell r="D128" t="str">
            <v> 91693 </v>
          </cell>
          <cell r="E128" t="str">
            <v>SINAPI</v>
          </cell>
          <cell r="F128" t="str">
            <v>SERRA CIRCULAR DE BANCADA COM MOTOR ELÉTRICO POTÊNCIA DE 5HP, COM COIFA PARA DISCO 10" - CHI DIURNO. AF_08/2015</v>
          </cell>
          <cell r="G128" t="str">
            <v>CHOR - CUSTOS HORÁRIOS DE MÁQUINAS E EQUIPAMENTOS</v>
          </cell>
        </row>
        <row r="128">
          <cell r="I128" t="str">
            <v>CHI</v>
          </cell>
          <cell r="J128">
            <v>0.0264</v>
          </cell>
          <cell r="K128">
            <v>0</v>
          </cell>
          <cell r="L128">
            <v>35.48</v>
          </cell>
        </row>
        <row r="129">
          <cell r="D129" t="str">
            <v> 94974 </v>
          </cell>
          <cell r="E129" t="str">
            <v>SINAPI</v>
          </cell>
          <cell r="F129" t="str">
            <v>CONCRETO MAGRO PARA LASTRO, TRAÇO 1:4,5:4,5 (EM MASSA SECA DE CIMENTO/ AREIA MÉDIA/ BRITA 1) - PREPARO MANUAL. AF_05/2021</v>
          </cell>
          <cell r="G129" t="str">
            <v>FUES - FUNDAÇÕES E ESTRUTURAS</v>
          </cell>
        </row>
        <row r="129">
          <cell r="I129" t="str">
            <v>m³</v>
          </cell>
          <cell r="J129">
            <v>0.0061</v>
          </cell>
          <cell r="K129">
            <v>0</v>
          </cell>
          <cell r="L129">
            <v>432.47</v>
          </cell>
        </row>
        <row r="130">
          <cell r="D130" t="str">
            <v> 88262 </v>
          </cell>
          <cell r="E130" t="str">
            <v>SINAPI</v>
          </cell>
          <cell r="F130" t="str">
            <v>CARPINTEIRO DE FORMAS COM ENCARGOS COMPLEMENTARES</v>
          </cell>
          <cell r="G130" t="str">
            <v>SEDI - SERVIÇOS DIVERSOS</v>
          </cell>
        </row>
        <row r="130">
          <cell r="I130" t="str">
            <v>H</v>
          </cell>
          <cell r="J130">
            <v>0.735</v>
          </cell>
          <cell r="K130">
            <v>0</v>
          </cell>
          <cell r="L130">
            <v>33.15</v>
          </cell>
        </row>
        <row r="131">
          <cell r="D131" t="str">
            <v> 91692 </v>
          </cell>
          <cell r="E131" t="str">
            <v>SINAPI</v>
          </cell>
          <cell r="F131" t="str">
            <v>SERRA CIRCULAR DE BANCADA COM MOTOR ELÉTRICO POTÊNCIA DE 5HP, COM COIFA PARA DISCO 10" - CHP DIURNO. AF_08/2015</v>
          </cell>
          <cell r="G131" t="str">
            <v>CHOR - CUSTOS HORÁRIOS DE MÁQUINAS E EQUIPAMENTOS</v>
          </cell>
        </row>
        <row r="131">
          <cell r="I131" t="str">
            <v>CHP</v>
          </cell>
          <cell r="J131">
            <v>0.0066</v>
          </cell>
          <cell r="K131">
            <v>0</v>
          </cell>
          <cell r="L131">
            <v>37.11</v>
          </cell>
        </row>
        <row r="132">
          <cell r="D132" t="str">
            <v> 88239 </v>
          </cell>
          <cell r="E132" t="str">
            <v>SINAPI</v>
          </cell>
          <cell r="F132" t="str">
            <v>AJUDANTE DE CARPINTEIRO COM ENCARGOS COMPLEMENTARES</v>
          </cell>
          <cell r="G132" t="str">
            <v>SEDI - SERVIÇOS DIVERSOS</v>
          </cell>
        </row>
        <row r="132">
          <cell r="I132" t="str">
            <v>H</v>
          </cell>
          <cell r="J132">
            <v>0.492</v>
          </cell>
          <cell r="K132">
            <v>0</v>
          </cell>
          <cell r="L132">
            <v>26.72</v>
          </cell>
        </row>
        <row r="133">
          <cell r="D133" t="str">
            <v> 00006194 </v>
          </cell>
          <cell r="E133" t="str">
            <v>SINAPI</v>
          </cell>
          <cell r="F133" t="str">
            <v>TABUA *2,5 X 15 CM EM PINUS, MISTA OU EQUIVALENTE DA REGIAO - BRUTA</v>
          </cell>
          <cell r="G133" t="str">
            <v>Material</v>
          </cell>
        </row>
        <row r="133">
          <cell r="I133" t="str">
            <v>M</v>
          </cell>
          <cell r="J133">
            <v>2</v>
          </cell>
          <cell r="K133">
            <v>0</v>
          </cell>
          <cell r="L133">
            <v>5.98</v>
          </cell>
        </row>
        <row r="134">
          <cell r="D134" t="str">
            <v> 00004491 </v>
          </cell>
          <cell r="E134" t="str">
            <v>SINAPI</v>
          </cell>
          <cell r="F134" t="str">
            <v>PONTALETE *7,5 X 7,5* CM EM PINUS, MISTA OU EQUIVALENTE DA REGIAO - BRUTA</v>
          </cell>
          <cell r="G134" t="str">
            <v>Material</v>
          </cell>
        </row>
        <row r="134">
          <cell r="I134" t="str">
            <v>M</v>
          </cell>
          <cell r="J134">
            <v>1.2273</v>
          </cell>
          <cell r="K134">
            <v>0</v>
          </cell>
          <cell r="L134">
            <v>8.38</v>
          </cell>
        </row>
        <row r="135">
          <cell r="D135" t="str">
            <v> 00007243 </v>
          </cell>
          <cell r="E135" t="str">
            <v>SINAPI</v>
          </cell>
          <cell r="F135" t="str">
            <v>TELHA TRAPEZOIDAL EM ACO ZINCADO, SEM PINTURA, ALTURA DE APROXIMADAMENTE 40 MM, ESPESSURA DE 0,50 MM E LARGURA UTIL DE 980 MM</v>
          </cell>
          <cell r="G135" t="str">
            <v>Material</v>
          </cell>
        </row>
        <row r="135">
          <cell r="I135" t="str">
            <v>M²</v>
          </cell>
          <cell r="J135">
            <v>0.5853</v>
          </cell>
          <cell r="K135">
            <v>0</v>
          </cell>
          <cell r="L135">
            <v>47.02</v>
          </cell>
        </row>
        <row r="136">
          <cell r="D136" t="str">
            <v> 00005061 </v>
          </cell>
          <cell r="E136" t="str">
            <v>SINAPI</v>
          </cell>
          <cell r="F136" t="str">
            <v>PREGO DE ACO POLIDO COM CABECA 18 X 27 (2 1/2 X 10)</v>
          </cell>
          <cell r="G136" t="str">
            <v>Material</v>
          </cell>
        </row>
        <row r="136">
          <cell r="I136" t="str">
            <v>KG</v>
          </cell>
          <cell r="J136">
            <v>0.068</v>
          </cell>
          <cell r="K136">
            <v>0</v>
          </cell>
          <cell r="L136">
            <v>18.05</v>
          </cell>
        </row>
        <row r="138">
          <cell r="F138" t="str">
            <v>CANTEIRO DE OBRAS (REFORMA DO EXISTENTE)</v>
          </cell>
        </row>
        <row r="139">
          <cell r="D139" t="str">
            <v>Código</v>
          </cell>
          <cell r="E139" t="str">
            <v>Banco</v>
          </cell>
          <cell r="F139" t="str">
            <v>Descrição</v>
          </cell>
          <cell r="G139" t="str">
            <v>Tipo</v>
          </cell>
        </row>
        <row r="139">
          <cell r="I139" t="str">
            <v>Und</v>
          </cell>
          <cell r="J139" t="str">
            <v>Quant.</v>
          </cell>
          <cell r="K139" t="str">
            <v>Porcent.</v>
          </cell>
          <cell r="L139" t="str">
            <v>Valor Unit</v>
          </cell>
        </row>
        <row r="140">
          <cell r="D140" t="str">
            <v> 98679 </v>
          </cell>
          <cell r="E140" t="str">
            <v>SINAPI</v>
          </cell>
          <cell r="F140" t="str">
            <v>PISO CIMENTADO, TRAÇO 1:3 (CIMENTO E AREIA), ACABAMENTO LISO, ESPESSURA 2,0 CM, PREPARO MECÂNICO DA ARGAMASSA. AF_09/2020</v>
          </cell>
          <cell r="G140" t="str">
            <v>PISO - PISOS</v>
          </cell>
        </row>
        <row r="140">
          <cell r="I140" t="str">
            <v>m²</v>
          </cell>
          <cell r="J140">
            <v>1</v>
          </cell>
        </row>
        <row r="140">
          <cell r="L140">
            <v>37.05</v>
          </cell>
        </row>
        <row r="141">
          <cell r="D141" t="str">
            <v> 88309 </v>
          </cell>
          <cell r="E141" t="str">
            <v>SINAPI</v>
          </cell>
          <cell r="F141" t="str">
            <v>PEDREIRO COM ENCARGOS COMPLEMENTARES</v>
          </cell>
          <cell r="G141" t="str">
            <v>SEDI - SERVIÇOS DIVERSOS</v>
          </cell>
        </row>
        <row r="141">
          <cell r="I141" t="str">
            <v>H</v>
          </cell>
          <cell r="J141">
            <v>0.354</v>
          </cell>
          <cell r="K141">
            <v>0</v>
          </cell>
          <cell r="L141">
            <v>33.38</v>
          </cell>
        </row>
        <row r="142">
          <cell r="D142" t="str">
            <v> 88316 </v>
          </cell>
          <cell r="E142" t="str">
            <v>SINAPI</v>
          </cell>
          <cell r="F142" t="str">
            <v>SERVENTE COM ENCARGOS COMPLEMENTARES</v>
          </cell>
          <cell r="G142" t="str">
            <v>SEDI - SERVIÇOS DIVERSOS</v>
          </cell>
        </row>
        <row r="142">
          <cell r="I142" t="str">
            <v>H</v>
          </cell>
          <cell r="J142">
            <v>0.177</v>
          </cell>
          <cell r="K142">
            <v>0</v>
          </cell>
          <cell r="L142">
            <v>25.95</v>
          </cell>
        </row>
        <row r="143">
          <cell r="D143" t="str">
            <v> 87298 </v>
          </cell>
          <cell r="E143" t="str">
            <v>SINAPI</v>
          </cell>
          <cell r="F143" t="str">
            <v>ARGAMASSA TRAÇO 1:3 (EM VOLUME DE CIMENTO E AREIA MÉDIA ÚMIDA) PARA CONTRAPISO, PREPARO MECÂNICO COM BETONEIRA 400 L. AF_08/2019</v>
          </cell>
          <cell r="G143" t="str">
            <v>SEDI - SERVIÇOS DIVERSOS</v>
          </cell>
        </row>
        <row r="143">
          <cell r="I143" t="str">
            <v>m³</v>
          </cell>
          <cell r="J143">
            <v>0.031</v>
          </cell>
          <cell r="K143">
            <v>0</v>
          </cell>
          <cell r="L143">
            <v>586.92</v>
          </cell>
        </row>
        <row r="144">
          <cell r="D144" t="str">
            <v> 00003671 </v>
          </cell>
          <cell r="E144" t="str">
            <v>SINAPI</v>
          </cell>
          <cell r="F144" t="str">
            <v>JUNTA PLASTICA DE DILATACAO PARA PISOS, COR CINZA, 17 X 3 MM (ALTURA X ESPESSURA)</v>
          </cell>
          <cell r="G144" t="str">
            <v>Material</v>
          </cell>
        </row>
        <row r="144">
          <cell r="I144" t="str">
            <v>M</v>
          </cell>
          <cell r="J144">
            <v>1.67</v>
          </cell>
          <cell r="K144">
            <v>0</v>
          </cell>
          <cell r="L144">
            <v>1.29</v>
          </cell>
        </row>
        <row r="145">
          <cell r="D145" t="str">
            <v> 00001379 </v>
          </cell>
          <cell r="E145" t="str">
            <v>SINAPI</v>
          </cell>
          <cell r="F145" t="str">
            <v>CIMENTO PORTLAND COMPOSTO CP II-32</v>
          </cell>
          <cell r="G145" t="str">
            <v>Material</v>
          </cell>
        </row>
        <row r="145">
          <cell r="I145" t="str">
            <v>KG</v>
          </cell>
          <cell r="J145">
            <v>0.5</v>
          </cell>
          <cell r="K145">
            <v>0</v>
          </cell>
          <cell r="L145">
            <v>0.62</v>
          </cell>
        </row>
        <row r="147">
          <cell r="D147" t="str">
            <v>Código</v>
          </cell>
          <cell r="E147" t="str">
            <v>Banco</v>
          </cell>
          <cell r="F147" t="str">
            <v>Descrição</v>
          </cell>
          <cell r="G147" t="str">
            <v>Tipo</v>
          </cell>
        </row>
        <row r="147">
          <cell r="I147" t="str">
            <v>Und</v>
          </cell>
          <cell r="J147" t="str">
            <v>Quant.</v>
          </cell>
          <cell r="K147" t="str">
            <v>Porcent.</v>
          </cell>
          <cell r="L147" t="str">
            <v>Valor Unit</v>
          </cell>
        </row>
        <row r="148">
          <cell r="D148" t="str">
            <v> 98445 </v>
          </cell>
          <cell r="E148" t="str">
            <v>SINAPI</v>
          </cell>
          <cell r="F148" t="str">
            <v>PAREDE DE MADEIRA COMPENSADA PARA CONSTRUÇÃO TEMPORÁRIA EM CHAPA SIMPLES, EXTERNA, COM ÁREA LÍQUIDA MAIOR OU IGUAL A 6 M², COM VÃO. AF_03/2024</v>
          </cell>
          <cell r="G148" t="str">
            <v>CANT - CANTEIRO DE OBRAS</v>
          </cell>
        </row>
        <row r="148">
          <cell r="I148" t="str">
            <v>m²</v>
          </cell>
          <cell r="J148">
            <v>1</v>
          </cell>
        </row>
        <row r="148">
          <cell r="L148">
            <v>122.85</v>
          </cell>
        </row>
        <row r="149">
          <cell r="D149" t="str">
            <v> 88239 </v>
          </cell>
          <cell r="E149" t="str">
            <v>SINAPI</v>
          </cell>
          <cell r="F149" t="str">
            <v>AJUDANTE DE CARPINTEIRO COM ENCARGOS COMPLEMENTARES</v>
          </cell>
          <cell r="G149" t="str">
            <v>SEDI - SERVIÇOS DIVERSOS</v>
          </cell>
        </row>
        <row r="149">
          <cell r="I149" t="str">
            <v>H</v>
          </cell>
          <cell r="J149">
            <v>0.689</v>
          </cell>
          <cell r="K149">
            <v>0</v>
          </cell>
          <cell r="L149">
            <v>26.72</v>
          </cell>
        </row>
        <row r="150">
          <cell r="D150" t="str">
            <v> 91693 </v>
          </cell>
          <cell r="E150" t="str">
            <v>SINAPI</v>
          </cell>
          <cell r="F150" t="str">
            <v>SERRA CIRCULAR DE BANCADA COM MOTOR ELÉTRICO POTÊNCIA DE 5HP, COM COIFA PARA DISCO 10" - CHI DIURNO. AF_08/2015</v>
          </cell>
          <cell r="G150" t="str">
            <v>CHOR - CUSTOS HORÁRIOS DE MÁQUINAS E EQUIPAMENTOS</v>
          </cell>
        </row>
        <row r="150">
          <cell r="I150" t="str">
            <v>CHI</v>
          </cell>
          <cell r="J150">
            <v>0.1016</v>
          </cell>
          <cell r="K150">
            <v>0</v>
          </cell>
          <cell r="L150">
            <v>35.48</v>
          </cell>
        </row>
        <row r="151">
          <cell r="D151" t="str">
            <v> 88262 </v>
          </cell>
          <cell r="E151" t="str">
            <v>SINAPI</v>
          </cell>
          <cell r="F151" t="str">
            <v>CARPINTEIRO DE FORMAS COM ENCARGOS COMPLEMENTARES</v>
          </cell>
          <cell r="G151" t="str">
            <v>SEDI - SERVIÇOS DIVERSOS</v>
          </cell>
        </row>
        <row r="151">
          <cell r="I151" t="str">
            <v>H</v>
          </cell>
          <cell r="J151">
            <v>1.021</v>
          </cell>
          <cell r="K151">
            <v>0</v>
          </cell>
          <cell r="L151">
            <v>33.15</v>
          </cell>
        </row>
        <row r="152">
          <cell r="D152" t="str">
            <v> 91692 </v>
          </cell>
          <cell r="E152" t="str">
            <v>SINAPI</v>
          </cell>
          <cell r="F152" t="str">
            <v>SERRA CIRCULAR DE BANCADA COM MOTOR ELÉTRICO POTÊNCIA DE 5HP, COM COIFA PARA DISCO 10" - CHP DIURNO. AF_08/2015</v>
          </cell>
          <cell r="G152" t="str">
            <v>CHOR - CUSTOS HORÁRIOS DE MÁQUINAS E EQUIPAMENTOS</v>
          </cell>
        </row>
        <row r="152">
          <cell r="I152" t="str">
            <v>CHP</v>
          </cell>
          <cell r="J152">
            <v>0.0253</v>
          </cell>
          <cell r="K152">
            <v>0</v>
          </cell>
          <cell r="L152">
            <v>37.11</v>
          </cell>
        </row>
        <row r="153">
          <cell r="D153" t="str">
            <v> 94974 </v>
          </cell>
          <cell r="E153" t="str">
            <v>SINAPI</v>
          </cell>
          <cell r="F153" t="str">
            <v>CONCRETO MAGRO PARA LASTRO, TRAÇO 1:4,5:4,5 (EM MASSA SECA DE CIMENTO/ AREIA MÉDIA/ BRITA 1) - PREPARO MANUAL. AF_05/2021</v>
          </cell>
          <cell r="G153" t="str">
            <v>FUES - FUNDAÇÕES E ESTRUTURAS</v>
          </cell>
        </row>
        <row r="153">
          <cell r="I153" t="str">
            <v>m³</v>
          </cell>
          <cell r="J153">
            <v>0.0043</v>
          </cell>
          <cell r="K153">
            <v>0</v>
          </cell>
          <cell r="L153">
            <v>432.47</v>
          </cell>
        </row>
        <row r="154">
          <cell r="D154" t="str">
            <v> 00005061 </v>
          </cell>
          <cell r="E154" t="str">
            <v>SINAPI</v>
          </cell>
          <cell r="F154" t="str">
            <v>PREGO DE ACO POLIDO COM CABECA 18 X 27 (2 1/2 X 10)</v>
          </cell>
          <cell r="G154" t="str">
            <v>Material</v>
          </cell>
        </row>
        <row r="154">
          <cell r="I154" t="str">
            <v>KG</v>
          </cell>
          <cell r="J154">
            <v>0.069</v>
          </cell>
          <cell r="K154">
            <v>0</v>
          </cell>
          <cell r="L154">
            <v>18.05</v>
          </cell>
        </row>
        <row r="155">
          <cell r="D155" t="str">
            <v> 00043681 </v>
          </cell>
          <cell r="E155" t="str">
            <v>SINAPI</v>
          </cell>
          <cell r="F155" t="str">
            <v>CHAPA/PAINEL DE MADEIRA COMPENSADA RESINADA (MADEIRITE RESINADO ROSA) PARA FORMA DE CONCRETO, DE 2200 X 1100 MM, E = 8 A 12 MM</v>
          </cell>
          <cell r="G155" t="str">
            <v>Material</v>
          </cell>
        </row>
        <row r="155">
          <cell r="I155" t="str">
            <v>m²</v>
          </cell>
          <cell r="J155">
            <v>1.050038</v>
          </cell>
          <cell r="K155">
            <v>0</v>
          </cell>
          <cell r="L155">
            <v>35.33</v>
          </cell>
        </row>
        <row r="156">
          <cell r="D156" t="str">
            <v> 00006194 </v>
          </cell>
          <cell r="E156" t="str">
            <v>SINAPI</v>
          </cell>
          <cell r="F156" t="str">
            <v>TABUA *2,5 X 15 CM EM PINUS, MISTA OU EQUIVALENTE DA REGIAO - BRUTA</v>
          </cell>
          <cell r="G156" t="str">
            <v>Material</v>
          </cell>
        </row>
        <row r="156">
          <cell r="I156" t="str">
            <v>M</v>
          </cell>
          <cell r="J156">
            <v>1.8033</v>
          </cell>
          <cell r="K156">
            <v>0</v>
          </cell>
          <cell r="L156">
            <v>5.98</v>
          </cell>
        </row>
        <row r="157">
          <cell r="D157" t="str">
            <v> 00004491 </v>
          </cell>
          <cell r="E157" t="str">
            <v>SINAPI</v>
          </cell>
          <cell r="F157" t="str">
            <v>PONTALETE *7,5 X 7,5* CM EM PINUS, MISTA OU EQUIVALENTE DA REGIAO - BRUTA</v>
          </cell>
          <cell r="G157" t="str">
            <v>Material</v>
          </cell>
        </row>
        <row r="157">
          <cell r="I157" t="str">
            <v>M</v>
          </cell>
          <cell r="J157">
            <v>1.8033</v>
          </cell>
          <cell r="K157">
            <v>0</v>
          </cell>
          <cell r="L157">
            <v>8.38</v>
          </cell>
        </row>
        <row r="159">
          <cell r="D159" t="str">
            <v>Código</v>
          </cell>
          <cell r="E159" t="str">
            <v>Banco</v>
          </cell>
          <cell r="F159" t="str">
            <v>Descrição</v>
          </cell>
          <cell r="G159" t="str">
            <v>Tipo</v>
          </cell>
        </row>
        <row r="159">
          <cell r="I159" t="str">
            <v>Und</v>
          </cell>
          <cell r="J159" t="str">
            <v>Quant.</v>
          </cell>
          <cell r="K159" t="str">
            <v>Porcent.</v>
          </cell>
          <cell r="L159" t="str">
            <v>Valor Unit</v>
          </cell>
        </row>
        <row r="160">
          <cell r="D160" t="str">
            <v> 90820 </v>
          </cell>
          <cell r="E160" t="str">
            <v>SINAPI</v>
          </cell>
          <cell r="F160" t="str">
            <v>PORTA DE MADEIRA PARA PINTURA, SEMI-OCA (LEVE OU MÉDIA), 60X210CM, ESPESSURA DE 3,5CM, INCLUSO DOBRADIÇAS - FORNECIMENTO E INSTALAÇÃO. AF_12/2019</v>
          </cell>
          <cell r="G160" t="str">
            <v>ESQV - ESQUADRIAS/FERRAGENS/VIDROS</v>
          </cell>
        </row>
        <row r="160">
          <cell r="I160" t="str">
            <v>UN</v>
          </cell>
          <cell r="J160">
            <v>1</v>
          </cell>
        </row>
        <row r="160">
          <cell r="L160">
            <v>365.43</v>
          </cell>
        </row>
        <row r="161">
          <cell r="D161" t="str">
            <v> 88261 </v>
          </cell>
          <cell r="E161" t="str">
            <v>SINAPI</v>
          </cell>
          <cell r="F161" t="str">
            <v>CARPINTEIRO DE ESQUADRIA COM ENCARGOS COMPLEMENTARES</v>
          </cell>
          <cell r="G161" t="str">
            <v>SEDI - SERVIÇOS DIVERSOS</v>
          </cell>
        </row>
        <row r="161">
          <cell r="I161" t="str">
            <v>H</v>
          </cell>
          <cell r="J161">
            <v>1.282</v>
          </cell>
          <cell r="K161">
            <v>0</v>
          </cell>
          <cell r="L161">
            <v>35.11</v>
          </cell>
        </row>
        <row r="162">
          <cell r="D162" t="str">
            <v> 88316 </v>
          </cell>
          <cell r="E162" t="str">
            <v>SINAPI</v>
          </cell>
          <cell r="F162" t="str">
            <v>SERVENTE COM ENCARGOS COMPLEMENTARES</v>
          </cell>
          <cell r="G162" t="str">
            <v>SEDI - SERVIÇOS DIVERSOS</v>
          </cell>
        </row>
        <row r="162">
          <cell r="I162" t="str">
            <v>H</v>
          </cell>
          <cell r="J162">
            <v>0.641</v>
          </cell>
          <cell r="K162">
            <v>0</v>
          </cell>
          <cell r="L162">
            <v>25.95</v>
          </cell>
        </row>
        <row r="163">
          <cell r="D163" t="str">
            <v> 00010553 </v>
          </cell>
          <cell r="E163" t="str">
            <v>SINAPI</v>
          </cell>
          <cell r="F163" t="str">
            <v>PORTA DE MADEIRA, FOLHA MEDIA (NBR 15930) DE 600 X 2100 MM, DE 35 MM A 40 MM DE ESPESSURA, NUCLEO SEMI-SOLIDO (SARRAFEADO), CAPA LISA EM HDF, ACABAMENTO EM PRIMER PARA PINTURA</v>
          </cell>
          <cell r="G163" t="str">
            <v>Material</v>
          </cell>
        </row>
        <row r="163">
          <cell r="I163" t="str">
            <v>UN</v>
          </cell>
          <cell r="J163">
            <v>1</v>
          </cell>
          <cell r="K163">
            <v>0</v>
          </cell>
          <cell r="L163">
            <v>235.99</v>
          </cell>
        </row>
        <row r="164">
          <cell r="D164" t="str">
            <v> 00002432 </v>
          </cell>
          <cell r="E164" t="str">
            <v>SINAPI</v>
          </cell>
          <cell r="F164" t="str">
            <v>DOBRADICA EM ACO/FERRO, 3 1/2" X 3", E= 1,9 A 2 MM, COM ANEL, CROMADO OU ZINCADO, TAMPA BOLA, COM PARAFUSOS</v>
          </cell>
          <cell r="G164" t="str">
            <v>Material</v>
          </cell>
        </row>
        <row r="164">
          <cell r="I164" t="str">
            <v>UN</v>
          </cell>
          <cell r="J164">
            <v>3</v>
          </cell>
          <cell r="K164">
            <v>0</v>
          </cell>
          <cell r="L164">
            <v>21.94</v>
          </cell>
        </row>
        <row r="165">
          <cell r="D165" t="str">
            <v> 00011055 </v>
          </cell>
          <cell r="E165" t="str">
            <v>SINAPI</v>
          </cell>
          <cell r="F165" t="str">
            <v>PARAFUSO ROSCA SOBERBA ZINCADO CABECA CHATA FENDA SIMPLES 3,5 X 25 MM (1 ")</v>
          </cell>
          <cell r="G165" t="str">
            <v>Material</v>
          </cell>
        </row>
        <row r="165">
          <cell r="I165" t="str">
            <v>UN</v>
          </cell>
          <cell r="J165">
            <v>19.8</v>
          </cell>
          <cell r="K165">
            <v>0</v>
          </cell>
          <cell r="L165">
            <v>0.1</v>
          </cell>
        </row>
        <row r="167">
          <cell r="D167" t="str">
            <v>Código</v>
          </cell>
          <cell r="E167" t="str">
            <v>Banco</v>
          </cell>
          <cell r="F167" t="str">
            <v>Descrição</v>
          </cell>
          <cell r="G167" t="str">
            <v>Tipo</v>
          </cell>
        </row>
        <row r="167">
          <cell r="I167" t="str">
            <v>Und</v>
          </cell>
          <cell r="J167" t="str">
            <v>Quant.</v>
          </cell>
          <cell r="K167" t="str">
            <v>Porcent.</v>
          </cell>
          <cell r="L167" t="str">
            <v>Valor Unit</v>
          </cell>
        </row>
        <row r="168">
          <cell r="D168" t="str">
            <v> 90822 </v>
          </cell>
          <cell r="E168" t="str">
            <v>SINAPI</v>
          </cell>
          <cell r="F168" t="str">
            <v>PORTA DE MADEIRA PARA PINTURA, SEMI-OCA (LEVE OU MÉDIA), 80X210CM, ESPESSURA DE 3,5CM, INCLUSO DOBRADIÇAS - FORNECIMENTO E INSTALAÇÃO. AF_12/2019</v>
          </cell>
          <cell r="G168" t="str">
            <v>ESQV - ESQUADRIAS/FERRAGENS/VIDROS</v>
          </cell>
        </row>
        <row r="168">
          <cell r="I168" t="str">
            <v>UN</v>
          </cell>
          <cell r="J168">
            <v>1</v>
          </cell>
        </row>
        <row r="168">
          <cell r="L168">
            <v>401.76</v>
          </cell>
        </row>
        <row r="169">
          <cell r="D169" t="str">
            <v> 88261 </v>
          </cell>
          <cell r="E169" t="str">
            <v>SINAPI</v>
          </cell>
          <cell r="F169" t="str">
            <v>CARPINTEIRO DE ESQUADRIA COM ENCARGOS COMPLEMENTARES</v>
          </cell>
          <cell r="G169" t="str">
            <v>SEDI - SERVIÇOS DIVERSOS</v>
          </cell>
        </row>
        <row r="169">
          <cell r="I169" t="str">
            <v>H</v>
          </cell>
          <cell r="J169">
            <v>1.546</v>
          </cell>
          <cell r="K169">
            <v>0</v>
          </cell>
          <cell r="L169">
            <v>35.11</v>
          </cell>
        </row>
        <row r="170">
          <cell r="D170" t="str">
            <v> 88316 </v>
          </cell>
          <cell r="E170" t="str">
            <v>SINAPI</v>
          </cell>
          <cell r="F170" t="str">
            <v>SERVENTE COM ENCARGOS COMPLEMENTARES</v>
          </cell>
          <cell r="G170" t="str">
            <v>SEDI - SERVIÇOS DIVERSOS</v>
          </cell>
        </row>
        <row r="170">
          <cell r="I170" t="str">
            <v>H</v>
          </cell>
          <cell r="J170">
            <v>0.773</v>
          </cell>
          <cell r="K170">
            <v>0</v>
          </cell>
          <cell r="L170">
            <v>25.95</v>
          </cell>
        </row>
        <row r="171">
          <cell r="D171" t="str">
            <v> 00010555 </v>
          </cell>
          <cell r="E171" t="str">
            <v>SINAPI</v>
          </cell>
          <cell r="F171" t="str">
            <v>PORTA DE MADEIRA, FOLHA MEDIA (NBR 15930) DE 800 X 2100 MM, DE 35 MM A 40 MM DE ESPESSURA, NUCLEO SEMI-SOLIDO (SARRAFEADO), CAPA LISA EM HDF, ACABAMENTO EM PRIMER PARA PINTURA</v>
          </cell>
          <cell r="G171" t="str">
            <v>Material</v>
          </cell>
        </row>
        <row r="171">
          <cell r="I171" t="str">
            <v>UN</v>
          </cell>
          <cell r="J171">
            <v>1</v>
          </cell>
          <cell r="K171">
            <v>0</v>
          </cell>
          <cell r="L171">
            <v>259.63</v>
          </cell>
        </row>
        <row r="172">
          <cell r="D172" t="str">
            <v> 00002432 </v>
          </cell>
          <cell r="E172" t="str">
            <v>SINAPI</v>
          </cell>
          <cell r="F172" t="str">
            <v>DOBRADICA EM ACO/FERRO, 3 1/2" X 3", E= 1,9 A 2 MM, COM ANEL, CROMADO OU ZINCADO, TAMPA BOLA, COM PARAFUSOS</v>
          </cell>
          <cell r="G172" t="str">
            <v>Material</v>
          </cell>
        </row>
        <row r="172">
          <cell r="I172" t="str">
            <v>UN</v>
          </cell>
          <cell r="J172">
            <v>3</v>
          </cell>
          <cell r="K172">
            <v>0</v>
          </cell>
          <cell r="L172">
            <v>21.94</v>
          </cell>
        </row>
        <row r="173">
          <cell r="D173" t="str">
            <v> 00011055 </v>
          </cell>
          <cell r="E173" t="str">
            <v>SINAPI</v>
          </cell>
          <cell r="F173" t="str">
            <v>PARAFUSO ROSCA SOBERBA ZINCADO CABECA CHATA FENDA SIMPLES 3,5 X 25 MM (1 ")</v>
          </cell>
          <cell r="G173" t="str">
            <v>Material</v>
          </cell>
        </row>
        <row r="173">
          <cell r="I173" t="str">
            <v>UN</v>
          </cell>
          <cell r="J173">
            <v>19.8</v>
          </cell>
          <cell r="K173">
            <v>0</v>
          </cell>
          <cell r="L173">
            <v>0.1</v>
          </cell>
        </row>
        <row r="175">
          <cell r="D175" t="str">
            <v>Código</v>
          </cell>
          <cell r="E175" t="str">
            <v>Banco</v>
          </cell>
          <cell r="F175" t="str">
            <v>Descrição</v>
          </cell>
          <cell r="G175" t="str">
            <v>Tipo</v>
          </cell>
        </row>
        <row r="175">
          <cell r="I175" t="str">
            <v>Und</v>
          </cell>
          <cell r="J175" t="str">
            <v>Quant.</v>
          </cell>
          <cell r="K175" t="str">
            <v>Porcent.</v>
          </cell>
          <cell r="L175" t="str">
            <v>Valor Unit</v>
          </cell>
        </row>
        <row r="176">
          <cell r="D176" t="str">
            <v> 91304 </v>
          </cell>
          <cell r="E176" t="str">
            <v>SINAPI</v>
          </cell>
          <cell r="F176" t="str">
            <v>FECHADURA DE EMBUTIR COM CILINDRO, EXTERNA, COMPLETA, ACABAMENTO PADRÃO POPULAR, INCLUSO EXECUÇÃO DE FURO - FORNECIMENTO E INSTALAÇÃO. AF_12/2019</v>
          </cell>
          <cell r="G176" t="str">
            <v>ESQV - ESQUADRIAS/FERRAGENS/VIDROS</v>
          </cell>
        </row>
        <row r="176">
          <cell r="I176" t="str">
            <v>UN</v>
          </cell>
          <cell r="J176">
            <v>1</v>
          </cell>
        </row>
        <row r="176">
          <cell r="L176">
            <v>128.08</v>
          </cell>
        </row>
        <row r="177">
          <cell r="D177" t="str">
            <v> 88316 </v>
          </cell>
          <cell r="E177" t="str">
            <v>SINAPI</v>
          </cell>
          <cell r="F177" t="str">
            <v>SERVENTE COM ENCARGOS COMPLEMENTARES</v>
          </cell>
          <cell r="G177" t="str">
            <v>SEDI - SERVIÇOS DIVERSOS</v>
          </cell>
        </row>
        <row r="177">
          <cell r="I177" t="str">
            <v>H</v>
          </cell>
          <cell r="J177">
            <v>0.501</v>
          </cell>
          <cell r="K177">
            <v>0</v>
          </cell>
          <cell r="L177">
            <v>25.95</v>
          </cell>
        </row>
        <row r="178">
          <cell r="D178" t="str">
            <v> 88261 </v>
          </cell>
          <cell r="E178" t="str">
            <v>SINAPI</v>
          </cell>
          <cell r="F178" t="str">
            <v>CARPINTEIRO DE ESQUADRIA COM ENCARGOS COMPLEMENTARES</v>
          </cell>
          <cell r="G178" t="str">
            <v>SEDI - SERVIÇOS DIVERSOS</v>
          </cell>
        </row>
        <row r="178">
          <cell r="I178" t="str">
            <v>H</v>
          </cell>
          <cell r="J178">
            <v>1.002</v>
          </cell>
          <cell r="K178">
            <v>0</v>
          </cell>
          <cell r="L178">
            <v>35.11</v>
          </cell>
        </row>
        <row r="179">
          <cell r="D179" t="str">
            <v> 00003080 </v>
          </cell>
          <cell r="E179" t="str">
            <v>SINAPI</v>
          </cell>
          <cell r="F179" t="str">
            <v>FECHADURA ESPELHO PARA PORTA EXTERNA, EM ACO INOX (MAQUINA, TESTA E CONTRA-TESTA) E EM ZAMAC (MACANETA, LINGUETA E TRINCOS) COM ACABAMENTO CROMADO, MAQUINA DE 40 MM, INCLUINDO CHAVE TIPO CILINDRO</v>
          </cell>
          <cell r="G179" t="str">
            <v>Material</v>
          </cell>
        </row>
        <row r="179">
          <cell r="I179" t="str">
            <v>CJ</v>
          </cell>
          <cell r="J179">
            <v>1</v>
          </cell>
          <cell r="K179">
            <v>0</v>
          </cell>
          <cell r="L179">
            <v>79.9</v>
          </cell>
        </row>
        <row r="181">
          <cell r="D181" t="str">
            <v>Código</v>
          </cell>
          <cell r="E181" t="str">
            <v>Banco</v>
          </cell>
          <cell r="F181" t="str">
            <v>Descrição</v>
          </cell>
          <cell r="G181" t="str">
            <v>Tipo</v>
          </cell>
        </row>
        <row r="181">
          <cell r="I181" t="str">
            <v>Und</v>
          </cell>
          <cell r="J181" t="str">
            <v>Quant.</v>
          </cell>
          <cell r="K181" t="str">
            <v>Porcent.</v>
          </cell>
          <cell r="L181" t="str">
            <v>Valor Unit</v>
          </cell>
        </row>
        <row r="182">
          <cell r="D182" t="str">
            <v> 91305 </v>
          </cell>
          <cell r="E182" t="str">
            <v>SINAPI</v>
          </cell>
          <cell r="F182" t="str">
            <v>FECHADURA DE EMBUTIR PARA PORTA DE BANHEIRO, COMPLETA, ACABAMENTO PADRÃO POPULAR, INCLUSO EXECUÇÃO DE FURO - FORNECIMENTO E INSTALAÇÃO. AF_12/2019</v>
          </cell>
          <cell r="G182" t="str">
            <v>ESQV - ESQUADRIAS/FERRAGENS/VIDROS</v>
          </cell>
        </row>
        <row r="182">
          <cell r="I182" t="str">
            <v>UN</v>
          </cell>
          <cell r="J182">
            <v>1</v>
          </cell>
        </row>
        <row r="182">
          <cell r="L182">
            <v>126.34</v>
          </cell>
        </row>
        <row r="183">
          <cell r="D183" t="str">
            <v> 88316 </v>
          </cell>
          <cell r="E183" t="str">
            <v>SINAPI</v>
          </cell>
          <cell r="F183" t="str">
            <v>SERVENTE COM ENCARGOS COMPLEMENTARES</v>
          </cell>
          <cell r="G183" t="str">
            <v>SEDI - SERVIÇOS DIVERSOS</v>
          </cell>
        </row>
        <row r="183">
          <cell r="I183" t="str">
            <v>H</v>
          </cell>
          <cell r="J183">
            <v>0.384</v>
          </cell>
          <cell r="K183">
            <v>0</v>
          </cell>
          <cell r="L183">
            <v>25.95</v>
          </cell>
        </row>
        <row r="184">
          <cell r="D184" t="str">
            <v> 88261 </v>
          </cell>
          <cell r="E184" t="str">
            <v>SINAPI</v>
          </cell>
          <cell r="F184" t="str">
            <v>CARPINTEIRO DE ESQUADRIA COM ENCARGOS COMPLEMENTARES</v>
          </cell>
          <cell r="G184" t="str">
            <v>SEDI - SERVIÇOS DIVERSOS</v>
          </cell>
        </row>
        <row r="184">
          <cell r="I184" t="str">
            <v>H</v>
          </cell>
          <cell r="J184">
            <v>0.767</v>
          </cell>
          <cell r="K184">
            <v>0</v>
          </cell>
          <cell r="L184">
            <v>35.11</v>
          </cell>
        </row>
        <row r="185">
          <cell r="D185" t="str">
            <v> 00003097 </v>
          </cell>
          <cell r="E185" t="str">
            <v>SINAPI</v>
          </cell>
          <cell r="F185" t="str">
            <v>FECHADURA ROSETA REDONDA PARA PORTA DE BANHEIRO, EM ACO INOX (MAQUINA, TESTA E CONTRA-TESTA) E EM ZAMAC (MACANETA, LINGUETA E TRINCOS) COM ACABAMENTO CROMADO, MAQUINA DE 40 MM, INCLUINDO CHAVE TIPO TRANQUETA</v>
          </cell>
          <cell r="G185" t="str">
            <v>Material</v>
          </cell>
        </row>
        <row r="185">
          <cell r="I185" t="str">
            <v>CJ</v>
          </cell>
          <cell r="J185">
            <v>1</v>
          </cell>
          <cell r="K185">
            <v>0</v>
          </cell>
          <cell r="L185">
            <v>89.46</v>
          </cell>
        </row>
        <row r="187">
          <cell r="D187" t="str">
            <v>Código</v>
          </cell>
          <cell r="E187" t="str">
            <v>Banco</v>
          </cell>
          <cell r="F187" t="str">
            <v>Descrição</v>
          </cell>
          <cell r="G187" t="str">
            <v>Tipo</v>
          </cell>
        </row>
        <row r="187">
          <cell r="I187" t="str">
            <v>Und</v>
          </cell>
          <cell r="J187" t="str">
            <v>Quant.</v>
          </cell>
          <cell r="K187" t="str">
            <v>Porcent.</v>
          </cell>
          <cell r="L187" t="str">
            <v>Valor Unit</v>
          </cell>
        </row>
        <row r="188">
          <cell r="D188" t="str">
            <v> 100666 </v>
          </cell>
          <cell r="E188" t="str">
            <v>SINAPI</v>
          </cell>
          <cell r="F188" t="str">
            <v>JANELA DE MADEIRA (PINUS/EUCALIPTO OU EQUIV.) DE ABRIR COM 4 FOLHAS (2 VENEZIANAS E 2 GUILHOTINAS PARA VIDRO), COM BATENTE, ALIZAR E FERRAGENS. EXCLUSIVE VIDROS, ACABAMENTO E CONTRAMARCO. FORNECIMENTO E INSTALAÇÃO. AF_12/2019</v>
          </cell>
          <cell r="G188" t="str">
            <v>ESQV - ESQUADRIAS/FERRAGENS/VIDROS</v>
          </cell>
        </row>
        <row r="188">
          <cell r="I188" t="str">
            <v>m²</v>
          </cell>
          <cell r="J188">
            <v>1</v>
          </cell>
        </row>
        <row r="188">
          <cell r="L188">
            <v>973</v>
          </cell>
        </row>
        <row r="189">
          <cell r="D189" t="str">
            <v> 88316 </v>
          </cell>
          <cell r="E189" t="str">
            <v>SINAPI</v>
          </cell>
          <cell r="F189" t="str">
            <v>SERVENTE COM ENCARGOS COMPLEMENTARES</v>
          </cell>
          <cell r="G189" t="str">
            <v>SEDI - SERVIÇOS DIVERSOS</v>
          </cell>
        </row>
        <row r="189">
          <cell r="I189" t="str">
            <v>H</v>
          </cell>
          <cell r="J189">
            <v>0.8665</v>
          </cell>
          <cell r="K189">
            <v>0</v>
          </cell>
          <cell r="L189">
            <v>25.95</v>
          </cell>
        </row>
        <row r="190">
          <cell r="D190" t="str">
            <v> 88261 </v>
          </cell>
          <cell r="E190" t="str">
            <v>SINAPI</v>
          </cell>
          <cell r="F190" t="str">
            <v>CARPINTEIRO DE ESQUADRIA COM ENCARGOS COMPLEMENTARES</v>
          </cell>
          <cell r="G190" t="str">
            <v>SEDI - SERVIÇOS DIVERSOS</v>
          </cell>
        </row>
        <row r="190">
          <cell r="I190" t="str">
            <v>H</v>
          </cell>
          <cell r="J190">
            <v>1.733</v>
          </cell>
          <cell r="K190">
            <v>0</v>
          </cell>
          <cell r="L190">
            <v>35.11</v>
          </cell>
        </row>
        <row r="191">
          <cell r="D191" t="str">
            <v> 00000142 </v>
          </cell>
          <cell r="E191" t="str">
            <v>SINAPI</v>
          </cell>
          <cell r="F191" t="str">
            <v>SELANTE ELASTICO MONOCOMPONENTE A BASE DE POLIURETANO (PU) PARA JUNTAS DIVERSAS</v>
          </cell>
          <cell r="G191" t="str">
            <v>Material</v>
          </cell>
        </row>
        <row r="191">
          <cell r="I191" t="str">
            <v>310ML</v>
          </cell>
          <cell r="J191">
            <v>0.8351</v>
          </cell>
          <cell r="K191">
            <v>0</v>
          </cell>
          <cell r="L191">
            <v>39.8</v>
          </cell>
        </row>
        <row r="192">
          <cell r="D192" t="str">
            <v> 00005067 </v>
          </cell>
          <cell r="E192" t="str">
            <v>SINAPI</v>
          </cell>
          <cell r="F192" t="str">
            <v>PREGO DE ACO POLIDO COM CABECA 16 X 24 (2 1/4 X 12)</v>
          </cell>
          <cell r="G192" t="str">
            <v>Material</v>
          </cell>
        </row>
        <row r="192">
          <cell r="I192" t="str">
            <v>KG</v>
          </cell>
          <cell r="J192">
            <v>0.0428677</v>
          </cell>
          <cell r="K192">
            <v>0</v>
          </cell>
          <cell r="L192">
            <v>19.57</v>
          </cell>
        </row>
        <row r="193">
          <cell r="D193" t="str">
            <v> 00003429 </v>
          </cell>
          <cell r="E193" t="str">
            <v>SINAPI</v>
          </cell>
          <cell r="F193" t="str">
            <v>JANELA DE ABRIR EM MADEIRA PINUS/EUCALIPTO/TAUARI/VIROLA OU EQUIVALENTE DA REGIAO, CAIXA DO BATENTE/MARCO *10* CM, 2 FOLHAS DE ABRIR TIPO VENEZIANA E 2 FOLHAS GUILHOTINA PARA VIDRO, COM FERRAGENS (SEM VIDRO, SEM GUARNICAO/ALIZAR E SEM ACABAMENTO)</v>
          </cell>
          <cell r="G193" t="str">
            <v>Material</v>
          </cell>
        </row>
        <row r="193">
          <cell r="I193" t="str">
            <v>M²</v>
          </cell>
          <cell r="J193">
            <v>1</v>
          </cell>
          <cell r="K193">
            <v>0</v>
          </cell>
          <cell r="L193">
            <v>821.11</v>
          </cell>
        </row>
        <row r="194">
          <cell r="D194" t="str">
            <v> 00004430 </v>
          </cell>
          <cell r="E194" t="str">
            <v>SINAPI</v>
          </cell>
          <cell r="F194" t="str">
            <v>CAIBRO NAO APARELHADO *5 X 6* CM, EM MACARANDUBA/MASSARANDUBA, ANGELIM OU EQUIVALENTE DA REGIAO - BRUTA</v>
          </cell>
          <cell r="G194" t="str">
            <v>Material</v>
          </cell>
        </row>
        <row r="194">
          <cell r="I194" t="str">
            <v>M</v>
          </cell>
          <cell r="J194">
            <v>1.7258</v>
          </cell>
          <cell r="K194">
            <v>0</v>
          </cell>
          <cell r="L194">
            <v>20</v>
          </cell>
        </row>
        <row r="196">
          <cell r="D196" t="str">
            <v>Código</v>
          </cell>
          <cell r="E196" t="str">
            <v>Banco</v>
          </cell>
          <cell r="F196" t="str">
            <v>Descrição</v>
          </cell>
          <cell r="G196" t="str">
            <v>Tipo</v>
          </cell>
        </row>
        <row r="196">
          <cell r="I196" t="str">
            <v>Und</v>
          </cell>
          <cell r="J196" t="str">
            <v>Quant.</v>
          </cell>
          <cell r="K196" t="str">
            <v>Porcent.</v>
          </cell>
          <cell r="L196" t="str">
            <v>Valor Unit</v>
          </cell>
        </row>
        <row r="197">
          <cell r="D197" t="str">
            <v> 100668 </v>
          </cell>
          <cell r="E197" t="str">
            <v>SINAPI</v>
          </cell>
          <cell r="F197" t="str">
            <v>JANELA DE MADEIRA (CEDRINHO/ANGELIM OU EQUIV.) TIPO MAXIM-AR, PARA VIDRO, COM BATENTE, ALIZAR E FERRAGENS. EXCLUSIVE VIDRO, ACABAMENTO E CONTRAMARCO. FORNECIMENTO E INSTALAÇÃO. AF_12/2019</v>
          </cell>
          <cell r="G197" t="str">
            <v>ESQV - ESQUADRIAS/FERRAGENS/VIDROS</v>
          </cell>
        </row>
        <row r="197">
          <cell r="I197" t="str">
            <v>m²</v>
          </cell>
          <cell r="J197">
            <v>1</v>
          </cell>
        </row>
        <row r="197">
          <cell r="L197">
            <v>1919.68</v>
          </cell>
        </row>
        <row r="198">
          <cell r="D198" t="str">
            <v> 88261 </v>
          </cell>
          <cell r="E198" t="str">
            <v>SINAPI</v>
          </cell>
          <cell r="F198" t="str">
            <v>CARPINTEIRO DE ESQUADRIA COM ENCARGOS COMPLEMENTARES</v>
          </cell>
          <cell r="G198" t="str">
            <v>SEDI - SERVIÇOS DIVERSOS</v>
          </cell>
        </row>
        <row r="198">
          <cell r="I198" t="str">
            <v>H</v>
          </cell>
          <cell r="J198">
            <v>3.8983</v>
          </cell>
          <cell r="K198">
            <v>0</v>
          </cell>
          <cell r="L198">
            <v>35.11</v>
          </cell>
        </row>
        <row r="199">
          <cell r="D199" t="str">
            <v> 88316 </v>
          </cell>
          <cell r="E199" t="str">
            <v>SINAPI</v>
          </cell>
          <cell r="F199" t="str">
            <v>SERVENTE COM ENCARGOS COMPLEMENTARES</v>
          </cell>
          <cell r="G199" t="str">
            <v>SEDI - SERVIÇOS DIVERSOS</v>
          </cell>
        </row>
        <row r="199">
          <cell r="I199" t="str">
            <v>H</v>
          </cell>
          <cell r="J199">
            <v>1.9491</v>
          </cell>
          <cell r="K199">
            <v>0</v>
          </cell>
          <cell r="L199">
            <v>25.95</v>
          </cell>
        </row>
        <row r="200">
          <cell r="D200" t="str">
            <v> 00000142 </v>
          </cell>
          <cell r="E200" t="str">
            <v>SINAPI</v>
          </cell>
          <cell r="F200" t="str">
            <v>SELANTE ELASTICO MONOCOMPONENTE A BASE DE POLIURETANO (PU) PARA JUNTAS DIVERSAS</v>
          </cell>
          <cell r="G200" t="str">
            <v>Material</v>
          </cell>
        </row>
        <row r="200">
          <cell r="I200" t="str">
            <v>310ML</v>
          </cell>
          <cell r="J200">
            <v>3.3403</v>
          </cell>
          <cell r="K200">
            <v>0</v>
          </cell>
          <cell r="L200">
            <v>39.8</v>
          </cell>
        </row>
        <row r="201">
          <cell r="D201" t="str">
            <v> 00005067 </v>
          </cell>
          <cell r="E201" t="str">
            <v>SINAPI</v>
          </cell>
          <cell r="F201" t="str">
            <v>PREGO DE ACO POLIDO COM CABECA 16 X 24 (2 1/4 X 12)</v>
          </cell>
          <cell r="G201" t="str">
            <v>Material</v>
          </cell>
        </row>
        <row r="201">
          <cell r="I201" t="str">
            <v>KG</v>
          </cell>
          <cell r="J201">
            <v>0.1714718</v>
          </cell>
          <cell r="K201">
            <v>0</v>
          </cell>
          <cell r="L201">
            <v>19.57</v>
          </cell>
        </row>
        <row r="202">
          <cell r="D202" t="str">
            <v> 00004430 </v>
          </cell>
          <cell r="E202" t="str">
            <v>SINAPI</v>
          </cell>
          <cell r="F202" t="str">
            <v>CAIBRO NAO APARELHADO *5 X 6* CM, EM MACARANDUBA/MASSARANDUBA, ANGELIM OU EQUIVALENTE DA REGIAO - BRUTA</v>
          </cell>
          <cell r="G202" t="str">
            <v>Material</v>
          </cell>
        </row>
        <row r="202">
          <cell r="I202" t="str">
            <v>M</v>
          </cell>
          <cell r="J202">
            <v>3.9034</v>
          </cell>
          <cell r="K202">
            <v>0</v>
          </cell>
          <cell r="L202">
            <v>20</v>
          </cell>
        </row>
        <row r="203">
          <cell r="D203" t="str">
            <v> 00003423 </v>
          </cell>
          <cell r="E203" t="str">
            <v>SINAPI</v>
          </cell>
          <cell r="F203" t="str">
            <v>JANELA MAXIM AR EM MADEIRA CEDRINHO/ ANGELIM COMERCIAL/ CURUPIXA/ CUMARU OU EQUIVALENTE DA REGIAO, CAIXA DO BATENTE/MARCO *10* CM, 1 FOLHA PARA VIDRO, COM GUARNICAO/ALIZAR, COM FERRAGENS, (SEM VIDRO E SEM ACABAMENTO)</v>
          </cell>
          <cell r="G203" t="str">
            <v>Material</v>
          </cell>
        </row>
        <row r="203">
          <cell r="I203" t="str">
            <v>M²</v>
          </cell>
          <cell r="J203">
            <v>1</v>
          </cell>
          <cell r="K203">
            <v>0</v>
          </cell>
          <cell r="L203">
            <v>1517.9</v>
          </cell>
        </row>
        <row r="205">
          <cell r="D205" t="str">
            <v>Código</v>
          </cell>
          <cell r="E205" t="str">
            <v>Banco</v>
          </cell>
          <cell r="F205" t="str">
            <v>Descrição</v>
          </cell>
          <cell r="G205" t="str">
            <v>Tipo</v>
          </cell>
        </row>
        <row r="205">
          <cell r="I205" t="str">
            <v>Und</v>
          </cell>
          <cell r="J205" t="str">
            <v>Quant.</v>
          </cell>
          <cell r="K205" t="str">
            <v>Porcent.</v>
          </cell>
          <cell r="L205" t="str">
            <v>Valor Unit</v>
          </cell>
        </row>
        <row r="206">
          <cell r="D206" t="str">
            <v> 102152 </v>
          </cell>
          <cell r="E206" t="str">
            <v>SINAPI</v>
          </cell>
          <cell r="F206" t="str">
            <v>INSTALAÇÃO DE VIDRO LISO, E = 4 MM, EM ESQUADRIA DE MADEIRA, FIXADO COM BAGUETE. AF_01/2021</v>
          </cell>
          <cell r="G206" t="str">
            <v>ESQV - ESQUADRIAS/FERRAGENS/VIDROS</v>
          </cell>
        </row>
        <row r="206">
          <cell r="I206" t="str">
            <v>m²</v>
          </cell>
          <cell r="J206">
            <v>1</v>
          </cell>
        </row>
        <row r="206">
          <cell r="L206">
            <v>186.14</v>
          </cell>
        </row>
        <row r="207">
          <cell r="D207" t="str">
            <v> 88325 </v>
          </cell>
          <cell r="E207" t="str">
            <v>SINAPI</v>
          </cell>
          <cell r="F207" t="str">
            <v>VIDRACEIRO COM ENCARGOS COMPLEMENTARES</v>
          </cell>
          <cell r="G207" t="str">
            <v>SEDI - SERVIÇOS DIVERSOS</v>
          </cell>
        </row>
        <row r="207">
          <cell r="I207" t="str">
            <v>H</v>
          </cell>
          <cell r="J207">
            <v>0.646</v>
          </cell>
          <cell r="K207">
            <v>0</v>
          </cell>
          <cell r="L207">
            <v>29.91</v>
          </cell>
        </row>
        <row r="208">
          <cell r="D208" t="str">
            <v> 88316 </v>
          </cell>
          <cell r="E208" t="str">
            <v>SINAPI</v>
          </cell>
          <cell r="F208" t="str">
            <v>SERVENTE COM ENCARGOS COMPLEMENTARES</v>
          </cell>
          <cell r="G208" t="str">
            <v>SEDI - SERVIÇOS DIVERSOS</v>
          </cell>
        </row>
        <row r="208">
          <cell r="I208" t="str">
            <v>H</v>
          </cell>
          <cell r="J208">
            <v>0.628</v>
          </cell>
          <cell r="K208">
            <v>0</v>
          </cell>
          <cell r="L208">
            <v>25.95</v>
          </cell>
        </row>
        <row r="209">
          <cell r="D209" t="str">
            <v> 00039961 </v>
          </cell>
          <cell r="E209" t="str">
            <v>SINAPI</v>
          </cell>
          <cell r="F209" t="str">
            <v>SILICONE ACETICO USO GERAL INCOLOR 280 G</v>
          </cell>
          <cell r="G209" t="str">
            <v>Material</v>
          </cell>
        </row>
        <row r="209">
          <cell r="I209" t="str">
            <v>UN</v>
          </cell>
          <cell r="J209">
            <v>0.565</v>
          </cell>
          <cell r="K209">
            <v>0</v>
          </cell>
          <cell r="L209">
            <v>26.3</v>
          </cell>
        </row>
        <row r="210">
          <cell r="D210" t="str">
            <v> 00010492 </v>
          </cell>
          <cell r="E210" t="str">
            <v>SINAPI</v>
          </cell>
          <cell r="F210" t="str">
            <v>VIDRO LISO INCOLOR 4MM - SEM COLOCACAO</v>
          </cell>
          <cell r="G210" t="str">
            <v>Material</v>
          </cell>
        </row>
        <row r="210">
          <cell r="I210" t="str">
            <v>M²</v>
          </cell>
          <cell r="J210">
            <v>1</v>
          </cell>
          <cell r="K210">
            <v>0</v>
          </cell>
          <cell r="L210">
            <v>135</v>
          </cell>
        </row>
        <row r="211">
          <cell r="D211" t="str">
            <v> 00039026 </v>
          </cell>
          <cell r="E211" t="str">
            <v>SINAPI</v>
          </cell>
          <cell r="F211" t="str">
            <v>PREGO DE ACO POLIDO SEM CABECA 15 X 15 (1 1/4 X 13)</v>
          </cell>
          <cell r="G211" t="str">
            <v>Material</v>
          </cell>
        </row>
        <row r="211">
          <cell r="I211" t="str">
            <v>KG</v>
          </cell>
          <cell r="J211">
            <v>0.033</v>
          </cell>
          <cell r="K211">
            <v>0</v>
          </cell>
          <cell r="L211">
            <v>20.64</v>
          </cell>
        </row>
        <row r="213">
          <cell r="D213" t="str">
            <v>Código</v>
          </cell>
          <cell r="E213" t="str">
            <v>Banco</v>
          </cell>
          <cell r="F213" t="str">
            <v>Descrição</v>
          </cell>
          <cell r="G213" t="str">
            <v>Tipo</v>
          </cell>
        </row>
        <row r="213">
          <cell r="I213" t="str">
            <v>Und</v>
          </cell>
          <cell r="J213" t="str">
            <v>Quant.</v>
          </cell>
          <cell r="K213" t="str">
            <v>Porcent.</v>
          </cell>
          <cell r="L213" t="str">
            <v>Valor Unit</v>
          </cell>
        </row>
        <row r="214">
          <cell r="D214" t="str">
            <v> 103328 </v>
          </cell>
          <cell r="E214" t="str">
            <v>SINAPI</v>
          </cell>
          <cell r="F214" t="str">
            <v>ALVENARIA DE VEDAÇÃO DE BLOCOS CERÂMICOS FURADOS NA HORIZONTAL DE 9X19X19 CM (ESPESSURA 9 CM) E ARGAMASSA DE ASSENTAMENTO COM PREPARO EM BETONEIRA. AF_12/2021</v>
          </cell>
          <cell r="G214" t="str">
            <v>PARE - PAREDES/PAINEIS</v>
          </cell>
        </row>
        <row r="214">
          <cell r="I214" t="str">
            <v>m²</v>
          </cell>
          <cell r="J214">
            <v>1</v>
          </cell>
        </row>
        <row r="214">
          <cell r="L214">
            <v>102.45</v>
          </cell>
        </row>
        <row r="215">
          <cell r="D215" t="str">
            <v> 88309 </v>
          </cell>
          <cell r="E215" t="str">
            <v>SINAPI</v>
          </cell>
          <cell r="F215" t="str">
            <v>PEDREIRO COM ENCARGOS COMPLEMENTARES</v>
          </cell>
          <cell r="G215" t="str">
            <v>SEDI - SERVIÇOS DIVERSOS</v>
          </cell>
        </row>
        <row r="215">
          <cell r="I215" t="str">
            <v>H</v>
          </cell>
          <cell r="J215">
            <v>1.61</v>
          </cell>
          <cell r="K215">
            <v>0</v>
          </cell>
          <cell r="L215">
            <v>33.38</v>
          </cell>
        </row>
        <row r="216">
          <cell r="D216" t="str">
            <v> 87292 </v>
          </cell>
          <cell r="E216" t="str">
            <v>SINAPI</v>
          </cell>
          <cell r="F216" t="str">
            <v>ARGAMASSA TRAÇO 1:2:8 (EM VOLUME DE CIMENTO, CAL E AREIA MÉDIA ÚMIDA) PARA EMBOÇO/MASSA ÚNICA/ASSENTAMENTO DE ALVENARIA DE VEDAÇÃO, PREPARO MECÂNICO COM BETONEIRA 400 L. AF_08/2019</v>
          </cell>
          <cell r="G216" t="str">
            <v>SEDI - SERVIÇOS DIVERSOS</v>
          </cell>
        </row>
        <row r="216">
          <cell r="I216" t="str">
            <v>m³</v>
          </cell>
          <cell r="J216">
            <v>0.0091</v>
          </cell>
          <cell r="K216">
            <v>0</v>
          </cell>
          <cell r="L216">
            <v>583.06</v>
          </cell>
        </row>
        <row r="217">
          <cell r="D217" t="str">
            <v> 88316 </v>
          </cell>
          <cell r="E217" t="str">
            <v>SINAPI</v>
          </cell>
          <cell r="F217" t="str">
            <v>SERVENTE COM ENCARGOS COMPLEMENTARES</v>
          </cell>
          <cell r="G217" t="str">
            <v>SEDI - SERVIÇOS DIVERSOS</v>
          </cell>
        </row>
        <row r="217">
          <cell r="I217" t="str">
            <v>H</v>
          </cell>
          <cell r="J217">
            <v>0.805</v>
          </cell>
          <cell r="K217">
            <v>0</v>
          </cell>
          <cell r="L217">
            <v>25.95</v>
          </cell>
        </row>
        <row r="218">
          <cell r="D218" t="str">
            <v> 00037395 </v>
          </cell>
          <cell r="E218" t="str">
            <v>SINAPI</v>
          </cell>
          <cell r="F218" t="str">
            <v>PINO DE ACO COM FURO, HASTE = 27 MM (ACAO DIRETA)</v>
          </cell>
          <cell r="G218" t="str">
            <v>Material</v>
          </cell>
        </row>
        <row r="218">
          <cell r="I218" t="str">
            <v>CENTO</v>
          </cell>
          <cell r="J218">
            <v>0.005</v>
          </cell>
          <cell r="K218">
            <v>0</v>
          </cell>
          <cell r="L218">
            <v>69.51</v>
          </cell>
        </row>
        <row r="219">
          <cell r="D219" t="str">
            <v> 00034557 </v>
          </cell>
          <cell r="E219" t="str">
            <v>SINAPI</v>
          </cell>
          <cell r="F219" t="str">
            <v>TELA DE ACO SOLDADA GALVANIZADA/ZINCADA PARA ALVENARIA, FIO D = *1,20 A 1,70* MM, MALHA 15 X 15 MM, (C X L) *50 X 7,5* CM</v>
          </cell>
          <cell r="G219" t="str">
            <v>Material</v>
          </cell>
        </row>
        <row r="219">
          <cell r="I219" t="str">
            <v>M</v>
          </cell>
          <cell r="J219">
            <v>0.42</v>
          </cell>
          <cell r="K219">
            <v>0</v>
          </cell>
          <cell r="L219">
            <v>2.3</v>
          </cell>
        </row>
        <row r="220">
          <cell r="D220" t="str">
            <v> 00007271 </v>
          </cell>
          <cell r="E220" t="str">
            <v>SINAPI</v>
          </cell>
          <cell r="F220" t="str">
            <v>BLOCO CERAMICO / TIJOLO VAZADO PARA ALVENARIA DE VEDACAO, 8 FUROS NA HORIZONTAL DE 9 X 19 X 19 CM (L X A X C)</v>
          </cell>
          <cell r="G220" t="str">
            <v>Material</v>
          </cell>
        </row>
        <row r="220">
          <cell r="I220" t="str">
            <v>UN</v>
          </cell>
          <cell r="J220">
            <v>28.31</v>
          </cell>
          <cell r="K220">
            <v>0</v>
          </cell>
          <cell r="L220">
            <v>0.75</v>
          </cell>
        </row>
        <row r="222">
          <cell r="D222" t="str">
            <v>Código</v>
          </cell>
          <cell r="E222" t="str">
            <v>Banco</v>
          </cell>
          <cell r="F222" t="str">
            <v>Descrição</v>
          </cell>
          <cell r="G222" t="str">
            <v>Tipo</v>
          </cell>
        </row>
        <row r="222">
          <cell r="I222" t="str">
            <v>Und</v>
          </cell>
          <cell r="J222" t="str">
            <v>Quant.</v>
          </cell>
          <cell r="K222" t="str">
            <v>Porcent.</v>
          </cell>
          <cell r="L222" t="str">
            <v>Valor Unit</v>
          </cell>
        </row>
        <row r="223">
          <cell r="D223" t="str">
            <v> 87548 </v>
          </cell>
          <cell r="E223" t="str">
            <v>SINAPI</v>
          </cell>
          <cell r="F223" t="str">
            <v>MASSA ÚNICA, EM ARGAMASSA TRAÇO 1:2:8, PREPARO MANUAL, APLICADA MANUALMENTE EM PAREDES INTERNAS DE AMBIENTES COM ÁREA ENTRE 5M² E 10M², E = 10MM, COM TALISCAS. AF_03/2024</v>
          </cell>
          <cell r="G223" t="str">
            <v>REVE - REVESTIMENTO E TRATAMENTO DE SUPERFÍCIES</v>
          </cell>
        </row>
        <row r="223">
          <cell r="I223" t="str">
            <v>m²</v>
          </cell>
          <cell r="J223">
            <v>1</v>
          </cell>
        </row>
        <row r="223">
          <cell r="L223">
            <v>31.73</v>
          </cell>
        </row>
        <row r="224">
          <cell r="D224" t="str">
            <v> 88316 </v>
          </cell>
          <cell r="E224" t="str">
            <v>SINAPI</v>
          </cell>
          <cell r="F224" t="str">
            <v>SERVENTE COM ENCARGOS COMPLEMENTARES</v>
          </cell>
          <cell r="G224" t="str">
            <v>SEDI - SERVIÇOS DIVERSOS</v>
          </cell>
        </row>
        <row r="224">
          <cell r="I224" t="str">
            <v>H</v>
          </cell>
          <cell r="J224">
            <v>0.1894</v>
          </cell>
          <cell r="K224">
            <v>0</v>
          </cell>
          <cell r="L224">
            <v>25.95</v>
          </cell>
        </row>
        <row r="225">
          <cell r="D225" t="str">
            <v> 87369 </v>
          </cell>
          <cell r="E225" t="str">
            <v>SINAPI</v>
          </cell>
          <cell r="F225" t="str">
            <v>ARGAMASSA TRAÇO 1:2:8 (EM VOLUME DE CIMENTO, CAL E AREIA MÉDIA ÚMIDA) PARA EMBOÇO/MASSA ÚNICA/ASSENTAMENTO DE ALVENARIA DE VEDAÇÃO, PREPARO MANUAL. AF_08/2019</v>
          </cell>
          <cell r="G225" t="str">
            <v>SEDI - SERVIÇOS DIVERSOS</v>
          </cell>
        </row>
        <row r="225">
          <cell r="I225" t="str">
            <v>m³</v>
          </cell>
          <cell r="J225">
            <v>0.0194</v>
          </cell>
          <cell r="K225">
            <v>0</v>
          </cell>
          <cell r="L225">
            <v>731.33</v>
          </cell>
        </row>
        <row r="226">
          <cell r="D226" t="str">
            <v> 88309 </v>
          </cell>
          <cell r="E226" t="str">
            <v>SINAPI</v>
          </cell>
          <cell r="F226" t="str">
            <v>PEDREIRO COM ENCARGOS COMPLEMENTARES</v>
          </cell>
          <cell r="G226" t="str">
            <v>SEDI - SERVIÇOS DIVERSOS</v>
          </cell>
        </row>
        <row r="226">
          <cell r="I226" t="str">
            <v>H</v>
          </cell>
          <cell r="J226">
            <v>0.3789</v>
          </cell>
          <cell r="K226">
            <v>0</v>
          </cell>
          <cell r="L226">
            <v>33.38</v>
          </cell>
        </row>
        <row r="228">
          <cell r="D228" t="str">
            <v>Código</v>
          </cell>
          <cell r="E228" t="str">
            <v>Banco</v>
          </cell>
          <cell r="F228" t="str">
            <v>Descrição</v>
          </cell>
          <cell r="G228" t="str">
            <v>Tipo</v>
          </cell>
        </row>
        <row r="228">
          <cell r="I228" t="str">
            <v>Und</v>
          </cell>
          <cell r="J228" t="str">
            <v>Quant.</v>
          </cell>
          <cell r="K228" t="str">
            <v>Porcent.</v>
          </cell>
          <cell r="L228" t="str">
            <v>Valor Unit</v>
          </cell>
        </row>
        <row r="229">
          <cell r="D229" t="str">
            <v> 87878 </v>
          </cell>
          <cell r="E229" t="str">
            <v>SINAPI</v>
          </cell>
          <cell r="F229" t="str">
            <v>CHAPISCO APLICADO EM ALVENARIAS E ESTRUTURAS DE CONCRETO INTERNAS, COM COLHER DE PEDREIRO.  ARGAMASSA TRAÇO 1:3 COM PREPARO MANUAL. AF_10/2022</v>
          </cell>
          <cell r="G229" t="str">
            <v>REVE - REVESTIMENTO E TRATAMENTO DE SUPERFÍCIES</v>
          </cell>
        </row>
        <row r="229">
          <cell r="I229" t="str">
            <v>m²</v>
          </cell>
          <cell r="J229">
            <v>1</v>
          </cell>
        </row>
        <row r="229">
          <cell r="L229">
            <v>5.23</v>
          </cell>
        </row>
        <row r="230">
          <cell r="D230" t="str">
            <v> 88316 </v>
          </cell>
          <cell r="E230" t="str">
            <v>SINAPI</v>
          </cell>
          <cell r="F230" t="str">
            <v>SERVENTE COM ENCARGOS COMPLEMENTARES</v>
          </cell>
          <cell r="G230" t="str">
            <v>SEDI - SERVIÇOS DIVERSOS</v>
          </cell>
        </row>
        <row r="230">
          <cell r="I230" t="str">
            <v>H</v>
          </cell>
          <cell r="J230">
            <v>0.0255</v>
          </cell>
          <cell r="K230">
            <v>0</v>
          </cell>
          <cell r="L230">
            <v>25.95</v>
          </cell>
        </row>
        <row r="231">
          <cell r="D231" t="str">
            <v> 88309 </v>
          </cell>
          <cell r="E231" t="str">
            <v>SINAPI</v>
          </cell>
          <cell r="F231" t="str">
            <v>PEDREIRO COM ENCARGOS COMPLEMENTARES</v>
          </cell>
          <cell r="G231" t="str">
            <v>SEDI - SERVIÇOS DIVERSOS</v>
          </cell>
        </row>
        <row r="231">
          <cell r="I231" t="str">
            <v>H</v>
          </cell>
          <cell r="J231">
            <v>0.0681</v>
          </cell>
          <cell r="K231">
            <v>0</v>
          </cell>
          <cell r="L231">
            <v>33.38</v>
          </cell>
        </row>
        <row r="232">
          <cell r="D232" t="str">
            <v> 87377 </v>
          </cell>
          <cell r="E232" t="str">
            <v>SINAPI</v>
          </cell>
          <cell r="F232" t="str">
            <v>ARGAMASSA TRAÇO 1:3 (EM VOLUME DE CIMENTO E AREIA GROSSA ÚMIDA) PARA CHAPISCO CONVENCIONAL, PREPARO MANUAL. AF_08/2019</v>
          </cell>
          <cell r="G232" t="str">
            <v>SEDI - SERVIÇOS DIVERSOS</v>
          </cell>
        </row>
        <row r="232">
          <cell r="I232" t="str">
            <v>m³</v>
          </cell>
          <cell r="J232">
            <v>0.0037</v>
          </cell>
          <cell r="K232">
            <v>0</v>
          </cell>
          <cell r="L232">
            <v>624.16</v>
          </cell>
        </row>
        <row r="234">
          <cell r="D234" t="str">
            <v>Código</v>
          </cell>
          <cell r="E234" t="str">
            <v>Banco</v>
          </cell>
          <cell r="F234" t="str">
            <v>Descrição</v>
          </cell>
          <cell r="G234" t="str">
            <v>Tipo</v>
          </cell>
        </row>
        <row r="234">
          <cell r="I234" t="str">
            <v>Und</v>
          </cell>
          <cell r="J234" t="str">
            <v>Quant.</v>
          </cell>
          <cell r="K234" t="str">
            <v>Porcent.</v>
          </cell>
          <cell r="L234" t="str">
            <v>Valor Unit</v>
          </cell>
        </row>
        <row r="235">
          <cell r="D235" t="str">
            <v> 104642 </v>
          </cell>
          <cell r="E235" t="str">
            <v>SINAPI</v>
          </cell>
          <cell r="F235" t="str">
            <v>PINTURA LÁTEX ACRÍLICA STANDARD, APLICAÇÃO MANUAL EM PAREDES, DUAS DEMÃOS. AF_04/2023</v>
          </cell>
          <cell r="G235" t="str">
            <v>PINT - PINTURAS</v>
          </cell>
        </row>
        <row r="235">
          <cell r="I235" t="str">
            <v>m²</v>
          </cell>
          <cell r="J235">
            <v>1</v>
          </cell>
        </row>
        <row r="235">
          <cell r="L235">
            <v>11.6</v>
          </cell>
        </row>
        <row r="236">
          <cell r="D236" t="str">
            <v> 88316 </v>
          </cell>
          <cell r="E236" t="str">
            <v>SINAPI</v>
          </cell>
          <cell r="F236" t="str">
            <v>SERVENTE COM ENCARGOS COMPLEMENTARES</v>
          </cell>
          <cell r="G236" t="str">
            <v>SEDI - SERVIÇOS DIVERSOS</v>
          </cell>
        </row>
        <row r="236">
          <cell r="I236" t="str">
            <v>H</v>
          </cell>
          <cell r="J236">
            <v>0.0544</v>
          </cell>
          <cell r="K236">
            <v>0</v>
          </cell>
          <cell r="L236">
            <v>25.95</v>
          </cell>
        </row>
        <row r="237">
          <cell r="D237" t="str">
            <v> 88310 </v>
          </cell>
          <cell r="E237" t="str">
            <v>SINAPI</v>
          </cell>
          <cell r="F237" t="str">
            <v>PINTOR COM ENCARGOS COMPLEMENTARES</v>
          </cell>
          <cell r="G237" t="str">
            <v>SEDI - SERVIÇOS DIVERSOS</v>
          </cell>
        </row>
        <row r="237">
          <cell r="I237" t="str">
            <v>H</v>
          </cell>
          <cell r="J237">
            <v>0.1631</v>
          </cell>
          <cell r="K237">
            <v>0</v>
          </cell>
          <cell r="L237">
            <v>33.47</v>
          </cell>
        </row>
        <row r="238">
          <cell r="D238" t="str">
            <v> 00035692 </v>
          </cell>
          <cell r="E238" t="str">
            <v>SINAPI</v>
          </cell>
          <cell r="F238" t="str">
            <v>TINTA LATEX ACRILICA STANDARD, COR BRANCA</v>
          </cell>
          <cell r="G238" t="str">
            <v>Material</v>
          </cell>
        </row>
        <row r="238">
          <cell r="I238" t="str">
            <v>L</v>
          </cell>
          <cell r="J238">
            <v>0.2367</v>
          </cell>
          <cell r="K238">
            <v>0</v>
          </cell>
          <cell r="L238">
            <v>20.05</v>
          </cell>
        </row>
        <row r="240">
          <cell r="D240" t="str">
            <v>Código</v>
          </cell>
          <cell r="E240" t="str">
            <v>Banco</v>
          </cell>
          <cell r="F240" t="str">
            <v>Descrição</v>
          </cell>
          <cell r="G240" t="str">
            <v>Tipo</v>
          </cell>
        </row>
        <row r="240">
          <cell r="I240" t="str">
            <v>Und</v>
          </cell>
          <cell r="J240" t="str">
            <v>Quant.</v>
          </cell>
          <cell r="K240" t="str">
            <v>Porcent.</v>
          </cell>
          <cell r="L240" t="str">
            <v>Valor Unit</v>
          </cell>
        </row>
        <row r="241">
          <cell r="D241" t="str">
            <v> 92543 </v>
          </cell>
          <cell r="E241" t="str">
            <v>SINAPI</v>
          </cell>
          <cell r="F241" t="str">
            <v>TRAMA DE MADEIRA COMPOSTA POR TERÇAS PARA TELHADOS DE ATÉ 2 ÁGUAS PARA TELHA ONDULADA DE FIBROCIMENTO, METÁLICA, PLÁSTICA OU TERMOACÚSTICA, INCLUSO TRANSPORTE VERTICAL. AF_07/2019</v>
          </cell>
          <cell r="G241" t="str">
            <v>COBE - COBERTURA</v>
          </cell>
        </row>
        <row r="241">
          <cell r="I241" t="str">
            <v>m²</v>
          </cell>
          <cell r="J241">
            <v>1</v>
          </cell>
        </row>
        <row r="241">
          <cell r="L241">
            <v>33.31</v>
          </cell>
        </row>
        <row r="242">
          <cell r="D242" t="str">
            <v> 93282 </v>
          </cell>
          <cell r="E242" t="str">
            <v>SINAPI</v>
          </cell>
          <cell r="F242" t="str">
            <v>GUINCHO ELÉTRICO DE COLUNA, CAPACIDADE 400 KG, COM MOTO FREIO, MOTOR TRIFÁSICO DE 1,25 CV - CHI DIURNO. AF_03/2016</v>
          </cell>
          <cell r="G242" t="str">
            <v>CHOR - CUSTOS HORÁRIOS DE MÁQUINAS E EQUIPAMENTOS</v>
          </cell>
        </row>
        <row r="242">
          <cell r="I242" t="str">
            <v>CHI</v>
          </cell>
          <cell r="J242">
            <v>0.0064</v>
          </cell>
          <cell r="K242">
            <v>0</v>
          </cell>
          <cell r="L242">
            <v>28.65</v>
          </cell>
        </row>
        <row r="243">
          <cell r="D243" t="str">
            <v> 88262 </v>
          </cell>
          <cell r="E243" t="str">
            <v>SINAPI</v>
          </cell>
          <cell r="F243" t="str">
            <v>CARPINTEIRO DE FORMAS COM ENCARGOS COMPLEMENTARES</v>
          </cell>
          <cell r="G243" t="str">
            <v>SEDI - SERVIÇOS DIVERSOS</v>
          </cell>
        </row>
        <row r="243">
          <cell r="I243" t="str">
            <v>H</v>
          </cell>
          <cell r="J243">
            <v>0.118</v>
          </cell>
          <cell r="K243">
            <v>0</v>
          </cell>
          <cell r="L243">
            <v>33.15</v>
          </cell>
        </row>
        <row r="244">
          <cell r="D244" t="str">
            <v> 88239 </v>
          </cell>
          <cell r="E244" t="str">
            <v>SINAPI</v>
          </cell>
          <cell r="F244" t="str">
            <v>AJUDANTE DE CARPINTEIRO COM ENCARGOS COMPLEMENTARES</v>
          </cell>
          <cell r="G244" t="str">
            <v>SEDI - SERVIÇOS DIVERSOS</v>
          </cell>
        </row>
        <row r="244">
          <cell r="I244" t="str">
            <v>H</v>
          </cell>
          <cell r="J244">
            <v>0.065</v>
          </cell>
          <cell r="K244">
            <v>0</v>
          </cell>
          <cell r="L244">
            <v>26.72</v>
          </cell>
        </row>
        <row r="245">
          <cell r="D245" t="str">
            <v> 93281 </v>
          </cell>
          <cell r="E245" t="str">
            <v>SINAPI</v>
          </cell>
          <cell r="F245" t="str">
            <v>GUINCHO ELÉTRICO DE COLUNA, CAPACIDADE 400 KG, COM MOTO FREIO, MOTOR TRIFÁSICO DE 1,25 CV - CHP DIURNO. AF_03/2016</v>
          </cell>
          <cell r="G245" t="str">
            <v>CHOR - CUSTOS HORÁRIOS DE MÁQUINAS E EQUIPAMENTOS</v>
          </cell>
        </row>
        <row r="245">
          <cell r="I245" t="str">
            <v>CHP</v>
          </cell>
          <cell r="J245">
            <v>0.0046</v>
          </cell>
          <cell r="K245">
            <v>0</v>
          </cell>
          <cell r="L245">
            <v>29.83</v>
          </cell>
        </row>
        <row r="246">
          <cell r="D246" t="str">
            <v> 00004425 </v>
          </cell>
          <cell r="E246" t="str">
            <v>SINAPI</v>
          </cell>
          <cell r="F246" t="str">
            <v>VIGA NAO APARELHADA *6 X 12* CM, EM MACARANDUBA/MASSARANDUBA, ANGELIM OU EQUIVALENTE DA REGIAO - BRUTA</v>
          </cell>
          <cell r="G246" t="str">
            <v>Material</v>
          </cell>
        </row>
        <row r="246">
          <cell r="I246" t="str">
            <v>M</v>
          </cell>
          <cell r="J246">
            <v>0.634</v>
          </cell>
          <cell r="K246">
            <v>0</v>
          </cell>
          <cell r="L246">
            <v>42.3</v>
          </cell>
        </row>
        <row r="247">
          <cell r="D247" t="str">
            <v> 00040568 </v>
          </cell>
          <cell r="E247" t="str">
            <v>SINAPI</v>
          </cell>
          <cell r="F247" t="str">
            <v>PREGO DE ACO POLIDO COM CABECA 22 X 48 (4 1/4 X 5)</v>
          </cell>
          <cell r="G247" t="str">
            <v>Material</v>
          </cell>
        </row>
        <row r="247">
          <cell r="I247" t="str">
            <v>KG</v>
          </cell>
          <cell r="J247">
            <v>0.03</v>
          </cell>
          <cell r="K247">
            <v>0</v>
          </cell>
          <cell r="L247">
            <v>18.5</v>
          </cell>
        </row>
        <row r="249">
          <cell r="D249" t="str">
            <v>Código</v>
          </cell>
          <cell r="E249" t="str">
            <v>Banco</v>
          </cell>
          <cell r="F249" t="str">
            <v>Descrição</v>
          </cell>
          <cell r="G249" t="str">
            <v>Tipo</v>
          </cell>
        </row>
        <row r="249">
          <cell r="I249" t="str">
            <v>Und</v>
          </cell>
          <cell r="J249" t="str">
            <v>Quant.</v>
          </cell>
          <cell r="K249" t="str">
            <v>Porcent.</v>
          </cell>
          <cell r="L249" t="str">
            <v>Valor Unit</v>
          </cell>
        </row>
        <row r="250">
          <cell r="D250" t="str">
            <v> 94210 </v>
          </cell>
          <cell r="E250" t="str">
            <v>SINAPI</v>
          </cell>
          <cell r="F250" t="str">
            <v>TELHAMENTO COM TELHA ONDULADA DE FIBROCIMENTO E = 6 MM, COM RECOBRIMENTO LATERAL DE 1 1/4 DE ONDA PARA TELHADO COM INCLINAÇÃO MÁXIMA DE 10°, COM ATÉ 2 ÁGUAS, INCLUSO IÇAMENTO. AF_07/2019</v>
          </cell>
          <cell r="G250" t="str">
            <v>COBE - COBERTURA</v>
          </cell>
        </row>
        <row r="250">
          <cell r="I250" t="str">
            <v>m²</v>
          </cell>
          <cell r="J250">
            <v>1</v>
          </cell>
        </row>
        <row r="250">
          <cell r="L250">
            <v>55.04</v>
          </cell>
        </row>
        <row r="251">
          <cell r="D251" t="str">
            <v> 88316 </v>
          </cell>
          <cell r="E251" t="str">
            <v>SINAPI</v>
          </cell>
          <cell r="F251" t="str">
            <v>SERVENTE COM ENCARGOS COMPLEMENTARES</v>
          </cell>
          <cell r="G251" t="str">
            <v>SEDI - SERVIÇOS DIVERSOS</v>
          </cell>
        </row>
        <row r="251">
          <cell r="I251" t="str">
            <v>H</v>
          </cell>
          <cell r="J251">
            <v>0.166</v>
          </cell>
          <cell r="K251">
            <v>0</v>
          </cell>
          <cell r="L251">
            <v>25.95</v>
          </cell>
        </row>
        <row r="252">
          <cell r="D252" t="str">
            <v> 93282 </v>
          </cell>
          <cell r="E252" t="str">
            <v>SINAPI</v>
          </cell>
          <cell r="F252" t="str">
            <v>GUINCHO ELÉTRICO DE COLUNA, CAPACIDADE 400 KG, COM MOTO FREIO, MOTOR TRIFÁSICO DE 1,25 CV - CHI DIURNO. AF_03/2016</v>
          </cell>
          <cell r="G252" t="str">
            <v>CHOR - CUSTOS HORÁRIOS DE MÁQUINAS E EQUIPAMENTOS</v>
          </cell>
        </row>
        <row r="252">
          <cell r="I252" t="str">
            <v>CHI</v>
          </cell>
          <cell r="J252">
            <v>0.0073</v>
          </cell>
          <cell r="K252">
            <v>0</v>
          </cell>
          <cell r="L252">
            <v>28.65</v>
          </cell>
        </row>
        <row r="253">
          <cell r="D253" t="str">
            <v> 93281 </v>
          </cell>
          <cell r="E253" t="str">
            <v>SINAPI</v>
          </cell>
          <cell r="F253" t="str">
            <v>GUINCHO ELÉTRICO DE COLUNA, CAPACIDADE 400 KG, COM MOTO FREIO, MOTOR TRIFÁSICO DE 1,25 CV - CHP DIURNO. AF_03/2016</v>
          </cell>
          <cell r="G253" t="str">
            <v>CHOR - CUSTOS HORÁRIOS DE MÁQUINAS E EQUIPAMENTOS</v>
          </cell>
        </row>
        <row r="253">
          <cell r="I253" t="str">
            <v>CHP</v>
          </cell>
          <cell r="J253">
            <v>0.0053</v>
          </cell>
          <cell r="K253">
            <v>0</v>
          </cell>
          <cell r="L253">
            <v>29.83</v>
          </cell>
        </row>
        <row r="254">
          <cell r="D254" t="str">
            <v> 88323 </v>
          </cell>
          <cell r="E254" t="str">
            <v>SINAPI</v>
          </cell>
          <cell r="F254" t="str">
            <v>TELHADISTA COM ENCARGOS COMPLEMENTARES</v>
          </cell>
          <cell r="G254" t="str">
            <v>SEDI - SERVIÇOS DIVERSOS</v>
          </cell>
        </row>
        <row r="254">
          <cell r="I254" t="str">
            <v>H</v>
          </cell>
          <cell r="J254">
            <v>0.128</v>
          </cell>
          <cell r="K254">
            <v>0</v>
          </cell>
          <cell r="L254">
            <v>32.85</v>
          </cell>
        </row>
        <row r="255">
          <cell r="D255" t="str">
            <v> 00004302 </v>
          </cell>
          <cell r="E255" t="str">
            <v>SINAPI</v>
          </cell>
          <cell r="F255" t="str">
            <v>PARAFUSO ZINCADO ROSCA SOBERBA, CABECA SEXTAVADA, 5/16" X 250 MM, PARA FIXACAO DE TELHA EM MADEIRA</v>
          </cell>
          <cell r="G255" t="str">
            <v>Material</v>
          </cell>
        </row>
        <row r="255">
          <cell r="I255" t="str">
            <v>UN</v>
          </cell>
          <cell r="J255">
            <v>1.26</v>
          </cell>
          <cell r="K255">
            <v>0</v>
          </cell>
          <cell r="L255">
            <v>5.28</v>
          </cell>
        </row>
        <row r="256">
          <cell r="D256" t="str">
            <v> 00007194 </v>
          </cell>
          <cell r="E256" t="str">
            <v>SINAPI</v>
          </cell>
          <cell r="F256" t="str">
            <v>TELHA DE FIBROCIMENTO ONDULADA E = 6 MM, DE 2,44 X 1,10 M (SEM AMIANTO)</v>
          </cell>
          <cell r="G256" t="str">
            <v>Material</v>
          </cell>
        </row>
        <row r="256">
          <cell r="I256" t="str">
            <v>M²</v>
          </cell>
          <cell r="J256">
            <v>1.357</v>
          </cell>
          <cell r="K256">
            <v>0</v>
          </cell>
          <cell r="L256">
            <v>28.82</v>
          </cell>
        </row>
        <row r="257">
          <cell r="D257" t="str">
            <v> 00001607 </v>
          </cell>
          <cell r="E257" t="str">
            <v>SINAPI</v>
          </cell>
          <cell r="F257" t="str">
            <v>CONJUNTO ARRUELAS DE VEDACAO 5/16" PARA TELHA FIBROCIMENTO (UMA ARRUELA METALICA E UMA ARRUELA PVC - CONICAS)</v>
          </cell>
          <cell r="G257" t="str">
            <v>Material</v>
          </cell>
        </row>
        <row r="257">
          <cell r="I257" t="str">
            <v>CJ</v>
          </cell>
          <cell r="J257">
            <v>1.26</v>
          </cell>
          <cell r="K257">
            <v>0</v>
          </cell>
          <cell r="L257">
            <v>0.35</v>
          </cell>
        </row>
        <row r="259">
          <cell r="D259" t="str">
            <v>Código</v>
          </cell>
          <cell r="E259" t="str">
            <v>Banco</v>
          </cell>
          <cell r="F259" t="str">
            <v>Descrição</v>
          </cell>
          <cell r="G259" t="str">
            <v>Tipo</v>
          </cell>
        </row>
        <row r="259">
          <cell r="I259" t="str">
            <v>Und</v>
          </cell>
          <cell r="J259" t="str">
            <v>Quant.</v>
          </cell>
          <cell r="K259" t="str">
            <v>Porcent.</v>
          </cell>
          <cell r="L259" t="str">
            <v>Valor Unit</v>
          </cell>
        </row>
        <row r="260">
          <cell r="D260" t="str">
            <v> 16.001.0116-A </v>
          </cell>
          <cell r="E260" t="str">
            <v>EMOP</v>
          </cell>
          <cell r="F260" t="str">
            <v>CAIBRO DE MADEIRA SERRADA COM 3"X2".FORNECIMENTO E COLOCACAO</v>
          </cell>
          <cell r="G260">
            <v>16</v>
          </cell>
        </row>
        <row r="260">
          <cell r="I260" t="str">
            <v>M</v>
          </cell>
          <cell r="J260">
            <v>1</v>
          </cell>
        </row>
        <row r="260">
          <cell r="L260">
            <v>25.28</v>
          </cell>
        </row>
        <row r="261">
          <cell r="D261" t="str">
            <v> 58.002.0407-B </v>
          </cell>
          <cell r="E261" t="str">
            <v>EMOP</v>
          </cell>
          <cell r="F261" t="str">
            <v>CAIBRO 2"X3"</v>
          </cell>
          <cell r="G261">
            <v>58</v>
          </cell>
        </row>
        <row r="261">
          <cell r="I261" t="str">
            <v>M</v>
          </cell>
          <cell r="J261">
            <v>1.1</v>
          </cell>
          <cell r="K261">
            <v>0</v>
          </cell>
          <cell r="L261">
            <v>15.06</v>
          </cell>
        </row>
        <row r="262">
          <cell r="D262" t="str">
            <v> 20046 </v>
          </cell>
          <cell r="E262" t="str">
            <v>EMOP</v>
          </cell>
          <cell r="F262" t="str">
            <v>MAO-DE-OBRA DE CARPINTEIRO DE FORMA DE C ONCRETO, INCLUSIVE ENCARGOS SOCIAIS DESO NERADOS</v>
          </cell>
          <cell r="G262" t="str">
            <v>Mão de Obra</v>
          </cell>
        </row>
        <row r="262">
          <cell r="I262" t="str">
            <v>H</v>
          </cell>
          <cell r="J262">
            <v>0.2</v>
          </cell>
          <cell r="K262">
            <v>3</v>
          </cell>
          <cell r="L262">
            <v>24.2</v>
          </cell>
        </row>
        <row r="263">
          <cell r="D263" t="str">
            <v> 00453 </v>
          </cell>
          <cell r="E263" t="str">
            <v>EMOP</v>
          </cell>
          <cell r="F263" t="str">
            <v>PREGO COM OU SEM CABECA, EM CAIXAS DE 50 KG, OU QUANTIDADES EQUIVALENTES, Nº12X12  A 18X30</v>
          </cell>
          <cell r="G263" t="str">
            <v>Material</v>
          </cell>
        </row>
        <row r="263">
          <cell r="I263" t="str">
            <v>KG</v>
          </cell>
          <cell r="J263">
            <v>0.01</v>
          </cell>
          <cell r="K263">
            <v>0</v>
          </cell>
          <cell r="L263">
            <v>14.79</v>
          </cell>
        </row>
        <row r="264">
          <cell r="D264" t="str">
            <v> 20132 </v>
          </cell>
          <cell r="E264" t="str">
            <v>EMOP</v>
          </cell>
          <cell r="F264" t="str">
            <v>MAO-DE-OBRA DE SERVENTE DA CONSTRUCAO CI VIL, INCLUSIVE ENCARGOS SOCIAIS DESONERA DOS</v>
          </cell>
          <cell r="G264" t="str">
            <v>Mão de Obra</v>
          </cell>
        </row>
        <row r="264">
          <cell r="I264" t="str">
            <v>H</v>
          </cell>
          <cell r="J264">
            <v>0.2</v>
          </cell>
          <cell r="K264">
            <v>3</v>
          </cell>
          <cell r="L264">
            <v>17.5</v>
          </cell>
        </row>
        <row r="266">
          <cell r="D266" t="str">
            <v>Código</v>
          </cell>
          <cell r="E266" t="str">
            <v>Banco</v>
          </cell>
          <cell r="F266" t="str">
            <v>Descrição</v>
          </cell>
          <cell r="G266" t="str">
            <v>Tipo</v>
          </cell>
        </row>
        <row r="266">
          <cell r="I266" t="str">
            <v>Und</v>
          </cell>
          <cell r="J266" t="str">
            <v>Quant.</v>
          </cell>
          <cell r="K266" t="str">
            <v>Porcent.</v>
          </cell>
          <cell r="L266" t="str">
            <v>Valor Unit</v>
          </cell>
        </row>
        <row r="267">
          <cell r="D267" t="str">
            <v> 96116 </v>
          </cell>
          <cell r="E267" t="str">
            <v>SINAPI</v>
          </cell>
          <cell r="F267" t="str">
            <v>FORRO EM RÉGUAS DE PVC, FRISADO, PARA AMBIENTES COMERCIAIS, INCLUSIVE ESTRUTURA BIDIRECIONAL DE FIXAÇÃO. AF_08/2023_PS</v>
          </cell>
          <cell r="G267" t="str">
            <v>REVE - REVESTIMENTO E TRATAMENTO DE SUPERFÍCIES</v>
          </cell>
        </row>
        <row r="267">
          <cell r="I267" t="str">
            <v>m²</v>
          </cell>
          <cell r="J267">
            <v>1</v>
          </cell>
        </row>
        <row r="267">
          <cell r="L267">
            <v>81.19</v>
          </cell>
        </row>
        <row r="268">
          <cell r="D268" t="str">
            <v> 88278 </v>
          </cell>
          <cell r="E268" t="str">
            <v>SINAPI</v>
          </cell>
          <cell r="F268" t="str">
            <v>MONTADOR DE ESTRUTURA METÁLICA COM ENCARGOS COMPLEMENTARES</v>
          </cell>
          <cell r="G268" t="str">
            <v>SEDI - SERVIÇOS DIVERSOS</v>
          </cell>
        </row>
        <row r="268">
          <cell r="I268" t="str">
            <v>H</v>
          </cell>
          <cell r="J268">
            <v>0.6</v>
          </cell>
          <cell r="K268">
            <v>0</v>
          </cell>
          <cell r="L268">
            <v>34.82</v>
          </cell>
        </row>
        <row r="269">
          <cell r="D269" t="str">
            <v> 00039443 </v>
          </cell>
          <cell r="E269" t="str">
            <v>SINAPI</v>
          </cell>
          <cell r="F269" t="str">
            <v>PARAFUSO DRY WALL, EM ACO ZINCADO, CABECA LENTILHA E PONTA BROCA (LB), LARGURA 4,2 MM, COMPRIMENTO 13 MM</v>
          </cell>
          <cell r="G269" t="str">
            <v>Material</v>
          </cell>
        </row>
        <row r="269">
          <cell r="I269" t="str">
            <v>UN</v>
          </cell>
          <cell r="J269">
            <v>2.2134</v>
          </cell>
          <cell r="K269">
            <v>0</v>
          </cell>
          <cell r="L269">
            <v>0.33</v>
          </cell>
        </row>
        <row r="270">
          <cell r="D270" t="str">
            <v> 00040547 </v>
          </cell>
          <cell r="E270" t="str">
            <v>SINAPI</v>
          </cell>
          <cell r="F270" t="str">
            <v>PARAFUSO ZINCADO, AUTOBROCANTE, FLANGEADO, 4,2 MM X 19 MM</v>
          </cell>
          <cell r="G270" t="str">
            <v>Material</v>
          </cell>
        </row>
        <row r="270">
          <cell r="I270" t="str">
            <v>CENTO</v>
          </cell>
          <cell r="J270">
            <v>0.0123</v>
          </cell>
          <cell r="K270">
            <v>0</v>
          </cell>
          <cell r="L270">
            <v>37.87</v>
          </cell>
        </row>
        <row r="271">
          <cell r="D271" t="str">
            <v> 00039430 </v>
          </cell>
          <cell r="E271" t="str">
            <v>SINAPI</v>
          </cell>
          <cell r="F271" t="str">
            <v>PENDURAL OU PRESILHA REGULADORA, EM ACO GALVANIZADO, COM CORPO, MOLA E REBITE, PARA PERFIL TIPO CANALETA DE ESTRUTURA EM FORROS DRYWALL</v>
          </cell>
          <cell r="G271" t="str">
            <v>Equipamento</v>
          </cell>
        </row>
        <row r="271">
          <cell r="I271" t="str">
            <v>UN</v>
          </cell>
          <cell r="J271">
            <v>1.2267</v>
          </cell>
          <cell r="K271">
            <v>0</v>
          </cell>
          <cell r="L271">
            <v>2.02</v>
          </cell>
        </row>
        <row r="272">
          <cell r="D272" t="str">
            <v> 00036238 </v>
          </cell>
          <cell r="E272" t="str">
            <v>SINAPI</v>
          </cell>
          <cell r="F272" t="str">
            <v>FORRO DE PVC, FRISADO, BRANCO, REGUA DE 20 CM, ESPESSURA DE 8 MM A 10 MM E COMPRIMENTO 6 M (SEM COLOCACAO)</v>
          </cell>
          <cell r="G272" t="str">
            <v>Material</v>
          </cell>
        </row>
        <row r="272">
          <cell r="I272" t="str">
            <v>m²</v>
          </cell>
          <cell r="J272">
            <v>1.0363</v>
          </cell>
          <cell r="K272">
            <v>0</v>
          </cell>
          <cell r="L272">
            <v>33.15</v>
          </cell>
        </row>
        <row r="273">
          <cell r="D273" t="str">
            <v> 00040552 </v>
          </cell>
          <cell r="E273" t="str">
            <v>SINAPI</v>
          </cell>
          <cell r="F273" t="str">
            <v>PARAFUSO, AUTOATARRAXANTE, CABECA CHATA, FENDA SIMPLES, EM ACO ZINCADO, 1/4" (6,35 MM) X 25 MM</v>
          </cell>
          <cell r="G273" t="str">
            <v>Material</v>
          </cell>
        </row>
        <row r="273">
          <cell r="I273" t="str">
            <v>CENTO</v>
          </cell>
          <cell r="J273">
            <v>0.0336</v>
          </cell>
          <cell r="K273">
            <v>0</v>
          </cell>
          <cell r="L273">
            <v>64.93</v>
          </cell>
        </row>
        <row r="274">
          <cell r="D274" t="str">
            <v> 00043131 </v>
          </cell>
          <cell r="E274" t="str">
            <v>SINAPI</v>
          </cell>
          <cell r="F274" t="str">
            <v>ARAME GALVANIZADO 6 BWG, D = 5,16 MM (0,157 KG/M), OU 8 BWG, D = 4,19 MM (0,101 KG/M), OU 10 BWG, D = 3,40 MM (0,0713 KG/M)</v>
          </cell>
          <cell r="G274" t="str">
            <v>Material</v>
          </cell>
        </row>
        <row r="274">
          <cell r="I274" t="str">
            <v>KG</v>
          </cell>
          <cell r="J274">
            <v>0.037</v>
          </cell>
          <cell r="K274">
            <v>0</v>
          </cell>
          <cell r="L274">
            <v>29.84</v>
          </cell>
        </row>
        <row r="275">
          <cell r="D275" t="str">
            <v> 00039427 </v>
          </cell>
          <cell r="E275" t="str">
            <v>SINAPI</v>
          </cell>
          <cell r="F275" t="str">
            <v>PERFIL CANALETA, FORMATO C, EM ACO ZINCADO, PARA ESTRUTURA FORRO DRYWALL, E = 0,5 MM, *46 X 18* (L X H), COMPRIMENTO 3 M</v>
          </cell>
          <cell r="G275" t="str">
            <v>Material</v>
          </cell>
        </row>
        <row r="275">
          <cell r="I275" t="str">
            <v>M</v>
          </cell>
          <cell r="J275">
            <v>3.547</v>
          </cell>
          <cell r="K275">
            <v>0</v>
          </cell>
          <cell r="L275">
            <v>5.36</v>
          </cell>
        </row>
        <row r="277">
          <cell r="D277" t="str">
            <v>Código</v>
          </cell>
          <cell r="E277" t="str">
            <v>Banco</v>
          </cell>
          <cell r="F277" t="str">
            <v>Descrição</v>
          </cell>
          <cell r="G277" t="str">
            <v>Tipo</v>
          </cell>
        </row>
        <row r="277">
          <cell r="I277" t="str">
            <v>Und</v>
          </cell>
          <cell r="J277" t="str">
            <v>Quant.</v>
          </cell>
          <cell r="K277" t="str">
            <v>Porcent.</v>
          </cell>
          <cell r="L277" t="str">
            <v>Valor Unit</v>
          </cell>
        </row>
        <row r="278">
          <cell r="D278" t="str">
            <v> UFF00466 (ADAPT_SINAPI: 89957) </v>
          </cell>
          <cell r="E278" t="str">
            <v>Próprio</v>
          </cell>
          <cell r="F278" t="str">
            <v>PONTO DE CONSUMO TERMINAL DE ÁGUA FRIA (SUBRAMAL) COM TUBULAÇÃO DE PVC, DN 25 MM, INSTALADO EM RAMAL DE ÁGUA, INCLUSOS RASGO E CHUMBAMENTO EM ALVENARIA.</v>
          </cell>
          <cell r="G278" t="str">
            <v>INHI - INSTALAÇÕES HIDROS SANITÁRIAS</v>
          </cell>
        </row>
        <row r="278">
          <cell r="I278" t="str">
            <v>UN</v>
          </cell>
          <cell r="J278">
            <v>1</v>
          </cell>
        </row>
        <row r="278">
          <cell r="L278">
            <v>157.78</v>
          </cell>
        </row>
        <row r="279">
          <cell r="D279" t="str">
            <v> 90443 </v>
          </cell>
          <cell r="E279" t="str">
            <v>SINAPI</v>
          </cell>
          <cell r="F279" t="str">
            <v>RASGO LINEAR MANUAL EM ALVENARIA, PARA RAMAIS/ DISTRIBUIÇÃO DE INSTALAÇÕES HIDRÁULICAS, DIÂMETROS MENORES OU IGUAIS A 40 MM. AF_09/2023</v>
          </cell>
          <cell r="G279" t="str">
            <v>INHI - INSTALAÇÕES HIDROS SANITÁRIAS</v>
          </cell>
        </row>
        <row r="279">
          <cell r="I279" t="str">
            <v>M</v>
          </cell>
          <cell r="J279">
            <v>2.14</v>
          </cell>
          <cell r="K279">
            <v>0</v>
          </cell>
          <cell r="L279">
            <v>9.33</v>
          </cell>
        </row>
        <row r="280">
          <cell r="D280" t="str">
            <v> 89395 </v>
          </cell>
          <cell r="E280" t="str">
            <v>SINAPI</v>
          </cell>
          <cell r="F280" t="str">
            <v>TE, PVC, SOLDÁVEL, DN 25MM, INSTALADO EM RAMAL OU SUB-RAMAL DE ÁGUA - FORNECIMENTO E INSTALAÇÃO. AF_06/2022</v>
          </cell>
          <cell r="G280" t="str">
            <v>INHI - INSTALAÇÕES HIDROS SANITÁRIAS</v>
          </cell>
        </row>
        <row r="280">
          <cell r="I280" t="str">
            <v>UN</v>
          </cell>
          <cell r="J280">
            <v>0.89</v>
          </cell>
          <cell r="K280">
            <v>0</v>
          </cell>
          <cell r="L280">
            <v>14.77</v>
          </cell>
        </row>
        <row r="281">
          <cell r="D281" t="str">
            <v> 89366 </v>
          </cell>
          <cell r="E281" t="str">
            <v>SINAPI</v>
          </cell>
          <cell r="F281" t="str">
            <v>JOELHO 90 GRAUS COM BUCHA DE LATÃO, PVC, SOLDÁVEL, DN 25MM, X 3/4  INSTALADO EM RAMAL OU SUB-RAMAL DE ÁGUA - FORNECIMENTO E INSTALAÇÃO. AF_06/2022</v>
          </cell>
          <cell r="G281" t="str">
            <v>INHI - INSTALAÇÕES HIDROS SANITÁRIAS</v>
          </cell>
        </row>
        <row r="281">
          <cell r="I281" t="str">
            <v>UN</v>
          </cell>
          <cell r="J281">
            <v>1</v>
          </cell>
          <cell r="K281">
            <v>0</v>
          </cell>
          <cell r="L281">
            <v>17.64</v>
          </cell>
        </row>
        <row r="282">
          <cell r="D282" t="str">
            <v> 89362 </v>
          </cell>
          <cell r="E282" t="str">
            <v>SINAPI</v>
          </cell>
          <cell r="F282" t="str">
            <v>JOELHO 90 GRAUS, PVC, SOLDÁVEL, DN 25MM, INSTALADO EM RAMAL OU SUB-RAMAL DE ÁGUA - FORNECIMENTO E INSTALAÇÃO. AF_06/2022</v>
          </cell>
          <cell r="G282" t="str">
            <v>INHI - INSTALAÇÕES HIDROS SANITÁRIAS</v>
          </cell>
        </row>
        <row r="282">
          <cell r="I282" t="str">
            <v>UN</v>
          </cell>
          <cell r="J282">
            <v>1.18</v>
          </cell>
          <cell r="K282">
            <v>0</v>
          </cell>
          <cell r="L282">
            <v>10.76</v>
          </cell>
        </row>
        <row r="283">
          <cell r="D283" t="str">
            <v> 90466 </v>
          </cell>
          <cell r="E283" t="str">
            <v>SINAPI</v>
          </cell>
          <cell r="F283" t="str">
            <v>CHUMBAMENTO LINEAR EM ALVENARIA PARA RAMAIS/DISTRIBUIÇÃO DE INSTALAÇÕES HIDRÁULICAS COM DIÂMETROS MENORES OU IGUAIS A 40 MM. AF_09/2023</v>
          </cell>
          <cell r="G283" t="str">
            <v>INHI - INSTALAÇÕES HIDROS SANITÁRIAS</v>
          </cell>
        </row>
        <row r="283">
          <cell r="I283" t="str">
            <v>M</v>
          </cell>
          <cell r="J283">
            <v>2.14</v>
          </cell>
          <cell r="K283">
            <v>0</v>
          </cell>
          <cell r="L283">
            <v>17.08</v>
          </cell>
        </row>
        <row r="284">
          <cell r="D284" t="str">
            <v> 89356 </v>
          </cell>
          <cell r="E284" t="str">
            <v>SINAPI</v>
          </cell>
          <cell r="F284" t="str">
            <v>TUBO, PVC, SOLDÁVEL, DN 25MM, INSTALADO EM RAMAL OU SUB-RAMAL DE ÁGUA - FORNECIMENTO E INSTALAÇÃO. AF_06/2022</v>
          </cell>
          <cell r="G284" t="str">
            <v>INHI - INSTALAÇÕES HIDROS SANITÁRIAS</v>
          </cell>
        </row>
        <row r="284">
          <cell r="I284" t="str">
            <v>M</v>
          </cell>
          <cell r="J284">
            <v>2.14</v>
          </cell>
          <cell r="K284">
            <v>0</v>
          </cell>
          <cell r="L284">
            <v>27.01</v>
          </cell>
        </row>
        <row r="286">
          <cell r="D286" t="str">
            <v>Código</v>
          </cell>
          <cell r="E286" t="str">
            <v>Banco</v>
          </cell>
          <cell r="F286" t="str">
            <v>Descrição</v>
          </cell>
          <cell r="G286" t="str">
            <v>Tipo</v>
          </cell>
        </row>
        <row r="286">
          <cell r="I286" t="str">
            <v>Und</v>
          </cell>
          <cell r="J286" t="str">
            <v>Quant.</v>
          </cell>
          <cell r="K286" t="str">
            <v>Porcent.</v>
          </cell>
          <cell r="L286" t="str">
            <v>Valor Unit</v>
          </cell>
        </row>
        <row r="287">
          <cell r="D287" t="str">
            <v> 91170 </v>
          </cell>
          <cell r="E287" t="str">
            <v>SINAPI</v>
          </cell>
          <cell r="F287" t="str">
            <v>FIXAÇÃO DE TUBOS HORIZONTAIS DE PVC ÁGUA, PVC ESGOTO, PVC ÁGUA PLUVIAL, CPVC, PPR, COBRE OU AÇO, DIÂMETROS MENORES OU IGUAIS A 40 MM, COM ABRAÇADEIRA METÁLICA RÍGIDA TIPO U PERFIL 1 1/4", FIXADA EM PERFILADO EM LAJE. AF_09/2023_PS</v>
          </cell>
          <cell r="G287" t="str">
            <v>INHI - INSTALAÇÕES HIDROS SANITÁRIAS</v>
          </cell>
        </row>
        <row r="287">
          <cell r="I287" t="str">
            <v>M</v>
          </cell>
          <cell r="J287">
            <v>1</v>
          </cell>
        </row>
        <row r="287">
          <cell r="L287">
            <v>12.35</v>
          </cell>
        </row>
        <row r="288">
          <cell r="D288" t="str">
            <v> 88267 </v>
          </cell>
          <cell r="E288" t="str">
            <v>SINAPI</v>
          </cell>
          <cell r="F288" t="str">
            <v>ENCANADOR OU BOMBEIRO HIDRÁULICO COM ENCARGOS COMPLEMENTARES</v>
          </cell>
          <cell r="G288" t="str">
            <v>SEDI - SERVIÇOS DIVERSOS</v>
          </cell>
        </row>
        <row r="288">
          <cell r="I288" t="str">
            <v>H</v>
          </cell>
          <cell r="J288">
            <v>0.2114</v>
          </cell>
          <cell r="K288">
            <v>0</v>
          </cell>
          <cell r="L288">
            <v>32.39</v>
          </cell>
        </row>
        <row r="289">
          <cell r="D289" t="str">
            <v> 88248 </v>
          </cell>
          <cell r="E289" t="str">
            <v>SINAPI</v>
          </cell>
          <cell r="F289" t="str">
            <v>AUXILIAR DE ENCANADOR OU BOMBEIRO HIDRÁULICO COM ENCARGOS COMPLEMENTARES</v>
          </cell>
          <cell r="G289" t="str">
            <v>SEDI - SERVIÇOS DIVERSOS</v>
          </cell>
        </row>
        <row r="289">
          <cell r="I289" t="str">
            <v>H</v>
          </cell>
          <cell r="J289">
            <v>0.048</v>
          </cell>
          <cell r="K289">
            <v>0</v>
          </cell>
          <cell r="L289">
            <v>26.23</v>
          </cell>
        </row>
        <row r="290">
          <cell r="D290" t="str">
            <v> 00000392 </v>
          </cell>
          <cell r="E290" t="str">
            <v>SINAPI</v>
          </cell>
          <cell r="F290" t="str">
            <v>ABRACADEIRA EM ACO PARA AMARRACAO DE ELETRODUTOS, TIPO D, COM 1/2" E PARAFUSO DE FIXACAO</v>
          </cell>
          <cell r="G290" t="str">
            <v>Material</v>
          </cell>
        </row>
        <row r="290">
          <cell r="I290" t="str">
            <v>UN</v>
          </cell>
          <cell r="J290">
            <v>1.7857</v>
          </cell>
          <cell r="K290">
            <v>0</v>
          </cell>
          <cell r="L290">
            <v>2.39</v>
          </cell>
        </row>
        <row r="292">
          <cell r="D292" t="str">
            <v>Código</v>
          </cell>
          <cell r="E292" t="str">
            <v>Banco</v>
          </cell>
          <cell r="F292" t="str">
            <v>Descrição</v>
          </cell>
          <cell r="G292" t="str">
            <v>Tipo</v>
          </cell>
        </row>
        <row r="292">
          <cell r="I292" t="str">
            <v>Und</v>
          </cell>
          <cell r="J292" t="str">
            <v>Quant.</v>
          </cell>
          <cell r="K292" t="str">
            <v>Porcent.</v>
          </cell>
          <cell r="L292" t="str">
            <v>Valor Unit</v>
          </cell>
        </row>
        <row r="293">
          <cell r="D293" t="str">
            <v> 91863 </v>
          </cell>
          <cell r="E293" t="str">
            <v>SINAPI</v>
          </cell>
          <cell r="F293" t="str">
            <v>ELETRODUTO RÍGIDO ROSCÁVEL, PVC, DN 25 MM (3/4"), PARA CIRCUITOS TERMINAIS, INSTALADO EM FORRO - FORNECIMENTO E INSTALAÇÃO. AF_03/2023</v>
          </cell>
          <cell r="G293" t="str">
            <v>INEL - INSTALAÇÃO ELÉTRICA/ELETRIFICAÇÃO E ILUMINAÇÃO EXTERNA</v>
          </cell>
        </row>
        <row r="293">
          <cell r="I293" t="str">
            <v>M</v>
          </cell>
          <cell r="J293">
            <v>1</v>
          </cell>
        </row>
        <row r="293">
          <cell r="L293">
            <v>12.33</v>
          </cell>
        </row>
        <row r="294">
          <cell r="D294" t="str">
            <v> 88264 </v>
          </cell>
          <cell r="E294" t="str">
            <v>SINAPI</v>
          </cell>
          <cell r="F294" t="str">
            <v>ELETRICISTA COM ENCARGOS COMPLEMENTARES</v>
          </cell>
          <cell r="G294" t="str">
            <v>SEDI - SERVIÇOS DIVERSOS</v>
          </cell>
        </row>
        <row r="294">
          <cell r="I294" t="str">
            <v>H</v>
          </cell>
          <cell r="J294">
            <v>0.119</v>
          </cell>
          <cell r="K294">
            <v>0</v>
          </cell>
          <cell r="L294">
            <v>33.07</v>
          </cell>
        </row>
        <row r="295">
          <cell r="D295" t="str">
            <v> 88247 </v>
          </cell>
          <cell r="E295" t="str">
            <v>SINAPI</v>
          </cell>
          <cell r="F295" t="str">
            <v>AUXILIAR DE ELETRICISTA COM ENCARGOS COMPLEMENTARES</v>
          </cell>
          <cell r="G295" t="str">
            <v>SEDI - SERVIÇOS DIVERSOS</v>
          </cell>
        </row>
        <row r="295">
          <cell r="I295" t="str">
            <v>H</v>
          </cell>
          <cell r="J295">
            <v>0.119</v>
          </cell>
          <cell r="K295">
            <v>0</v>
          </cell>
          <cell r="L295">
            <v>27.3</v>
          </cell>
        </row>
        <row r="296">
          <cell r="D296" t="str">
            <v> 00002674 </v>
          </cell>
          <cell r="E296" t="str">
            <v>SINAPI</v>
          </cell>
          <cell r="F296" t="str">
            <v>ELETRODUTO DE PVC RIGIDO ROSCAVEL DE 3/4 ", SEM LUVA</v>
          </cell>
          <cell r="G296" t="str">
            <v>Material</v>
          </cell>
        </row>
        <row r="296">
          <cell r="I296" t="str">
            <v>M</v>
          </cell>
          <cell r="J296">
            <v>1.017</v>
          </cell>
          <cell r="K296">
            <v>0</v>
          </cell>
          <cell r="L296">
            <v>5.08</v>
          </cell>
        </row>
        <row r="298">
          <cell r="D298" t="str">
            <v>Código</v>
          </cell>
          <cell r="E298" t="str">
            <v>Banco</v>
          </cell>
          <cell r="F298" t="str">
            <v>Descrição</v>
          </cell>
          <cell r="G298" t="str">
            <v>Tipo</v>
          </cell>
        </row>
        <row r="298">
          <cell r="I298" t="str">
            <v>Und</v>
          </cell>
          <cell r="J298" t="str">
            <v>Quant.</v>
          </cell>
          <cell r="K298" t="str">
            <v>Porcent.</v>
          </cell>
          <cell r="L298" t="str">
            <v>Valor Unit</v>
          </cell>
        </row>
        <row r="299">
          <cell r="D299" t="str">
            <v> 91871 </v>
          </cell>
          <cell r="E299" t="str">
            <v>SINAPI</v>
          </cell>
          <cell r="F299" t="str">
            <v>ELETRODUTO RÍGIDO ROSCÁVEL, PVC, DN 25 MM (3/4"), PARA CIRCUITOS TERMINAIS, INSTALADO EM PAREDE - FORNECIMENTO E INSTALAÇÃO. AF_03/2023</v>
          </cell>
          <cell r="G299" t="str">
            <v>INEL - INSTALAÇÃO ELÉTRICA/ELETRIFICAÇÃO E ILUMINAÇÃO EXTERNA</v>
          </cell>
        </row>
        <row r="299">
          <cell r="I299" t="str">
            <v>M</v>
          </cell>
          <cell r="J299">
            <v>1</v>
          </cell>
        </row>
        <row r="299">
          <cell r="L299">
            <v>15.84</v>
          </cell>
        </row>
        <row r="300">
          <cell r="D300" t="str">
            <v> 88247 </v>
          </cell>
          <cell r="E300" t="str">
            <v>SINAPI</v>
          </cell>
          <cell r="F300" t="str">
            <v>AUXILIAR DE ELETRICISTA COM ENCARGOS COMPLEMENTARES</v>
          </cell>
          <cell r="G300" t="str">
            <v>SEDI - SERVIÇOS DIVERSOS</v>
          </cell>
        </row>
        <row r="300">
          <cell r="I300" t="str">
            <v>H</v>
          </cell>
          <cell r="J300">
            <v>0.177</v>
          </cell>
          <cell r="K300">
            <v>0</v>
          </cell>
          <cell r="L300">
            <v>27.3</v>
          </cell>
        </row>
        <row r="301">
          <cell r="D301" t="str">
            <v> 88264 </v>
          </cell>
          <cell r="E301" t="str">
            <v>SINAPI</v>
          </cell>
          <cell r="F301" t="str">
            <v>ELETRICISTA COM ENCARGOS COMPLEMENTARES</v>
          </cell>
          <cell r="G301" t="str">
            <v>SEDI - SERVIÇOS DIVERSOS</v>
          </cell>
        </row>
        <row r="301">
          <cell r="I301" t="str">
            <v>H</v>
          </cell>
          <cell r="J301">
            <v>0.177</v>
          </cell>
          <cell r="K301">
            <v>0</v>
          </cell>
          <cell r="L301">
            <v>33.07</v>
          </cell>
        </row>
        <row r="302">
          <cell r="D302" t="str">
            <v> 00002674 </v>
          </cell>
          <cell r="E302" t="str">
            <v>SINAPI</v>
          </cell>
          <cell r="F302" t="str">
            <v>ELETRODUTO DE PVC RIGIDO ROSCAVEL DE 3/4 ", SEM LUVA</v>
          </cell>
          <cell r="G302" t="str">
            <v>Material</v>
          </cell>
        </row>
        <row r="302">
          <cell r="I302" t="str">
            <v>M</v>
          </cell>
          <cell r="J302">
            <v>1.017</v>
          </cell>
          <cell r="K302">
            <v>0</v>
          </cell>
          <cell r="L302">
            <v>5.08</v>
          </cell>
        </row>
        <row r="304">
          <cell r="D304" t="str">
            <v>Código</v>
          </cell>
          <cell r="E304" t="str">
            <v>Banco</v>
          </cell>
          <cell r="F304" t="str">
            <v>Descrição</v>
          </cell>
          <cell r="G304" t="str">
            <v>Tipo</v>
          </cell>
        </row>
        <row r="304">
          <cell r="I304" t="str">
            <v>Und</v>
          </cell>
          <cell r="J304" t="str">
            <v>Quant.</v>
          </cell>
          <cell r="K304" t="str">
            <v>Porcent.</v>
          </cell>
          <cell r="L304" t="str">
            <v>Valor Unit</v>
          </cell>
        </row>
        <row r="305">
          <cell r="D305" t="str">
            <v> 91875 </v>
          </cell>
          <cell r="E305" t="str">
            <v>SINAPI</v>
          </cell>
          <cell r="F305" t="str">
            <v>LUVA PARA ELETRODUTO, PVC, ROSCÁVEL, DN 25 MM (3/4"), PARA CIRCUITOS TERMINAIS, INSTALADA EM FORRO - FORNECIMENTO E INSTALAÇÃO. AF_03/2023</v>
          </cell>
          <cell r="G305" t="str">
            <v>INEL - INSTALAÇÃO ELÉTRICA/ELETRIFICAÇÃO E ILUMINAÇÃO EXTERNA</v>
          </cell>
        </row>
        <row r="305">
          <cell r="I305" t="str">
            <v>UN</v>
          </cell>
          <cell r="J305">
            <v>1</v>
          </cell>
        </row>
        <row r="305">
          <cell r="L305">
            <v>9.91</v>
          </cell>
        </row>
        <row r="306">
          <cell r="D306" t="str">
            <v> 88247 </v>
          </cell>
          <cell r="E306" t="str">
            <v>SINAPI</v>
          </cell>
          <cell r="F306" t="str">
            <v>AUXILIAR DE ELETRICISTA COM ENCARGOS COMPLEMENTARES</v>
          </cell>
          <cell r="G306" t="str">
            <v>SEDI - SERVIÇOS DIVERSOS</v>
          </cell>
        </row>
        <row r="306">
          <cell r="I306" t="str">
            <v>H</v>
          </cell>
          <cell r="J306">
            <v>0.137</v>
          </cell>
          <cell r="K306">
            <v>0</v>
          </cell>
          <cell r="L306">
            <v>27.3</v>
          </cell>
        </row>
        <row r="307">
          <cell r="D307" t="str">
            <v> 88264 </v>
          </cell>
          <cell r="E307" t="str">
            <v>SINAPI</v>
          </cell>
          <cell r="F307" t="str">
            <v>ELETRICISTA COM ENCARGOS COMPLEMENTARES</v>
          </cell>
          <cell r="G307" t="str">
            <v>SEDI - SERVIÇOS DIVERSOS</v>
          </cell>
        </row>
        <row r="307">
          <cell r="I307" t="str">
            <v>H</v>
          </cell>
          <cell r="J307">
            <v>0.137</v>
          </cell>
          <cell r="K307">
            <v>0</v>
          </cell>
          <cell r="L307">
            <v>33.07</v>
          </cell>
        </row>
        <row r="308">
          <cell r="D308" t="str">
            <v> 00001891 </v>
          </cell>
          <cell r="E308" t="str">
            <v>SINAPI</v>
          </cell>
          <cell r="F308" t="str">
            <v>LUVA EM PVC RIGIDO ROSCAVEL, DE 3/4", PARA ELETRODUTO</v>
          </cell>
          <cell r="G308" t="str">
            <v>Material</v>
          </cell>
        </row>
        <row r="308">
          <cell r="I308" t="str">
            <v>UN</v>
          </cell>
          <cell r="J308">
            <v>1</v>
          </cell>
          <cell r="K308">
            <v>0</v>
          </cell>
          <cell r="L308">
            <v>1.64</v>
          </cell>
        </row>
        <row r="310">
          <cell r="D310" t="str">
            <v>Código</v>
          </cell>
          <cell r="E310" t="str">
            <v>Banco</v>
          </cell>
          <cell r="F310" t="str">
            <v>Descrição</v>
          </cell>
          <cell r="G310" t="str">
            <v>Tipo</v>
          </cell>
        </row>
        <row r="310">
          <cell r="I310" t="str">
            <v>Und</v>
          </cell>
          <cell r="J310" t="str">
            <v>Quant.</v>
          </cell>
          <cell r="K310" t="str">
            <v>Porcent.</v>
          </cell>
          <cell r="L310" t="str">
            <v>Valor Unit</v>
          </cell>
        </row>
        <row r="311">
          <cell r="D311" t="str">
            <v> 91890 </v>
          </cell>
          <cell r="E311" t="str">
            <v>SINAPI</v>
          </cell>
          <cell r="F311" t="str">
            <v>CURVA 90 GRAUS PARA ELETRODUTO, PVC, ROSCÁVEL, DN 25 MM (3/4"), PARA CIRCUITOS TERMINAIS, INSTALADA EM FORRO - FORNECIMENTO E INSTALAÇÃO. AF_03/2023</v>
          </cell>
          <cell r="G311" t="str">
            <v>INEL - INSTALAÇÃO ELÉTRICA/ELETRIFICAÇÃO E ILUMINAÇÃO EXTERNA</v>
          </cell>
        </row>
        <row r="311">
          <cell r="I311" t="str">
            <v>UN</v>
          </cell>
          <cell r="J311">
            <v>1</v>
          </cell>
        </row>
        <row r="311">
          <cell r="L311">
            <v>16.22</v>
          </cell>
        </row>
        <row r="312">
          <cell r="D312" t="str">
            <v> 88247 </v>
          </cell>
          <cell r="E312" t="str">
            <v>SINAPI</v>
          </cell>
          <cell r="F312" t="str">
            <v>AUXILIAR DE ELETRICISTA COM ENCARGOS COMPLEMENTARES</v>
          </cell>
          <cell r="G312" t="str">
            <v>SEDI - SERVIÇOS DIVERSOS</v>
          </cell>
        </row>
        <row r="312">
          <cell r="I312" t="str">
            <v>H</v>
          </cell>
          <cell r="J312">
            <v>0.206</v>
          </cell>
          <cell r="K312">
            <v>0</v>
          </cell>
          <cell r="L312">
            <v>27.3</v>
          </cell>
        </row>
        <row r="313">
          <cell r="D313" t="str">
            <v> 88264 </v>
          </cell>
          <cell r="E313" t="str">
            <v>SINAPI</v>
          </cell>
          <cell r="F313" t="str">
            <v>ELETRICISTA COM ENCARGOS COMPLEMENTARES</v>
          </cell>
          <cell r="G313" t="str">
            <v>SEDI - SERVIÇOS DIVERSOS</v>
          </cell>
        </row>
        <row r="313">
          <cell r="I313" t="str">
            <v>H</v>
          </cell>
          <cell r="J313">
            <v>0.206</v>
          </cell>
          <cell r="K313">
            <v>0</v>
          </cell>
          <cell r="L313">
            <v>33.07</v>
          </cell>
        </row>
        <row r="314">
          <cell r="D314" t="str">
            <v> 00001879 </v>
          </cell>
          <cell r="E314" t="str">
            <v>SINAPI</v>
          </cell>
          <cell r="F314" t="str">
            <v>CURVA 90 GRAUS, LONGA, DE PVC RIGIDO ROSCAVEL, DE 3/4", PARA ELETRODUTO</v>
          </cell>
          <cell r="G314" t="str">
            <v>Material</v>
          </cell>
        </row>
        <row r="314">
          <cell r="I314" t="str">
            <v>UN</v>
          </cell>
          <cell r="J314">
            <v>1</v>
          </cell>
          <cell r="K314">
            <v>0</v>
          </cell>
          <cell r="L314">
            <v>3.79</v>
          </cell>
        </row>
        <row r="316">
          <cell r="D316" t="str">
            <v>Código</v>
          </cell>
          <cell r="E316" t="str">
            <v>Banco</v>
          </cell>
          <cell r="F316" t="str">
            <v>Descrição</v>
          </cell>
          <cell r="G316" t="str">
            <v>Tipo</v>
          </cell>
        </row>
        <row r="316">
          <cell r="I316" t="str">
            <v>Und</v>
          </cell>
          <cell r="J316" t="str">
            <v>Quant.</v>
          </cell>
          <cell r="K316" t="str">
            <v>Porcent.</v>
          </cell>
          <cell r="L316" t="str">
            <v>Valor Unit</v>
          </cell>
        </row>
        <row r="317">
          <cell r="D317" t="str">
            <v> 91926 </v>
          </cell>
          <cell r="E317" t="str">
            <v>SINAPI</v>
          </cell>
          <cell r="F317" t="str">
            <v>CABO DE COBRE FLEXÍVEL ISOLADO, 2,5 MM², ANTI-CHAMA 450/750 V, PARA CIRCUITOS TERMINAIS - FORNECIMENTO E INSTALAÇÃO. AF_03/2023</v>
          </cell>
          <cell r="G317" t="str">
            <v>INEL - INSTALAÇÃO ELÉTRICA/ELETRIFICAÇÃO E ILUMINAÇÃO EXTERNA</v>
          </cell>
        </row>
        <row r="317">
          <cell r="I317" t="str">
            <v>M</v>
          </cell>
          <cell r="J317">
            <v>1</v>
          </cell>
        </row>
        <row r="317">
          <cell r="L317">
            <v>4.56</v>
          </cell>
        </row>
        <row r="318">
          <cell r="D318" t="str">
            <v> 88264 </v>
          </cell>
          <cell r="E318" t="str">
            <v>SINAPI</v>
          </cell>
          <cell r="F318" t="str">
            <v>ELETRICISTA COM ENCARGOS COMPLEMENTARES</v>
          </cell>
          <cell r="G318" t="str">
            <v>SEDI - SERVIÇOS DIVERSOS</v>
          </cell>
        </row>
        <row r="318">
          <cell r="I318" t="str">
            <v>H</v>
          </cell>
          <cell r="J318">
            <v>0.029</v>
          </cell>
          <cell r="K318">
            <v>0</v>
          </cell>
          <cell r="L318">
            <v>33.07</v>
          </cell>
        </row>
        <row r="319">
          <cell r="D319" t="str">
            <v> 88247 </v>
          </cell>
          <cell r="E319" t="str">
            <v>SINAPI</v>
          </cell>
          <cell r="F319" t="str">
            <v>AUXILIAR DE ELETRICISTA COM ENCARGOS COMPLEMENTARES</v>
          </cell>
          <cell r="G319" t="str">
            <v>SEDI - SERVIÇOS DIVERSOS</v>
          </cell>
        </row>
        <row r="319">
          <cell r="I319" t="str">
            <v>H</v>
          </cell>
          <cell r="J319">
            <v>0.029</v>
          </cell>
          <cell r="K319">
            <v>0</v>
          </cell>
          <cell r="L319">
            <v>27.3</v>
          </cell>
        </row>
        <row r="320">
          <cell r="D320" t="str">
            <v> 00001014 </v>
          </cell>
          <cell r="E320" t="str">
            <v>SINAPI</v>
          </cell>
          <cell r="F320" t="str">
            <v>CABO DE COBRE, FLEXIVEL, CLASSE 4 OU 5, ISOLACAO EM PVC/A, ANTICHAMA BWF-B, 1 CONDUTOR, 450/750 V, SECAO NOMINAL 2,5 MM2</v>
          </cell>
          <cell r="G320" t="str">
            <v>Material</v>
          </cell>
        </row>
        <row r="320">
          <cell r="I320" t="str">
            <v>M</v>
          </cell>
          <cell r="J320">
            <v>1.2434</v>
          </cell>
          <cell r="K320">
            <v>0</v>
          </cell>
          <cell r="L320">
            <v>2.2</v>
          </cell>
        </row>
        <row r="321">
          <cell r="D321" t="str">
            <v> 00021127 </v>
          </cell>
          <cell r="E321" t="str">
            <v>SINAPI</v>
          </cell>
          <cell r="F321" t="str">
            <v>FITA ISOLANTE ADESIVA ANTICHAMA, USO ATE 750 V, EM ROLO DE 19 MM X 5 M</v>
          </cell>
          <cell r="G321" t="str">
            <v>Material</v>
          </cell>
        </row>
        <row r="321">
          <cell r="I321" t="str">
            <v>UN</v>
          </cell>
          <cell r="J321">
            <v>0.0094</v>
          </cell>
          <cell r="K321">
            <v>0</v>
          </cell>
          <cell r="L321">
            <v>9.79</v>
          </cell>
        </row>
        <row r="323">
          <cell r="D323" t="str">
            <v>Código</v>
          </cell>
          <cell r="E323" t="str">
            <v>Banco</v>
          </cell>
          <cell r="F323" t="str">
            <v>Descrição</v>
          </cell>
          <cell r="G323" t="str">
            <v>Tipo</v>
          </cell>
        </row>
        <row r="323">
          <cell r="I323" t="str">
            <v>Und</v>
          </cell>
          <cell r="J323" t="str">
            <v>Quant.</v>
          </cell>
          <cell r="K323" t="str">
            <v>Porcent.</v>
          </cell>
          <cell r="L323" t="str">
            <v>Valor Unit</v>
          </cell>
        </row>
        <row r="324">
          <cell r="D324" t="str">
            <v> 91939 </v>
          </cell>
          <cell r="E324" t="str">
            <v>SINAPI</v>
          </cell>
          <cell r="F324" t="str">
            <v>CAIXA RETANGULAR 4" X 2" ALTA (2,00 M DO PISO), PVC, INSTALADA EM PAREDE - FORNECIMENTO E INSTALAÇÃO. AF_03/2023</v>
          </cell>
          <cell r="G324" t="str">
            <v>INEL - INSTALAÇÃO ELÉTRICA/ELETRIFICAÇÃO E ILUMINAÇÃO EXTERNA</v>
          </cell>
        </row>
        <row r="324">
          <cell r="I324" t="str">
            <v>UN</v>
          </cell>
          <cell r="J324">
            <v>1</v>
          </cell>
        </row>
        <row r="324">
          <cell r="L324">
            <v>37</v>
          </cell>
        </row>
        <row r="325">
          <cell r="D325" t="str">
            <v> 88264 </v>
          </cell>
          <cell r="E325" t="str">
            <v>SINAPI</v>
          </cell>
          <cell r="F325" t="str">
            <v>ELETRICISTA COM ENCARGOS COMPLEMENTARES</v>
          </cell>
          <cell r="G325" t="str">
            <v>SEDI - SERVIÇOS DIVERSOS</v>
          </cell>
        </row>
        <row r="325">
          <cell r="I325" t="str">
            <v>H</v>
          </cell>
          <cell r="J325">
            <v>0.55</v>
          </cell>
          <cell r="K325">
            <v>0</v>
          </cell>
          <cell r="L325">
            <v>33.07</v>
          </cell>
        </row>
        <row r="326">
          <cell r="D326" t="str">
            <v> 88629 </v>
          </cell>
          <cell r="E326" t="str">
            <v>SINAPI</v>
          </cell>
          <cell r="F326" t="str">
            <v>ARGAMASSA TRAÇO 1:3 (EM VOLUME DE CIMENTO E AREIA MÉDIA ÚMIDA), PREPARO MANUAL. AF_08/2019</v>
          </cell>
          <cell r="G326" t="str">
            <v>SEDI - SERVIÇOS DIVERSOS</v>
          </cell>
        </row>
        <row r="326">
          <cell r="I326" t="str">
            <v>m³</v>
          </cell>
          <cell r="J326">
            <v>0.0009</v>
          </cell>
          <cell r="K326">
            <v>0</v>
          </cell>
          <cell r="L326">
            <v>607.42</v>
          </cell>
        </row>
        <row r="327">
          <cell r="D327" t="str">
            <v> 88247 </v>
          </cell>
          <cell r="E327" t="str">
            <v>SINAPI</v>
          </cell>
          <cell r="F327" t="str">
            <v>AUXILIAR DE ELETRICISTA COM ENCARGOS COMPLEMENTARES</v>
          </cell>
          <cell r="G327" t="str">
            <v>SEDI - SERVIÇOS DIVERSOS</v>
          </cell>
        </row>
        <row r="327">
          <cell r="I327" t="str">
            <v>H</v>
          </cell>
          <cell r="J327">
            <v>0.55</v>
          </cell>
          <cell r="K327">
            <v>0</v>
          </cell>
          <cell r="L327">
            <v>27.3</v>
          </cell>
        </row>
        <row r="328">
          <cell r="D328" t="str">
            <v> 00001872 </v>
          </cell>
          <cell r="E328" t="str">
            <v>SINAPI</v>
          </cell>
          <cell r="F328" t="str">
            <v>CAIXA DE PASSAGEM, EM PVC, DE 4" X 2", PARA ELETRODUTO FLEXIVEL CORRUGADO</v>
          </cell>
          <cell r="G328" t="str">
            <v>Material</v>
          </cell>
        </row>
        <row r="328">
          <cell r="I328" t="str">
            <v>UN</v>
          </cell>
          <cell r="J328">
            <v>1</v>
          </cell>
          <cell r="K328">
            <v>0</v>
          </cell>
          <cell r="L328">
            <v>3.27</v>
          </cell>
        </row>
        <row r="330">
          <cell r="D330" t="str">
            <v>Código</v>
          </cell>
          <cell r="E330" t="str">
            <v>Banco</v>
          </cell>
          <cell r="F330" t="str">
            <v>Descrição</v>
          </cell>
          <cell r="G330" t="str">
            <v>Tipo</v>
          </cell>
        </row>
        <row r="330">
          <cell r="I330" t="str">
            <v>Und</v>
          </cell>
          <cell r="J330" t="str">
            <v>Quant.</v>
          </cell>
          <cell r="K330" t="str">
            <v>Porcent.</v>
          </cell>
          <cell r="L330" t="str">
            <v>Valor Unit</v>
          </cell>
        </row>
        <row r="331">
          <cell r="D331" t="str">
            <v> 91940 </v>
          </cell>
          <cell r="E331" t="str">
            <v>SINAPI</v>
          </cell>
          <cell r="F331" t="str">
            <v>CAIXA RETANGULAR 4" X 2" MÉDIA (1,30 M DO PISO), PVC, INSTALADA EM PAREDE - FORNECIMENTO E INSTALAÇÃO. AF_03/2023</v>
          </cell>
          <cell r="G331" t="str">
            <v>INEL - INSTALAÇÃO ELÉTRICA/ELETRIFICAÇÃO E ILUMINAÇÃO EXTERNA</v>
          </cell>
        </row>
        <row r="331">
          <cell r="I331" t="str">
            <v>UN</v>
          </cell>
          <cell r="J331">
            <v>1</v>
          </cell>
        </row>
        <row r="331">
          <cell r="L331">
            <v>21.37</v>
          </cell>
        </row>
        <row r="332">
          <cell r="D332" t="str">
            <v> 88247 </v>
          </cell>
          <cell r="E332" t="str">
            <v>SINAPI</v>
          </cell>
          <cell r="F332" t="str">
            <v>AUXILIAR DE ELETRICISTA COM ENCARGOS COMPLEMENTARES</v>
          </cell>
          <cell r="G332" t="str">
            <v>SEDI - SERVIÇOS DIVERSOS</v>
          </cell>
        </row>
        <row r="332">
          <cell r="I332" t="str">
            <v>H</v>
          </cell>
          <cell r="J332">
            <v>0.291</v>
          </cell>
          <cell r="K332">
            <v>0</v>
          </cell>
          <cell r="L332">
            <v>27.3</v>
          </cell>
        </row>
        <row r="333">
          <cell r="D333" t="str">
            <v> 88264 </v>
          </cell>
          <cell r="E333" t="str">
            <v>SINAPI</v>
          </cell>
          <cell r="F333" t="str">
            <v>ELETRICISTA COM ENCARGOS COMPLEMENTARES</v>
          </cell>
          <cell r="G333" t="str">
            <v>SEDI - SERVIÇOS DIVERSOS</v>
          </cell>
        </row>
        <row r="333">
          <cell r="I333" t="str">
            <v>H</v>
          </cell>
          <cell r="J333">
            <v>0.291</v>
          </cell>
          <cell r="K333">
            <v>0</v>
          </cell>
          <cell r="L333">
            <v>33.07</v>
          </cell>
        </row>
        <row r="334">
          <cell r="D334" t="str">
            <v> 88629 </v>
          </cell>
          <cell r="E334" t="str">
            <v>SINAPI</v>
          </cell>
          <cell r="F334" t="str">
            <v>ARGAMASSA TRAÇO 1:3 (EM VOLUME DE CIMENTO E AREIA MÉDIA ÚMIDA), PREPARO MANUAL. AF_08/2019</v>
          </cell>
          <cell r="G334" t="str">
            <v>SEDI - SERVIÇOS DIVERSOS</v>
          </cell>
        </row>
        <row r="334">
          <cell r="I334" t="str">
            <v>m³</v>
          </cell>
          <cell r="J334">
            <v>0.0009</v>
          </cell>
          <cell r="K334">
            <v>0</v>
          </cell>
          <cell r="L334">
            <v>607.42</v>
          </cell>
        </row>
        <row r="335">
          <cell r="D335" t="str">
            <v> 00001872 </v>
          </cell>
          <cell r="E335" t="str">
            <v>SINAPI</v>
          </cell>
          <cell r="F335" t="str">
            <v>CAIXA DE PASSAGEM, EM PVC, DE 4" X 2", PARA ELETRODUTO FLEXIVEL CORRUGADO</v>
          </cell>
          <cell r="G335" t="str">
            <v>Material</v>
          </cell>
        </row>
        <row r="335">
          <cell r="I335" t="str">
            <v>UN</v>
          </cell>
          <cell r="J335">
            <v>1</v>
          </cell>
          <cell r="K335">
            <v>0</v>
          </cell>
          <cell r="L335">
            <v>3.27</v>
          </cell>
        </row>
        <row r="337">
          <cell r="D337" t="str">
            <v>Código</v>
          </cell>
          <cell r="E337" t="str">
            <v>Banco</v>
          </cell>
          <cell r="F337" t="str">
            <v>Descrição</v>
          </cell>
          <cell r="G337" t="str">
            <v>Tipo</v>
          </cell>
        </row>
        <row r="337">
          <cell r="I337" t="str">
            <v>Und</v>
          </cell>
          <cell r="J337" t="str">
            <v>Quant.</v>
          </cell>
          <cell r="K337" t="str">
            <v>Porcent.</v>
          </cell>
          <cell r="L337" t="str">
            <v>Valor Unit</v>
          </cell>
        </row>
        <row r="338">
          <cell r="D338" t="str">
            <v> 91941 </v>
          </cell>
          <cell r="E338" t="str">
            <v>SINAPI</v>
          </cell>
          <cell r="F338" t="str">
            <v>CAIXA RETANGULAR 4" X 2" BAIXA (0,30 M DO PISO), PVC, INSTALADA EM PAREDE - FORNECIMENTO E INSTALAÇÃO. AF_03/2023</v>
          </cell>
          <cell r="G338" t="str">
            <v>INEL - INSTALAÇÃO ELÉTRICA/ELETRIFICAÇÃO E ILUMINAÇÃO EXTERNA</v>
          </cell>
        </row>
        <row r="338">
          <cell r="I338" t="str">
            <v>UN</v>
          </cell>
          <cell r="J338">
            <v>1</v>
          </cell>
        </row>
        <row r="338">
          <cell r="L338">
            <v>13.7</v>
          </cell>
        </row>
        <row r="339">
          <cell r="D339" t="str">
            <v> 88629 </v>
          </cell>
          <cell r="E339" t="str">
            <v>SINAPI</v>
          </cell>
          <cell r="F339" t="str">
            <v>ARGAMASSA TRAÇO 1:3 (EM VOLUME DE CIMENTO E AREIA MÉDIA ÚMIDA), PREPARO MANUAL. AF_08/2019</v>
          </cell>
          <cell r="G339" t="str">
            <v>SEDI - SERVIÇOS DIVERSOS</v>
          </cell>
        </row>
        <row r="339">
          <cell r="I339" t="str">
            <v>m³</v>
          </cell>
          <cell r="J339">
            <v>0.0009</v>
          </cell>
          <cell r="K339">
            <v>0</v>
          </cell>
          <cell r="L339">
            <v>607.42</v>
          </cell>
        </row>
        <row r="340">
          <cell r="D340" t="str">
            <v> 88247 </v>
          </cell>
          <cell r="E340" t="str">
            <v>SINAPI</v>
          </cell>
          <cell r="F340" t="str">
            <v>AUXILIAR DE ELETRICISTA COM ENCARGOS COMPLEMENTARES</v>
          </cell>
          <cell r="G340" t="str">
            <v>SEDI - SERVIÇOS DIVERSOS</v>
          </cell>
        </row>
        <row r="340">
          <cell r="I340" t="str">
            <v>H</v>
          </cell>
          <cell r="J340">
            <v>0.164</v>
          </cell>
          <cell r="K340">
            <v>0</v>
          </cell>
          <cell r="L340">
            <v>27.3</v>
          </cell>
        </row>
        <row r="341">
          <cell r="D341" t="str">
            <v> 88264 </v>
          </cell>
          <cell r="E341" t="str">
            <v>SINAPI</v>
          </cell>
          <cell r="F341" t="str">
            <v>ELETRICISTA COM ENCARGOS COMPLEMENTARES</v>
          </cell>
          <cell r="G341" t="str">
            <v>SEDI - SERVIÇOS DIVERSOS</v>
          </cell>
        </row>
        <row r="341">
          <cell r="I341" t="str">
            <v>H</v>
          </cell>
          <cell r="J341">
            <v>0.164</v>
          </cell>
          <cell r="K341">
            <v>0</v>
          </cell>
          <cell r="L341">
            <v>33.07</v>
          </cell>
        </row>
        <row r="342">
          <cell r="D342" t="str">
            <v> 00001872 </v>
          </cell>
          <cell r="E342" t="str">
            <v>SINAPI</v>
          </cell>
          <cell r="F342" t="str">
            <v>CAIXA DE PASSAGEM, EM PVC, DE 4" X 2", PARA ELETRODUTO FLEXIVEL CORRUGADO</v>
          </cell>
          <cell r="G342" t="str">
            <v>Material</v>
          </cell>
        </row>
        <row r="342">
          <cell r="I342" t="str">
            <v>UN</v>
          </cell>
          <cell r="J342">
            <v>1</v>
          </cell>
          <cell r="K342">
            <v>0</v>
          </cell>
          <cell r="L342">
            <v>3.27</v>
          </cell>
        </row>
        <row r="344">
          <cell r="D344" t="str">
            <v>Código</v>
          </cell>
          <cell r="E344" t="str">
            <v>Banco</v>
          </cell>
          <cell r="F344" t="str">
            <v>Descrição</v>
          </cell>
          <cell r="G344" t="str">
            <v>Tipo</v>
          </cell>
        </row>
        <row r="344">
          <cell r="I344" t="str">
            <v>Und</v>
          </cell>
          <cell r="J344" t="str">
            <v>Quant.</v>
          </cell>
          <cell r="K344" t="str">
            <v>Porcent.</v>
          </cell>
          <cell r="L344" t="str">
            <v>Valor Unit</v>
          </cell>
        </row>
        <row r="345">
          <cell r="D345" t="str">
            <v> 92000 </v>
          </cell>
          <cell r="E345" t="str">
            <v>SINAPI</v>
          </cell>
          <cell r="F345" t="str">
            <v>TOMADA BAIXA DE EMBUTIR (1 MÓDULO), 2P+T 10 A, INCLUINDO SUPORTE E PLACA - FORNECIMENTO E INSTALAÇÃO. AF_03/2023</v>
          </cell>
          <cell r="G345" t="str">
            <v>INEL - INSTALAÇÃO ELÉTRICA/ELETRIFICAÇÃO E ILUMINAÇÃO EXTERNA</v>
          </cell>
        </row>
        <row r="345">
          <cell r="I345" t="str">
            <v>UN</v>
          </cell>
          <cell r="J345">
            <v>1</v>
          </cell>
        </row>
        <row r="345">
          <cell r="L345">
            <v>34.34</v>
          </cell>
        </row>
        <row r="346">
          <cell r="D346" t="str">
            <v> 91946 </v>
          </cell>
          <cell r="E346" t="str">
            <v>SINAPI</v>
          </cell>
          <cell r="F346" t="str">
            <v>SUPORTE PARAFUSADO COM PLACA DE ENCAIXE 4" X 2" MÉDIO (1,30 M DO PISO) PARA PONTO ELÉTRICO - FORNECIMENTO E INSTALAÇÃO. AF_03/2023</v>
          </cell>
          <cell r="G346" t="str">
            <v>INEL - INSTALAÇÃO ELÉTRICA/ELETRIFICAÇÃO E ILUMINAÇÃO EXTERNA</v>
          </cell>
        </row>
        <row r="346">
          <cell r="I346" t="str">
            <v>UN</v>
          </cell>
          <cell r="J346">
            <v>1</v>
          </cell>
          <cell r="K346">
            <v>0</v>
          </cell>
          <cell r="L346">
            <v>12.06</v>
          </cell>
        </row>
        <row r="347">
          <cell r="D347" t="str">
            <v> 91998 </v>
          </cell>
          <cell r="E347" t="str">
            <v>SINAPI</v>
          </cell>
          <cell r="F347" t="str">
            <v>TOMADA BAIXA DE EMBUTIR (1 MÓDULO), 2P+T 10 A, SEM SUPORTE E SEM PLACA - FORNECIMENTO E INSTALAÇÃO. AF_03/2023</v>
          </cell>
          <cell r="G347" t="str">
            <v>INEL - INSTALAÇÃO ELÉTRICA/ELETRIFICAÇÃO E ILUMINAÇÃO EXTERNA</v>
          </cell>
        </row>
        <row r="347">
          <cell r="I347" t="str">
            <v>UN</v>
          </cell>
          <cell r="J347">
            <v>1</v>
          </cell>
          <cell r="K347">
            <v>0</v>
          </cell>
          <cell r="L347">
            <v>22.28</v>
          </cell>
        </row>
        <row r="349">
          <cell r="D349" t="str">
            <v>Código</v>
          </cell>
          <cell r="E349" t="str">
            <v>Banco</v>
          </cell>
          <cell r="F349" t="str">
            <v>Descrição</v>
          </cell>
          <cell r="G349" t="str">
            <v>Tipo</v>
          </cell>
        </row>
        <row r="349">
          <cell r="I349" t="str">
            <v>Und</v>
          </cell>
          <cell r="J349" t="str">
            <v>Quant.</v>
          </cell>
          <cell r="K349" t="str">
            <v>Porcent.</v>
          </cell>
          <cell r="L349" t="str">
            <v>Valor Unit</v>
          </cell>
        </row>
        <row r="350">
          <cell r="D350" t="str">
            <v> 92008 </v>
          </cell>
          <cell r="E350" t="str">
            <v>SINAPI</v>
          </cell>
          <cell r="F350" t="str">
            <v>TOMADA BAIXA DE EMBUTIR (2 MÓDULOS), 2P+T 10 A, INCLUINDO SUPORTE E PLACA - FORNECIMENTO E INSTALAÇÃO. AF_03/2023</v>
          </cell>
          <cell r="G350" t="str">
            <v>INEL - INSTALAÇÃO ELÉTRICA/ELETRIFICAÇÃO E ILUMINAÇÃO EXTERNA</v>
          </cell>
        </row>
        <row r="350">
          <cell r="I350" t="str">
            <v>UN</v>
          </cell>
          <cell r="J350">
            <v>1</v>
          </cell>
        </row>
        <row r="350">
          <cell r="L350">
            <v>52.83</v>
          </cell>
        </row>
        <row r="351">
          <cell r="D351" t="str">
            <v> 92006 </v>
          </cell>
          <cell r="E351" t="str">
            <v>SINAPI</v>
          </cell>
          <cell r="F351" t="str">
            <v>TOMADA BAIXA DE EMBUTIR (2 MÓDULOS), 2P+T 10 A, SEM SUPORTE E SEM PLACA - FORNECIMENTO E INSTALAÇÃO. AF_03/2023</v>
          </cell>
          <cell r="G351" t="str">
            <v>INEL - INSTALAÇÃO ELÉTRICA/ELETRIFICAÇÃO E ILUMINAÇÃO EXTERNA</v>
          </cell>
        </row>
        <row r="351">
          <cell r="I351" t="str">
            <v>UN</v>
          </cell>
          <cell r="J351">
            <v>1</v>
          </cell>
          <cell r="K351">
            <v>0</v>
          </cell>
          <cell r="L351">
            <v>40.77</v>
          </cell>
        </row>
        <row r="352">
          <cell r="D352" t="str">
            <v> 91946 </v>
          </cell>
          <cell r="E352" t="str">
            <v>SINAPI</v>
          </cell>
          <cell r="F352" t="str">
            <v>SUPORTE PARAFUSADO COM PLACA DE ENCAIXE 4" X 2" MÉDIO (1,30 M DO PISO) PARA PONTO ELÉTRICO - FORNECIMENTO E INSTALAÇÃO. AF_03/2023</v>
          </cell>
          <cell r="G352" t="str">
            <v>INEL - INSTALAÇÃO ELÉTRICA/ELETRIFICAÇÃO E ILUMINAÇÃO EXTERNA</v>
          </cell>
        </row>
        <row r="352">
          <cell r="I352" t="str">
            <v>UN</v>
          </cell>
          <cell r="J352">
            <v>1</v>
          </cell>
          <cell r="K352">
            <v>0</v>
          </cell>
          <cell r="L352">
            <v>12.06</v>
          </cell>
        </row>
        <row r="354">
          <cell r="D354" t="str">
            <v>Código</v>
          </cell>
          <cell r="E354" t="str">
            <v>Banco</v>
          </cell>
          <cell r="F354" t="str">
            <v>Descrição</v>
          </cell>
          <cell r="G354" t="str">
            <v>Tipo</v>
          </cell>
        </row>
        <row r="354">
          <cell r="I354" t="str">
            <v>Und</v>
          </cell>
          <cell r="J354" t="str">
            <v>Quant.</v>
          </cell>
          <cell r="K354" t="str">
            <v>Porcent.</v>
          </cell>
          <cell r="L354" t="str">
            <v>Valor Unit</v>
          </cell>
        </row>
        <row r="355">
          <cell r="D355" t="str">
            <v> 92023 </v>
          </cell>
          <cell r="E355" t="str">
            <v>SINAPI</v>
          </cell>
          <cell r="F355" t="str">
            <v>INTERRUPTOR SIMPLES (1 MÓDULO) COM 1 TOMADA DE EMBUTIR 2P+T 10 A, INCLUINDO SUPORTE E PLACA - FORNECIMENTO E INSTALAÇÃO. AF_03/2023</v>
          </cell>
          <cell r="G355" t="str">
            <v>INEL - INSTALAÇÃO ELÉTRICA/ELETRIFICAÇÃO E ILUMINAÇÃO EXTERNA</v>
          </cell>
        </row>
        <row r="355">
          <cell r="I355" t="str">
            <v>UN</v>
          </cell>
          <cell r="J355">
            <v>1</v>
          </cell>
        </row>
        <row r="355">
          <cell r="L355">
            <v>55.82</v>
          </cell>
        </row>
        <row r="356">
          <cell r="D356" t="str">
            <v> 91946 </v>
          </cell>
          <cell r="E356" t="str">
            <v>SINAPI</v>
          </cell>
          <cell r="F356" t="str">
            <v>SUPORTE PARAFUSADO COM PLACA DE ENCAIXE 4" X 2" MÉDIO (1,30 M DO PISO) PARA PONTO ELÉTRICO - FORNECIMENTO E INSTALAÇÃO. AF_03/2023</v>
          </cell>
          <cell r="G356" t="str">
            <v>INEL - INSTALAÇÃO ELÉTRICA/ELETRIFICAÇÃO E ILUMINAÇÃO EXTERNA</v>
          </cell>
        </row>
        <row r="356">
          <cell r="I356" t="str">
            <v>UN</v>
          </cell>
          <cell r="J356">
            <v>1</v>
          </cell>
          <cell r="K356">
            <v>0</v>
          </cell>
          <cell r="L356">
            <v>12.06</v>
          </cell>
        </row>
        <row r="357">
          <cell r="D357" t="str">
            <v> 92022 </v>
          </cell>
          <cell r="E357" t="str">
            <v>SINAPI</v>
          </cell>
          <cell r="F357" t="str">
            <v>INTERRUPTOR SIMPLES (1 MÓDULO) COM 1 TOMADA DE EMBUTIR 2P+T 10 A, SEM SUPORTE E SEM PLACA - FORNECIMENTO E INSTALAÇÃO. AF_03/2023</v>
          </cell>
          <cell r="G357" t="str">
            <v>INEL - INSTALAÇÃO ELÉTRICA/ELETRIFICAÇÃO E ILUMINAÇÃO EXTERNA</v>
          </cell>
        </row>
        <row r="357">
          <cell r="I357" t="str">
            <v>UN</v>
          </cell>
          <cell r="J357">
            <v>1</v>
          </cell>
          <cell r="K357">
            <v>0</v>
          </cell>
          <cell r="L357">
            <v>43.76</v>
          </cell>
        </row>
        <row r="359">
          <cell r="D359" t="str">
            <v>Código</v>
          </cell>
          <cell r="E359" t="str">
            <v>Banco</v>
          </cell>
          <cell r="F359" t="str">
            <v>Descrição</v>
          </cell>
          <cell r="G359" t="str">
            <v>Tipo</v>
          </cell>
        </row>
        <row r="359">
          <cell r="I359" t="str">
            <v>Und</v>
          </cell>
          <cell r="J359" t="str">
            <v>Quant.</v>
          </cell>
          <cell r="K359" t="str">
            <v>Porcent.</v>
          </cell>
          <cell r="L359" t="str">
            <v>Valor Unit</v>
          </cell>
        </row>
        <row r="360">
          <cell r="D360" t="str">
            <v> 97584 </v>
          </cell>
          <cell r="E360" t="str">
            <v>SINAPI</v>
          </cell>
          <cell r="F360" t="str">
            <v>LUMINÁRIA TIPO CALHA, DE SOBREPOR, COM 1 LÂMPADA TUBULAR FLUORESCENTE DE 36 W, COM REATOR DE PARTIDA RÁPIDA - FORNECIMENTO E INSTALAÇÃO. AF_02/2020</v>
          </cell>
          <cell r="G360" t="str">
            <v>INEL - INSTALAÇÃO ELÉTRICA/ELETRIFICAÇÃO E ILUMINAÇÃO EXTERNA</v>
          </cell>
        </row>
        <row r="360">
          <cell r="I360" t="str">
            <v>UN</v>
          </cell>
          <cell r="J360">
            <v>1</v>
          </cell>
        </row>
        <row r="360">
          <cell r="L360">
            <v>92.75</v>
          </cell>
        </row>
        <row r="361">
          <cell r="D361" t="str">
            <v> 88264 </v>
          </cell>
          <cell r="E361" t="str">
            <v>SINAPI</v>
          </cell>
          <cell r="F361" t="str">
            <v>ELETRICISTA COM ENCARGOS COMPLEMENTARES</v>
          </cell>
          <cell r="G361" t="str">
            <v>SEDI - SERVIÇOS DIVERSOS</v>
          </cell>
        </row>
        <row r="361">
          <cell r="I361" t="str">
            <v>H</v>
          </cell>
          <cell r="J361">
            <v>0.3645</v>
          </cell>
          <cell r="K361">
            <v>0</v>
          </cell>
          <cell r="L361">
            <v>33.07</v>
          </cell>
        </row>
        <row r="362">
          <cell r="D362" t="str">
            <v> 88247 </v>
          </cell>
          <cell r="E362" t="str">
            <v>SINAPI</v>
          </cell>
          <cell r="F362" t="str">
            <v>AUXILIAR DE ELETRICISTA COM ENCARGOS COMPLEMENTARES</v>
          </cell>
          <cell r="G362" t="str">
            <v>SEDI - SERVIÇOS DIVERSOS</v>
          </cell>
        </row>
        <row r="362">
          <cell r="I362" t="str">
            <v>H</v>
          </cell>
          <cell r="J362">
            <v>0.1519</v>
          </cell>
          <cell r="K362">
            <v>0</v>
          </cell>
          <cell r="L362">
            <v>27.3</v>
          </cell>
        </row>
        <row r="363">
          <cell r="D363" t="str">
            <v> 00003780 </v>
          </cell>
          <cell r="E363" t="str">
            <v>SINAPI</v>
          </cell>
          <cell r="F363" t="str">
            <v>LUMINARIA DE SOBREPOR EM CHAPA DE ACO PARA 1 LAMPADA FLUORESCENTE DE *36* W, ALETADA, COMPLETA (LAMPADA E REATOR INCLUSOS)</v>
          </cell>
          <cell r="G363" t="str">
            <v>Material</v>
          </cell>
        </row>
        <row r="363">
          <cell r="I363" t="str">
            <v>UN</v>
          </cell>
          <cell r="J363">
            <v>1</v>
          </cell>
          <cell r="K363">
            <v>0</v>
          </cell>
          <cell r="L363">
            <v>76.56</v>
          </cell>
        </row>
        <row r="365">
          <cell r="D365" t="str">
            <v>Código</v>
          </cell>
          <cell r="E365" t="str">
            <v>Banco</v>
          </cell>
          <cell r="F365" t="str">
            <v>Descrição</v>
          </cell>
          <cell r="G365" t="str">
            <v>Tipo</v>
          </cell>
        </row>
        <row r="365">
          <cell r="I365" t="str">
            <v>Und</v>
          </cell>
          <cell r="J365" t="str">
            <v>Quant.</v>
          </cell>
          <cell r="K365" t="str">
            <v>Porcent.</v>
          </cell>
          <cell r="L365" t="str">
            <v>Valor Unit</v>
          </cell>
        </row>
        <row r="366">
          <cell r="D366" t="str">
            <v> 101875 </v>
          </cell>
          <cell r="E366" t="str">
            <v>SINAPI</v>
          </cell>
          <cell r="F366" t="str">
            <v>QUADRO DE DISTRIBUIÇÃO DE ENERGIA EM CHAPA DE AÇO GALVANIZADO, DE EMBUTIR, COM BARRAMENTO TRIFÁSICO, PARA 12 DISJUNTORES DIN 100A - FORNECIMENTO E INSTALAÇÃO. AF_10/2020</v>
          </cell>
          <cell r="G366" t="str">
            <v>INEL - INSTALAÇÃO ELÉTRICA/ELETRIFICAÇÃO E ILUMINAÇÃO EXTERNA</v>
          </cell>
        </row>
        <row r="366">
          <cell r="I366" t="str">
            <v>UN</v>
          </cell>
          <cell r="J366">
            <v>1</v>
          </cell>
        </row>
        <row r="366">
          <cell r="L366">
            <v>370.79</v>
          </cell>
        </row>
        <row r="367">
          <cell r="D367" t="str">
            <v> 87367 </v>
          </cell>
          <cell r="E367" t="str">
            <v>SINAPI</v>
          </cell>
          <cell r="F367" t="str">
            <v>ARGAMASSA TRAÇO 1:1:6 (EM VOLUME DE CIMENTO, CAL E AREIA MÉDIA ÚMIDA) PARA EMBOÇO/MASSA ÚNICA/ASSENTAMENTO DE ALVENARIA DE VEDAÇÃO, PREPARO MANUAL. AF_08/2019</v>
          </cell>
          <cell r="G367" t="str">
            <v>SEDI - SERVIÇOS DIVERSOS</v>
          </cell>
        </row>
        <row r="367">
          <cell r="I367" t="str">
            <v>m³</v>
          </cell>
          <cell r="J367">
            <v>0.0117</v>
          </cell>
          <cell r="K367">
            <v>0</v>
          </cell>
          <cell r="L367">
            <v>704.88</v>
          </cell>
        </row>
        <row r="368">
          <cell r="D368" t="str">
            <v> 88247 </v>
          </cell>
          <cell r="E368" t="str">
            <v>SINAPI</v>
          </cell>
          <cell r="F368" t="str">
            <v>AUXILIAR DE ELETRICISTA COM ENCARGOS COMPLEMENTARES</v>
          </cell>
          <cell r="G368" t="str">
            <v>SEDI - SERVIÇOS DIVERSOS</v>
          </cell>
        </row>
        <row r="368">
          <cell r="I368" t="str">
            <v>H</v>
          </cell>
          <cell r="J368">
            <v>0.4811</v>
          </cell>
          <cell r="K368">
            <v>0</v>
          </cell>
          <cell r="L368">
            <v>27.3</v>
          </cell>
        </row>
        <row r="369">
          <cell r="D369" t="str">
            <v> 88264 </v>
          </cell>
          <cell r="E369" t="str">
            <v>SINAPI</v>
          </cell>
          <cell r="F369" t="str">
            <v>ELETRICISTA COM ENCARGOS COMPLEMENTARES</v>
          </cell>
          <cell r="G369" t="str">
            <v>SEDI - SERVIÇOS DIVERSOS</v>
          </cell>
        </row>
        <row r="369">
          <cell r="I369" t="str">
            <v>H</v>
          </cell>
          <cell r="J369">
            <v>0.4811</v>
          </cell>
          <cell r="K369">
            <v>0</v>
          </cell>
          <cell r="L369">
            <v>33.07</v>
          </cell>
        </row>
        <row r="370">
          <cell r="D370" t="str">
            <v> 00013393 </v>
          </cell>
          <cell r="E370" t="str">
            <v>SINAPI</v>
          </cell>
          <cell r="F370" t="str">
            <v>QUADRO DE DISTRIBUICAO COM BARRAMENTO TRIFASICO, DE EMBUTIR, EM CHAPA DE ACO GALVANIZADO, PARA 12 DISJUNTORES DIN, 100 A</v>
          </cell>
          <cell r="G370" t="str">
            <v>Material</v>
          </cell>
        </row>
        <row r="370">
          <cell r="I370" t="str">
            <v>UN</v>
          </cell>
          <cell r="J370">
            <v>1</v>
          </cell>
          <cell r="K370">
            <v>0</v>
          </cell>
          <cell r="L370">
            <v>333.52</v>
          </cell>
        </row>
        <row r="372">
          <cell r="D372" t="str">
            <v>Código</v>
          </cell>
          <cell r="E372" t="str">
            <v>Banco</v>
          </cell>
          <cell r="F372" t="str">
            <v>Descrição</v>
          </cell>
          <cell r="G372" t="str">
            <v>Tipo</v>
          </cell>
        </row>
        <row r="372">
          <cell r="I372" t="str">
            <v>Und</v>
          </cell>
          <cell r="J372" t="str">
            <v>Quant.</v>
          </cell>
          <cell r="K372" t="str">
            <v>Porcent.</v>
          </cell>
          <cell r="L372" t="str">
            <v>Valor Unit</v>
          </cell>
        </row>
        <row r="373">
          <cell r="D373" t="str">
            <v> 93664 </v>
          </cell>
          <cell r="E373" t="str">
            <v>SINAPI</v>
          </cell>
          <cell r="F373" t="str">
            <v>DISJUNTOR BIPOLAR TIPO DIN, CORRENTE NOMINAL DE 32A - FORNECIMENTO E INSTALAÇÃO. AF_10/2020</v>
          </cell>
          <cell r="G373" t="str">
            <v>INEL - INSTALAÇÃO ELÉTRICA/ELETRIFICAÇÃO E ILUMINAÇÃO EXTERNA</v>
          </cell>
        </row>
        <row r="373">
          <cell r="I373" t="str">
            <v>UN</v>
          </cell>
          <cell r="J373">
            <v>1</v>
          </cell>
        </row>
        <row r="373">
          <cell r="L373">
            <v>57.1</v>
          </cell>
        </row>
        <row r="374">
          <cell r="D374" t="str">
            <v> 88247 </v>
          </cell>
          <cell r="E374" t="str">
            <v>SINAPI</v>
          </cell>
          <cell r="F374" t="str">
            <v>AUXILIAR DE ELETRICISTA COM ENCARGOS COMPLEMENTARES</v>
          </cell>
          <cell r="G374" t="str">
            <v>SEDI - SERVIÇOS DIVERSOS</v>
          </cell>
        </row>
        <row r="374">
          <cell r="I374" t="str">
            <v>H</v>
          </cell>
          <cell r="J374">
            <v>0.1823</v>
          </cell>
          <cell r="K374">
            <v>0</v>
          </cell>
          <cell r="L374">
            <v>27.3</v>
          </cell>
        </row>
        <row r="375">
          <cell r="D375" t="str">
            <v> 88264 </v>
          </cell>
          <cell r="E375" t="str">
            <v>SINAPI</v>
          </cell>
          <cell r="F375" t="str">
            <v>ELETRICISTA COM ENCARGOS COMPLEMENTARES</v>
          </cell>
          <cell r="G375" t="str">
            <v>SEDI - SERVIÇOS DIVERSOS</v>
          </cell>
        </row>
        <row r="375">
          <cell r="I375" t="str">
            <v>H</v>
          </cell>
          <cell r="J375">
            <v>0.1823</v>
          </cell>
          <cell r="K375">
            <v>0</v>
          </cell>
          <cell r="L375">
            <v>33.07</v>
          </cell>
        </row>
        <row r="376">
          <cell r="D376" t="str">
            <v> 00001573 </v>
          </cell>
          <cell r="E376" t="str">
            <v>SINAPI</v>
          </cell>
          <cell r="F376" t="str">
            <v>TERMINAL A COMPRESSAO EM COBRE ESTANHADO PARA CABO 6 MM2, 1 FURO E 1 COMPRESSAO, PARA PARAFUSO DE FIXACAO M6</v>
          </cell>
          <cell r="G376" t="str">
            <v>Material</v>
          </cell>
        </row>
        <row r="376">
          <cell r="I376" t="str">
            <v>UN</v>
          </cell>
          <cell r="J376">
            <v>2</v>
          </cell>
          <cell r="K376">
            <v>0</v>
          </cell>
          <cell r="L376">
            <v>1.68</v>
          </cell>
        </row>
        <row r="377">
          <cell r="D377" t="str">
            <v> 00034616 </v>
          </cell>
          <cell r="E377" t="str">
            <v>SINAPI</v>
          </cell>
          <cell r="F377" t="str">
            <v>DISJUNTOR TERMOMAGNETICO PARA TRILHO DIN (IEC), BIPOLAR, 6 - 32 A</v>
          </cell>
          <cell r="G377" t="str">
            <v>Material</v>
          </cell>
        </row>
        <row r="377">
          <cell r="I377" t="str">
            <v>UN</v>
          </cell>
          <cell r="J377">
            <v>1</v>
          </cell>
          <cell r="K377">
            <v>0</v>
          </cell>
          <cell r="L377">
            <v>42.75</v>
          </cell>
        </row>
        <row r="379">
          <cell r="D379" t="str">
            <v>Código</v>
          </cell>
          <cell r="E379" t="str">
            <v>Banco</v>
          </cell>
          <cell r="F379" t="str">
            <v>Descrição</v>
          </cell>
          <cell r="G379" t="str">
            <v>Tipo</v>
          </cell>
        </row>
        <row r="379">
          <cell r="I379" t="str">
            <v>Und</v>
          </cell>
          <cell r="J379" t="str">
            <v>Quant.</v>
          </cell>
          <cell r="K379" t="str">
            <v>Porcent.</v>
          </cell>
          <cell r="L379" t="str">
            <v>Valor Unit</v>
          </cell>
        </row>
        <row r="380">
          <cell r="D380" t="str">
            <v> 93655 </v>
          </cell>
          <cell r="E380" t="str">
            <v>SINAPI</v>
          </cell>
          <cell r="F380" t="str">
            <v>DISJUNTOR MONOPOLAR TIPO DIN, CORRENTE NOMINAL DE 20A - FORNECIMENTO E INSTALAÇÃO. AF_10/2020</v>
          </cell>
          <cell r="G380" t="str">
            <v>INEL - INSTALAÇÃO ELÉTRICA/ELETRIFICAÇÃO E ILUMINAÇÃO EXTERNA</v>
          </cell>
        </row>
        <row r="380">
          <cell r="I380" t="str">
            <v>UN</v>
          </cell>
          <cell r="J380">
            <v>1</v>
          </cell>
        </row>
        <row r="380">
          <cell r="L380">
            <v>12.85</v>
          </cell>
        </row>
        <row r="381">
          <cell r="D381" t="str">
            <v> 88247 </v>
          </cell>
          <cell r="E381" t="str">
            <v>SINAPI</v>
          </cell>
          <cell r="F381" t="str">
            <v>AUXILIAR DE ELETRICISTA COM ENCARGOS COMPLEMENTARES</v>
          </cell>
          <cell r="G381" t="str">
            <v>SEDI - SERVIÇOS DIVERSOS</v>
          </cell>
        </row>
        <row r="381">
          <cell r="I381" t="str">
            <v>H</v>
          </cell>
          <cell r="J381">
            <v>0.0663</v>
          </cell>
          <cell r="K381">
            <v>0</v>
          </cell>
          <cell r="L381">
            <v>27.3</v>
          </cell>
        </row>
        <row r="382">
          <cell r="D382" t="str">
            <v> 88264 </v>
          </cell>
          <cell r="E382" t="str">
            <v>SINAPI</v>
          </cell>
          <cell r="F382" t="str">
            <v>ELETRICISTA COM ENCARGOS COMPLEMENTARES</v>
          </cell>
          <cell r="G382" t="str">
            <v>SEDI - SERVIÇOS DIVERSOS</v>
          </cell>
        </row>
        <row r="382">
          <cell r="I382" t="str">
            <v>H</v>
          </cell>
          <cell r="J382">
            <v>0.0663</v>
          </cell>
          <cell r="K382">
            <v>0</v>
          </cell>
          <cell r="L382">
            <v>33.07</v>
          </cell>
        </row>
        <row r="383">
          <cell r="D383" t="str">
            <v> 00034653 </v>
          </cell>
          <cell r="E383" t="str">
            <v>SINAPI</v>
          </cell>
          <cell r="F383" t="str">
            <v>DISJUNTOR TERMOMAGNETICO PARA TRILHO DIN (IEC), MONOPOLAR, 6 - 32 A</v>
          </cell>
          <cell r="G383" t="str">
            <v>Material</v>
          </cell>
        </row>
        <row r="383">
          <cell r="I383" t="str">
            <v>UN</v>
          </cell>
          <cell r="J383">
            <v>1</v>
          </cell>
          <cell r="K383">
            <v>0</v>
          </cell>
          <cell r="L383">
            <v>7.46</v>
          </cell>
        </row>
        <row r="384">
          <cell r="D384" t="str">
            <v> 00001571 </v>
          </cell>
          <cell r="E384" t="str">
            <v>SINAPI</v>
          </cell>
          <cell r="F384" t="str">
            <v>TERMINAL A COMPRESSAO EM COBRE ESTANHADO PARA CABO 4 MM2, 1 FURO E 1 COMPRESSAO, PARA PARAFUSO DE FIXACAO M5</v>
          </cell>
          <cell r="G384" t="str">
            <v>Material</v>
          </cell>
        </row>
        <row r="384">
          <cell r="I384" t="str">
            <v>UN</v>
          </cell>
          <cell r="J384">
            <v>1</v>
          </cell>
          <cell r="K384">
            <v>0</v>
          </cell>
          <cell r="L384">
            <v>1.4</v>
          </cell>
        </row>
        <row r="386">
          <cell r="D386" t="str">
            <v>Código</v>
          </cell>
          <cell r="E386" t="str">
            <v>Banco</v>
          </cell>
          <cell r="F386" t="str">
            <v>Descrição</v>
          </cell>
          <cell r="G386" t="str">
            <v>Tipo</v>
          </cell>
        </row>
        <row r="386">
          <cell r="I386" t="str">
            <v>Und</v>
          </cell>
          <cell r="J386" t="str">
            <v>Quant.</v>
          </cell>
          <cell r="K386" t="str">
            <v>Porcent.</v>
          </cell>
          <cell r="L386" t="str">
            <v>Valor Unit</v>
          </cell>
        </row>
        <row r="387">
          <cell r="D387" t="str">
            <v> UFF00117 (ADAPT_SINAPI: 93214) </v>
          </cell>
          <cell r="E387" t="str">
            <v>Próprio</v>
          </cell>
          <cell r="F387" t="str">
            <v>EXECUÇÃO DE RESERVATÓRIO DE ÁGUA (1000 LITROS) EM CANTEIRO DE OBRA.</v>
          </cell>
          <cell r="G387" t="str">
            <v>CANT - CANTEIRO DE OBRAS</v>
          </cell>
        </row>
        <row r="387">
          <cell r="I387" t="str">
            <v>UN</v>
          </cell>
          <cell r="J387">
            <v>1</v>
          </cell>
        </row>
        <row r="387">
          <cell r="L387">
            <v>723.2</v>
          </cell>
        </row>
        <row r="388">
          <cell r="D388" t="str">
            <v> 94796 </v>
          </cell>
          <cell r="E388" t="str">
            <v>SINAPI</v>
          </cell>
          <cell r="F388" t="str">
            <v>TORNEIRA DE BOIA PARA CAIXA D'ÁGUA, ROSCÁVEL, 3/4" - FORNECIMENTO E INSTALAÇÃO. AF_08/2021</v>
          </cell>
          <cell r="G388" t="str">
            <v>INHI - INSTALAÇÕES HIDROS SANITÁRIAS</v>
          </cell>
        </row>
        <row r="388">
          <cell r="I388" t="str">
            <v>UN</v>
          </cell>
          <cell r="J388">
            <v>1</v>
          </cell>
          <cell r="K388">
            <v>0</v>
          </cell>
          <cell r="L388">
            <v>78.59</v>
          </cell>
        </row>
        <row r="389">
          <cell r="D389" t="str">
            <v> 89408 </v>
          </cell>
          <cell r="E389" t="str">
            <v>SINAPI</v>
          </cell>
          <cell r="F389" t="str">
            <v>JOELHO 90 GRAUS, PVC, SOLDÁVEL, DN 25MM, INSTALADO EM RAMAL DE DISTRIBUIÇÃO DE ÁGUA - FORNECIMENTO E INSTALAÇÃO. AF_06/2022</v>
          </cell>
          <cell r="G389" t="str">
            <v>INHI - INSTALAÇÕES HIDROS SANITÁRIAS</v>
          </cell>
        </row>
        <row r="389">
          <cell r="I389" t="str">
            <v>UN</v>
          </cell>
          <cell r="J389">
            <v>3</v>
          </cell>
          <cell r="K389">
            <v>0</v>
          </cell>
          <cell r="L389">
            <v>9.81</v>
          </cell>
        </row>
        <row r="390">
          <cell r="D390" t="str">
            <v> 89972 </v>
          </cell>
          <cell r="E390" t="str">
            <v>SINAPI</v>
          </cell>
          <cell r="F390" t="str">
            <v>KIT DE REGISTRO DE GAVETA BRUTO DE LATÃO ¾", INCLUSIVE CONEXÕES, ROSCÁVEL, INSTALADO EM RAMAL DE ÁGUA FRIA - FORNECIMENTO E INSTALAÇÃO. AF_12/2014</v>
          </cell>
          <cell r="G390" t="str">
            <v>INHI - INSTALAÇÕES HIDROS SANITÁRIAS</v>
          </cell>
        </row>
        <row r="390">
          <cell r="I390" t="str">
            <v>UN</v>
          </cell>
          <cell r="J390">
            <v>1</v>
          </cell>
          <cell r="K390">
            <v>0</v>
          </cell>
          <cell r="L390">
            <v>42.68</v>
          </cell>
        </row>
        <row r="391">
          <cell r="D391" t="str">
            <v> 94648 </v>
          </cell>
          <cell r="E391" t="str">
            <v>SINAPI</v>
          </cell>
          <cell r="F391" t="str">
            <v>TUBO, PVC, SOLDÁVEL, DN  25 MM, INSTALADO EM RESERVAÇÃO PREDIAL DE ÁGUA - FORNECIMENTO E INSTALAÇÃO. AF_04/2024</v>
          </cell>
          <cell r="G391" t="str">
            <v>INHI - INSTALAÇÕES HIDROS SANITÁRIAS</v>
          </cell>
        </row>
        <row r="391">
          <cell r="I391" t="str">
            <v>M</v>
          </cell>
          <cell r="J391">
            <v>19</v>
          </cell>
          <cell r="K391">
            <v>0</v>
          </cell>
          <cell r="L391">
            <v>7.25</v>
          </cell>
        </row>
        <row r="392">
          <cell r="D392" t="str">
            <v> 94703 </v>
          </cell>
          <cell r="E392" t="str">
            <v>SINAPI</v>
          </cell>
          <cell r="F392" t="str">
            <v>ADAPTADOR COM FLANGE E ANEL DE VEDAÇÃO, PVC, SOLDÁVEL, DN  25 MM X 3/4", INSTALADO EM RESERVAÇÃO PREDIAL DE ÁGUA - FORNECIMENTO E INSTALAÇÃO. AF_04/2024</v>
          </cell>
          <cell r="G392" t="str">
            <v>INHI - INSTALAÇÕES HIDROS SANITÁRIAS</v>
          </cell>
        </row>
        <row r="392">
          <cell r="I392" t="str">
            <v>UN</v>
          </cell>
          <cell r="J392">
            <v>1</v>
          </cell>
          <cell r="K392">
            <v>0</v>
          </cell>
          <cell r="L392">
            <v>21.17</v>
          </cell>
        </row>
        <row r="393">
          <cell r="D393" t="str">
            <v> 94688 </v>
          </cell>
          <cell r="E393" t="str">
            <v>SINAPI</v>
          </cell>
          <cell r="F393" t="str">
            <v>TÊ, PVC, SOLDÁVEL, DN  25 MM INSTALADO EM RESERVAÇÃO PREDIAL DE ÁGUA - FORNECIMENTO E INSTALAÇÃO. AF_04/2024</v>
          </cell>
          <cell r="G393" t="str">
            <v>INHI - INSTALAÇÕES HIDROS SANITÁRIAS</v>
          </cell>
        </row>
        <row r="393">
          <cell r="I393" t="str">
            <v>UN</v>
          </cell>
          <cell r="J393">
            <v>2</v>
          </cell>
          <cell r="K393">
            <v>0</v>
          </cell>
          <cell r="L393">
            <v>7.29</v>
          </cell>
        </row>
        <row r="394">
          <cell r="D394" t="str">
            <v> 00034636 </v>
          </cell>
          <cell r="E394" t="str">
            <v>SINAPI</v>
          </cell>
          <cell r="F394" t="str">
            <v>CAIXA D'AGUA / RESERVATORIO EM POLIETILENO, 1000 LITROS, COM TAMPA</v>
          </cell>
          <cell r="G394" t="str">
            <v>Material</v>
          </cell>
        </row>
        <row r="394">
          <cell r="I394" t="str">
            <v>UN</v>
          </cell>
          <cell r="J394">
            <v>1</v>
          </cell>
          <cell r="K394">
            <v>0</v>
          </cell>
          <cell r="L394">
            <v>399</v>
          </cell>
        </row>
        <row r="396">
          <cell r="D396" t="str">
            <v>Código</v>
          </cell>
          <cell r="E396" t="str">
            <v>Banco</v>
          </cell>
          <cell r="F396" t="str">
            <v>Descrição</v>
          </cell>
          <cell r="G396" t="str">
            <v>Tipo</v>
          </cell>
        </row>
        <row r="396">
          <cell r="I396" t="str">
            <v>Und</v>
          </cell>
          <cell r="J396" t="str">
            <v>Quant.</v>
          </cell>
          <cell r="K396" t="str">
            <v>Porcent.</v>
          </cell>
          <cell r="L396" t="str">
            <v>Valor Unit</v>
          </cell>
        </row>
        <row r="397">
          <cell r="D397" t="str">
            <v> UFF00467 (ADAPT_SINAPI: 93582) </v>
          </cell>
          <cell r="E397" t="str">
            <v>Próprio</v>
          </cell>
          <cell r="F397" t="str">
            <v>EXECUÇÃO DE CENTRAL DE ARMADURA EM CANTEIRO DE OBRA, NÃO INCLUSO MOBILIÁRIO E EQUIPAMENTOS.</v>
          </cell>
          <cell r="G397" t="str">
            <v>CANT - CANTEIRO DE OBRAS</v>
          </cell>
        </row>
        <row r="397">
          <cell r="I397" t="str">
            <v>m²</v>
          </cell>
          <cell r="J397">
            <v>1</v>
          </cell>
        </row>
        <row r="397">
          <cell r="L397">
            <v>277.69</v>
          </cell>
        </row>
        <row r="398">
          <cell r="D398" t="str">
            <v> 98445 </v>
          </cell>
          <cell r="E398" t="str">
            <v>SINAPI</v>
          </cell>
          <cell r="F398" t="str">
            <v>PAREDE DE MADEIRA COMPENSADA PARA CONSTRUÇÃO TEMPORÁRIA EM CHAPA SIMPLES, EXTERNA, COM ÁREA LÍQUIDA MAIOR OU IGUAL A 6 M², COM VÃO. AF_03/2024</v>
          </cell>
          <cell r="G398" t="str">
            <v>CANT - CANTEIRO DE OBRAS</v>
          </cell>
        </row>
        <row r="398">
          <cell r="I398" t="str">
            <v>m²</v>
          </cell>
          <cell r="J398">
            <v>0.1532</v>
          </cell>
          <cell r="K398">
            <v>0</v>
          </cell>
          <cell r="L398">
            <v>122.85</v>
          </cell>
        </row>
        <row r="399">
          <cell r="D399" t="str">
            <v> 96985 </v>
          </cell>
          <cell r="E399" t="str">
            <v>SINAPI</v>
          </cell>
          <cell r="F399" t="str">
            <v>HASTE DE ATERRAMENTO, DIÂMETRO 5/8", COM 3 METROS - FORNECIMENTO E INSTALAÇÃO. AF_08/2023</v>
          </cell>
          <cell r="G399" t="str">
            <v>INEL - INSTALAÇÃO ELÉTRICA/ELETRIFICAÇÃO E ILUMINAÇÃO EXTERNA</v>
          </cell>
        </row>
        <row r="399">
          <cell r="I399" t="str">
            <v>UN</v>
          </cell>
          <cell r="J399">
            <v>0.0331</v>
          </cell>
          <cell r="K399">
            <v>0</v>
          </cell>
          <cell r="L399">
            <v>71.47</v>
          </cell>
        </row>
        <row r="400">
          <cell r="D400" t="str">
            <v> 93358 </v>
          </cell>
          <cell r="E400" t="str">
            <v>SINAPI</v>
          </cell>
          <cell r="F400" t="str">
            <v>ESCAVAÇÃO MANUAL DE VALA COM PROFUNDIDADE MENOR OU IGUAL A 1,30 M. AF_02/2021</v>
          </cell>
          <cell r="G400" t="str">
            <v>MOVT - MOVIMENTO DE TERRA</v>
          </cell>
        </row>
        <row r="400">
          <cell r="I400" t="str">
            <v>m³</v>
          </cell>
          <cell r="J400">
            <v>0.0013</v>
          </cell>
          <cell r="K400">
            <v>0</v>
          </cell>
          <cell r="L400">
            <v>102.65</v>
          </cell>
        </row>
        <row r="401">
          <cell r="D401" t="str">
            <v> 91924 </v>
          </cell>
          <cell r="E401" t="str">
            <v>SINAPI</v>
          </cell>
          <cell r="F401" t="str">
            <v>CABO DE COBRE FLEXÍVEL ISOLADO, 1,5 MM², ANTI-CHAMA 450/750 V, PARA CIRCUITOS TERMINAIS - FORNECIMENTO E INSTALAÇÃO. AF_03/2023</v>
          </cell>
          <cell r="G401" t="str">
            <v>INEL - INSTALAÇÃO ELÉTRICA/ELETRIFICAÇÃO E ILUMINAÇÃO EXTERNA</v>
          </cell>
        </row>
        <row r="401">
          <cell r="I401" t="str">
            <v>M</v>
          </cell>
          <cell r="J401">
            <v>0.9334</v>
          </cell>
          <cell r="K401">
            <v>0</v>
          </cell>
          <cell r="L401">
            <v>3.19</v>
          </cell>
        </row>
        <row r="402">
          <cell r="D402" t="str">
            <v> 91926 </v>
          </cell>
          <cell r="E402" t="str">
            <v>SINAPI</v>
          </cell>
          <cell r="F402" t="str">
            <v>CABO DE COBRE FLEXÍVEL ISOLADO, 2,5 MM², ANTI-CHAMA 450/750 V, PARA CIRCUITOS TERMINAIS - FORNECIMENTO E INSTALAÇÃO. AF_03/2023</v>
          </cell>
          <cell r="G402" t="str">
            <v>INEL - INSTALAÇÃO ELÉTRICA/ELETRIFICAÇÃO E ILUMINAÇÃO EXTERNA</v>
          </cell>
        </row>
        <row r="402">
          <cell r="I402" t="str">
            <v>M</v>
          </cell>
          <cell r="J402">
            <v>0.9472</v>
          </cell>
          <cell r="K402">
            <v>0</v>
          </cell>
          <cell r="L402">
            <v>4.56</v>
          </cell>
        </row>
        <row r="403">
          <cell r="D403" t="str">
            <v> 92000 </v>
          </cell>
          <cell r="E403" t="str">
            <v>SINAPI</v>
          </cell>
          <cell r="F403" t="str">
            <v>TOMADA BAIXA DE EMBUTIR (1 MÓDULO), 2P+T 10 A, INCLUINDO SUPORTE E PLACA - FORNECIMENTO E INSTALAÇÃO. AF_03/2023</v>
          </cell>
          <cell r="G403" t="str">
            <v>INEL - INSTALAÇÃO ELÉTRICA/ELETRIFICAÇÃO E ILUMINAÇÃO EXTERNA</v>
          </cell>
        </row>
        <row r="403">
          <cell r="I403" t="str">
            <v>UN</v>
          </cell>
          <cell r="J403">
            <v>0.0331</v>
          </cell>
          <cell r="K403">
            <v>0</v>
          </cell>
          <cell r="L403">
            <v>34.34</v>
          </cell>
        </row>
        <row r="404">
          <cell r="D404" t="str">
            <v> 92543 </v>
          </cell>
          <cell r="E404" t="str">
            <v>SINAPI</v>
          </cell>
          <cell r="F404" t="str">
            <v>TRAMA DE MADEIRA COMPOSTA POR TERÇAS PARA TELHADOS DE ATÉ 2 ÁGUAS PARA TELHA ONDULADA DE FIBROCIMENTO, METÁLICA, PLÁSTICA OU TERMOACÚSTICA, INCLUSO TRANSPORTE VERTICAL. AF_07/2019</v>
          </cell>
          <cell r="G404" t="str">
            <v>COBE - COBERTURA</v>
          </cell>
        </row>
        <row r="404">
          <cell r="I404" t="str">
            <v>m²</v>
          </cell>
          <cell r="J404">
            <v>1.2467</v>
          </cell>
          <cell r="K404">
            <v>0</v>
          </cell>
          <cell r="L404">
            <v>33.31</v>
          </cell>
        </row>
        <row r="405">
          <cell r="D405" t="str">
            <v> 88489 </v>
          </cell>
          <cell r="E405" t="str">
            <v>SINAPI</v>
          </cell>
          <cell r="F405" t="str">
            <v>PINTURA LÁTEX ACRÍLICA PREMIUM, APLICAÇÃO MANUAL EM PAREDES, DUAS DEMÃOS. AF_04/2023</v>
          </cell>
          <cell r="G405" t="str">
            <v>PINT - PINTURAS</v>
          </cell>
        </row>
        <row r="405">
          <cell r="I405" t="str">
            <v>m²</v>
          </cell>
          <cell r="J405">
            <v>0.4837</v>
          </cell>
          <cell r="K405">
            <v>0</v>
          </cell>
          <cell r="L405">
            <v>13.85</v>
          </cell>
        </row>
        <row r="406">
          <cell r="D406" t="str">
            <v> 91170 </v>
          </cell>
          <cell r="E406" t="str">
            <v>SINAPI</v>
          </cell>
          <cell r="F406" t="str">
            <v>FIXAÇÃO DE TUBOS HORIZONTAIS DE PVC ÁGUA, PVC ESGOTO, PVC ÁGUA PLUVIAL, CPVC, PPR, COBRE OU AÇO, DIÂMETROS MENORES OU IGUAIS A 40 MM, COM ABRAÇADEIRA METÁLICA RÍGIDA TIPO U PERFIL 1 1/4", FIXADA EM PERFILADO EM LAJE. AF_09/2023_PS</v>
          </cell>
          <cell r="G406" t="str">
            <v>INHI - INSTALAÇÕES HIDROS SANITÁRIAS</v>
          </cell>
        </row>
        <row r="406">
          <cell r="I406" t="str">
            <v>M</v>
          </cell>
          <cell r="J406">
            <v>0.2219</v>
          </cell>
          <cell r="K406">
            <v>0</v>
          </cell>
          <cell r="L406">
            <v>12.35</v>
          </cell>
        </row>
        <row r="407">
          <cell r="D407" t="str">
            <v> 97886 </v>
          </cell>
          <cell r="E407" t="str">
            <v>SINAPI</v>
          </cell>
          <cell r="F407" t="str">
            <v>CAIXA ENTERRADA ELÉTRICA RETANGULAR, EM ALVENARIA COM TIJOLOS CERÂMICOS MACIÇOS, FUNDO COM BRITA, DIMENSÕES INTERNAS: 0,3X0,3X0,3 M. AF_12/2020</v>
          </cell>
          <cell r="G407" t="str">
            <v>INEL - INSTALAÇÃO ELÉTRICA/ELETRIFICAÇÃO E ILUMINAÇÃO EXTERNA</v>
          </cell>
        </row>
        <row r="407">
          <cell r="I407" t="str">
            <v>UN</v>
          </cell>
          <cell r="J407">
            <v>0.0331</v>
          </cell>
          <cell r="K407">
            <v>0</v>
          </cell>
          <cell r="L407">
            <v>182.09</v>
          </cell>
        </row>
        <row r="408">
          <cell r="D408" t="str">
            <v> 95805 </v>
          </cell>
          <cell r="E408" t="str">
            <v>SINAPI</v>
          </cell>
          <cell r="F408" t="str">
            <v>CONDULETE DE PVC, TIPO B, PARA ELETRODUTO DE PVC SOLDÁVEL DN 25 MM (3/4''), APARENTE - FORNECIMENTO E INSTALAÇÃO. AF_10/2022</v>
          </cell>
          <cell r="G408" t="str">
            <v>INEL - INSTALAÇÃO ELÉTRICA/ELETRIFICAÇÃO E ILUMINAÇÃO EXTERNA</v>
          </cell>
        </row>
        <row r="408">
          <cell r="I408" t="str">
            <v>UN</v>
          </cell>
          <cell r="J408">
            <v>0.0662</v>
          </cell>
          <cell r="K408">
            <v>0</v>
          </cell>
          <cell r="L408">
            <v>28.82</v>
          </cell>
        </row>
        <row r="409">
          <cell r="D409" t="str">
            <v> 97584 </v>
          </cell>
          <cell r="E409" t="str">
            <v>SINAPI</v>
          </cell>
          <cell r="F409" t="str">
            <v>LUMINÁRIA TIPO CALHA, DE SOBREPOR, COM 1 LÂMPADA TUBULAR FLUORESCENTE DE 36 W, COM REATOR DE PARTIDA RÁPIDA - FORNECIMENTO E INSTALAÇÃO. AF_02/2020</v>
          </cell>
          <cell r="G409" t="str">
            <v>INEL - INSTALAÇÃO ELÉTRICA/ELETRIFICAÇÃO E ILUMINAÇÃO EXTERNA</v>
          </cell>
        </row>
        <row r="409">
          <cell r="I409" t="str">
            <v>UN</v>
          </cell>
          <cell r="J409">
            <v>0.1325</v>
          </cell>
          <cell r="K409">
            <v>0</v>
          </cell>
          <cell r="L409">
            <v>92.75</v>
          </cell>
        </row>
        <row r="410">
          <cell r="D410" t="str">
            <v> 94210 </v>
          </cell>
          <cell r="E410" t="str">
            <v>SINAPI</v>
          </cell>
          <cell r="F410" t="str">
            <v>TELHAMENTO COM TELHA ONDULADA DE FIBROCIMENTO E = 6 MM, COM RECOBRIMENTO LATERAL DE 1 1/4 DE ONDA PARA TELHADO COM INCLINAÇÃO MÁXIMA DE 10°, COM ATÉ 2 ÁGUAS, INCLUSO IÇAMENTO. AF_07/2019</v>
          </cell>
          <cell r="G410" t="str">
            <v>COBE - COBERTURA</v>
          </cell>
        </row>
        <row r="410">
          <cell r="I410" t="str">
            <v>m²</v>
          </cell>
          <cell r="J410">
            <v>1.2467</v>
          </cell>
          <cell r="K410">
            <v>0</v>
          </cell>
          <cell r="L410">
            <v>55.04</v>
          </cell>
        </row>
        <row r="411">
          <cell r="D411" t="str">
            <v> 98441 </v>
          </cell>
          <cell r="E411" t="str">
            <v>SINAPI</v>
          </cell>
          <cell r="F411" t="str">
            <v>PAREDE DE MADEIRA COMPENSADA PARA CONSTRUÇÃO TEMPORÁRIA EM CHAPA SIMPLES, EXTERNA, SEM VÃO. AF_03/2024</v>
          </cell>
          <cell r="G411" t="str">
            <v>CANT - CANTEIRO DE OBRAS</v>
          </cell>
        </row>
        <row r="411">
          <cell r="I411" t="str">
            <v>m²</v>
          </cell>
          <cell r="J411">
            <v>0.211</v>
          </cell>
          <cell r="K411">
            <v>0</v>
          </cell>
          <cell r="L411">
            <v>104.87</v>
          </cell>
        </row>
        <row r="412">
          <cell r="D412" t="str">
            <v> 91870 </v>
          </cell>
          <cell r="E412" t="str">
            <v>SINAPI</v>
          </cell>
          <cell r="F412" t="str">
            <v>ELETRODUTO RÍGIDO ROSCÁVEL, PVC, DN 20 MM (1/2"), PARA CIRCUITOS TERMINAIS, INSTALADO EM PAREDE - FORNECIMENTO E INSTALAÇÃO. AF_03/2023</v>
          </cell>
          <cell r="G412" t="str">
            <v>INEL - INSTALAÇÃO ELÉTRICA/ELETRIFICAÇÃO E ILUMINAÇÃO EXTERNA</v>
          </cell>
        </row>
        <row r="412">
          <cell r="I412" t="str">
            <v>M</v>
          </cell>
          <cell r="J412">
            <v>0.2219</v>
          </cell>
          <cell r="K412">
            <v>0</v>
          </cell>
          <cell r="L412">
            <v>13.97</v>
          </cell>
        </row>
        <row r="413">
          <cell r="D413" t="str">
            <v> 91959 </v>
          </cell>
          <cell r="E413" t="str">
            <v>SINAPI</v>
          </cell>
          <cell r="F413" t="str">
            <v>INTERRUPTOR SIMPLES (2 MÓDULOS), 10A/250V, INCLUINDO SUPORTE E PLACA - FORNECIMENTO E INSTALAÇÃO. AF_03/2023</v>
          </cell>
          <cell r="G413" t="str">
            <v>INEL - INSTALAÇÃO ELÉTRICA/ELETRIFICAÇÃO E ILUMINAÇÃO EXTERNA</v>
          </cell>
        </row>
        <row r="413">
          <cell r="I413" t="str">
            <v>UN</v>
          </cell>
          <cell r="J413">
            <v>0.0166</v>
          </cell>
          <cell r="K413">
            <v>0</v>
          </cell>
          <cell r="L413">
            <v>49.82</v>
          </cell>
        </row>
        <row r="414">
          <cell r="D414" t="str">
            <v> 98446 </v>
          </cell>
          <cell r="E414" t="str">
            <v>SINAPI</v>
          </cell>
          <cell r="F414" t="str">
            <v>PAREDE DE MADEIRA COMPENSADA PARA CONSTRUÇÃO TEMPORÁRIA EM CHAPA SIMPLES, EXTERNA, COM ÁREA LÍQUIDA MENOR QUE 6 M², COM VÃO. AF_03/2024</v>
          </cell>
          <cell r="G414" t="str">
            <v>CANT - CANTEIRO DE OBRAS</v>
          </cell>
        </row>
        <row r="414">
          <cell r="I414" t="str">
            <v>m²</v>
          </cell>
          <cell r="J414">
            <v>0.1195</v>
          </cell>
          <cell r="K414">
            <v>0</v>
          </cell>
          <cell r="L414">
            <v>156.62</v>
          </cell>
        </row>
        <row r="415">
          <cell r="D415" t="str">
            <v> 91862 </v>
          </cell>
          <cell r="E415" t="str">
            <v>SINAPI</v>
          </cell>
          <cell r="F415" t="str">
            <v>ELETRODUTO RÍGIDO ROSCÁVEL, PVC, DN 20 MM (1/2"), PARA CIRCUITOS TERMINAIS, INSTALADO EM FORRO - FORNECIMENTO E INSTALAÇÃO. AF_03/2023</v>
          </cell>
          <cell r="G415" t="str">
            <v>INEL - INSTALAÇÃO ELÉTRICA/ELETRIFICAÇÃO E ILUMINAÇÃO EXTERNA</v>
          </cell>
        </row>
        <row r="415">
          <cell r="I415" t="str">
            <v>M</v>
          </cell>
          <cell r="J415">
            <v>0.3397</v>
          </cell>
          <cell r="K415">
            <v>0</v>
          </cell>
          <cell r="L415">
            <v>10.47</v>
          </cell>
        </row>
        <row r="416">
          <cell r="D416" t="str">
            <v> 101876 </v>
          </cell>
          <cell r="E416" t="str">
            <v>SINAPI</v>
          </cell>
          <cell r="F416" t="str">
            <v>QUADRO DE DISTRIBUIÇÃO DE ENERGIA EM PVC, DE EMBUTIR, SEM BARRAMENTO, PARA 6 DISJUNTORES - FORNECIMENTO E INSTALAÇÃO. AF_10/2020</v>
          </cell>
          <cell r="G416" t="str">
            <v>INEL - INSTALAÇÃO ELÉTRICA/ELETRIFICAÇÃO E ILUMINAÇÃO EXTERNA</v>
          </cell>
        </row>
        <row r="416">
          <cell r="I416" t="str">
            <v>UN</v>
          </cell>
          <cell r="J416">
            <v>0.0166</v>
          </cell>
          <cell r="K416">
            <v>0</v>
          </cell>
          <cell r="L416">
            <v>88.12</v>
          </cell>
        </row>
        <row r="417">
          <cell r="D417" t="str">
            <v> 92001 </v>
          </cell>
          <cell r="E417" t="str">
            <v>SINAPI</v>
          </cell>
          <cell r="F417" t="str">
            <v>TOMADA BAIXA DE EMBUTIR (1 MÓDULO), 2P+T 20 A, INCLUINDO SUPORTE E PLACA - FORNECIMENTO E INSTALAÇÃO. AF_03/2023</v>
          </cell>
          <cell r="G417" t="str">
            <v>INEL - INSTALAÇÃO ELÉTRICA/ELETRIFICAÇÃO E ILUMINAÇÃO EXTERNA</v>
          </cell>
        </row>
        <row r="417">
          <cell r="I417" t="str">
            <v>UN</v>
          </cell>
          <cell r="J417">
            <v>0.0331</v>
          </cell>
          <cell r="K417">
            <v>0</v>
          </cell>
          <cell r="L417">
            <v>36.49</v>
          </cell>
        </row>
        <row r="418">
          <cell r="D418" t="str">
            <v> 95241 </v>
          </cell>
          <cell r="E418" t="str">
            <v>SINAPI</v>
          </cell>
          <cell r="F418" t="str">
            <v>LASTRO DE CONCRETO MAGRO, APLICADO EM PISOS, LAJES SOBRE SOLO OU RADIERS, ESPESSURA DE 5 CM. AF_01/2024</v>
          </cell>
          <cell r="G418" t="str">
            <v>FUES - FUNDAÇÕES E ESTRUTURAS</v>
          </cell>
        </row>
        <row r="418">
          <cell r="I418" t="str">
            <v>m²</v>
          </cell>
          <cell r="J418">
            <v>1.2467</v>
          </cell>
          <cell r="K418">
            <v>0</v>
          </cell>
          <cell r="L418">
            <v>35.73</v>
          </cell>
        </row>
        <row r="419">
          <cell r="D419" t="str">
            <v> 101891 </v>
          </cell>
          <cell r="E419" t="str">
            <v>SINAPI</v>
          </cell>
          <cell r="F419" t="str">
            <v>DISJUNTOR MONOPOLAR TIPO NEMA, CORRENTE NOMINAL DE 35 ATÉ 50A - FORNECIMENTO E INSTALAÇÃO. AF_10/2020</v>
          </cell>
          <cell r="G419" t="str">
            <v>INEL - INSTALAÇÃO ELÉTRICA/ELETRIFICAÇÃO E ILUMINAÇÃO EXTERNA</v>
          </cell>
        </row>
        <row r="419">
          <cell r="I419" t="str">
            <v>UN</v>
          </cell>
          <cell r="J419">
            <v>0.0828</v>
          </cell>
          <cell r="K419">
            <v>0</v>
          </cell>
          <cell r="L419">
            <v>26.17</v>
          </cell>
        </row>
        <row r="420">
          <cell r="D420" t="str">
            <v> 92981 </v>
          </cell>
          <cell r="E420" t="str">
            <v>SINAPI</v>
          </cell>
          <cell r="F420" t="str">
            <v>CABO DE COBRE FLEXÍVEL ISOLADO, 16 MM², ANTI-CHAMA 450/750 V, PARA DISTRIBUIÇÃO - FORNECIMENTO E INSTALAÇÃO. AF_10/2020</v>
          </cell>
          <cell r="G420" t="str">
            <v>INEL - INSTALAÇÃO ELÉTRICA/ELETRIFICAÇÃO E ILUMINAÇÃO EXTERNA</v>
          </cell>
        </row>
        <row r="420">
          <cell r="I420" t="str">
            <v>M</v>
          </cell>
          <cell r="J420">
            <v>0.1656</v>
          </cell>
          <cell r="K420">
            <v>0</v>
          </cell>
          <cell r="L420">
            <v>15.57</v>
          </cell>
        </row>
        <row r="421">
          <cell r="D421" t="str">
            <v> 00010891 </v>
          </cell>
          <cell r="E421" t="str">
            <v>SINAPI</v>
          </cell>
          <cell r="F421" t="str">
            <v>EXTINTOR DE INCENDIO PORTATIL COM CARGA DE PO QUIMICO SECO (PQS) DE 4 KG, CLASSE BC</v>
          </cell>
          <cell r="G421" t="str">
            <v>Material</v>
          </cell>
        </row>
        <row r="421">
          <cell r="I421" t="str">
            <v>UN</v>
          </cell>
          <cell r="J421">
            <v>0.0166</v>
          </cell>
          <cell r="K421">
            <v>0</v>
          </cell>
          <cell r="L421">
            <v>236.92</v>
          </cell>
        </row>
        <row r="422">
          <cell r="D422" t="str">
            <v> 00010886 </v>
          </cell>
          <cell r="E422" t="str">
            <v>SINAPI</v>
          </cell>
          <cell r="F422" t="str">
            <v>EXTINTOR DE INCENDIO PORTATIL COM CARGA DE AGUA PRESSURIZADA DE 10 L, CLASSE A</v>
          </cell>
          <cell r="G422" t="str">
            <v>Material</v>
          </cell>
        </row>
        <row r="422">
          <cell r="I422" t="str">
            <v>UN</v>
          </cell>
          <cell r="J422">
            <v>0.0166</v>
          </cell>
          <cell r="K422">
            <v>0</v>
          </cell>
          <cell r="L422">
            <v>245</v>
          </cell>
        </row>
        <row r="424">
          <cell r="D424" t="str">
            <v>Código</v>
          </cell>
          <cell r="E424" t="str">
            <v>Banco</v>
          </cell>
          <cell r="F424" t="str">
            <v>Descrição</v>
          </cell>
          <cell r="G424" t="str">
            <v>Tipo</v>
          </cell>
        </row>
        <row r="424">
          <cell r="I424" t="str">
            <v>Und</v>
          </cell>
          <cell r="J424" t="str">
            <v>Quant.</v>
          </cell>
          <cell r="K424" t="str">
            <v>Porcent.</v>
          </cell>
          <cell r="L424" t="str">
            <v>Valor Unit</v>
          </cell>
        </row>
        <row r="425">
          <cell r="D425" t="str">
            <v> UFF00468 (ADAPT_SINAPI: 93583) </v>
          </cell>
          <cell r="E425" t="str">
            <v>Próprio</v>
          </cell>
          <cell r="F425" t="str">
            <v>EXECUÇÃO DE CENTRAL DE FÔRMAS, PRODUÇÃO DE ARGAMASSA OU CONCRETO EM CANTEIRO DE OBRA, NÃO INCLUSO MOBILIÁRIO E EQUIPAMENTOS.</v>
          </cell>
          <cell r="G425" t="str">
            <v>CANT - CANTEIRO DE OBRAS</v>
          </cell>
        </row>
        <row r="425">
          <cell r="I425" t="str">
            <v>m²</v>
          </cell>
          <cell r="J425">
            <v>1</v>
          </cell>
        </row>
        <row r="425">
          <cell r="L425">
            <v>480.64</v>
          </cell>
        </row>
        <row r="426">
          <cell r="D426" t="str">
            <v> 95805 </v>
          </cell>
          <cell r="E426" t="str">
            <v>SINAPI</v>
          </cell>
          <cell r="F426" t="str">
            <v>CONDULETE DE PVC, TIPO B, PARA ELETRODUTO DE PVC SOLDÁVEL DN 25 MM (3/4''), APARENTE - FORNECIMENTO E INSTALAÇÃO. AF_10/2022</v>
          </cell>
          <cell r="G426" t="str">
            <v>INEL - INSTALAÇÃO ELÉTRICA/ELETRIFICAÇÃO E ILUMINAÇÃO EXTERNA</v>
          </cell>
        </row>
        <row r="426">
          <cell r="I426" t="str">
            <v>UN</v>
          </cell>
          <cell r="J426">
            <v>0.3865</v>
          </cell>
          <cell r="K426">
            <v>0</v>
          </cell>
          <cell r="L426">
            <v>28.82</v>
          </cell>
        </row>
        <row r="427">
          <cell r="D427" t="str">
            <v> 95241 </v>
          </cell>
          <cell r="E427" t="str">
            <v>SINAPI</v>
          </cell>
          <cell r="F427" t="str">
            <v>LASTRO DE CONCRETO MAGRO, APLICADO EM PISOS, LAJES SOBRE SOLO OU RADIERS, ESPESSURA DE 5 CM. AF_01/2024</v>
          </cell>
          <cell r="G427" t="str">
            <v>FUES - FUNDAÇÕES E ESTRUTURAS</v>
          </cell>
        </row>
        <row r="427">
          <cell r="I427" t="str">
            <v>m²</v>
          </cell>
          <cell r="J427">
            <v>1.9256</v>
          </cell>
          <cell r="K427">
            <v>0</v>
          </cell>
          <cell r="L427">
            <v>35.73</v>
          </cell>
        </row>
        <row r="428">
          <cell r="D428" t="str">
            <v> 96985 </v>
          </cell>
          <cell r="E428" t="str">
            <v>SINAPI</v>
          </cell>
          <cell r="F428" t="str">
            <v>HASTE DE ATERRAMENTO, DIÂMETRO 5/8", COM 3 METROS - FORNECIMENTO E INSTALAÇÃO. AF_08/2023</v>
          </cell>
          <cell r="G428" t="str">
            <v>INEL - INSTALAÇÃO ELÉTRICA/ELETRIFICAÇÃO E ILUMINAÇÃO EXTERNA</v>
          </cell>
        </row>
        <row r="428">
          <cell r="I428" t="str">
            <v>UN</v>
          </cell>
          <cell r="J428">
            <v>0.0966</v>
          </cell>
          <cell r="K428">
            <v>0</v>
          </cell>
          <cell r="L428">
            <v>71.47</v>
          </cell>
        </row>
        <row r="429">
          <cell r="D429" t="str">
            <v> 101876 </v>
          </cell>
          <cell r="E429" t="str">
            <v>SINAPI</v>
          </cell>
          <cell r="F429" t="str">
            <v>QUADRO DE DISTRIBUIÇÃO DE ENERGIA EM PVC, DE EMBUTIR, SEM BARRAMENTO, PARA 6 DISJUNTORES - FORNECIMENTO E INSTALAÇÃO. AF_10/2020</v>
          </cell>
          <cell r="G429" t="str">
            <v>INEL - INSTALAÇÃO ELÉTRICA/ELETRIFICAÇÃO E ILUMINAÇÃO EXTERNA</v>
          </cell>
        </row>
        <row r="429">
          <cell r="I429" t="str">
            <v>UN</v>
          </cell>
          <cell r="J429">
            <v>0.0966</v>
          </cell>
          <cell r="K429">
            <v>0</v>
          </cell>
          <cell r="L429">
            <v>88.12</v>
          </cell>
        </row>
        <row r="430">
          <cell r="D430" t="str">
            <v> 98441 </v>
          </cell>
          <cell r="E430" t="str">
            <v>SINAPI</v>
          </cell>
          <cell r="F430" t="str">
            <v>PAREDE DE MADEIRA COMPENSADA PARA CONSTRUÇÃO TEMPORÁRIA EM CHAPA SIMPLES, EXTERNA, SEM VÃO. AF_03/2024</v>
          </cell>
          <cell r="G430" t="str">
            <v>CANT - CANTEIRO DE OBRAS</v>
          </cell>
        </row>
        <row r="430">
          <cell r="I430" t="str">
            <v>m²</v>
          </cell>
          <cell r="J430">
            <v>0.2077</v>
          </cell>
          <cell r="K430">
            <v>0</v>
          </cell>
          <cell r="L430">
            <v>104.87</v>
          </cell>
        </row>
        <row r="431">
          <cell r="D431" t="str">
            <v> 92008 </v>
          </cell>
          <cell r="E431" t="str">
            <v>SINAPI</v>
          </cell>
          <cell r="F431" t="str">
            <v>TOMADA BAIXA DE EMBUTIR (2 MÓDULOS), 2P+T 10 A, INCLUINDO SUPORTE E PLACA - FORNECIMENTO E INSTALAÇÃO. AF_03/2023</v>
          </cell>
          <cell r="G431" t="str">
            <v>INEL - INSTALAÇÃO ELÉTRICA/ELETRIFICAÇÃO E ILUMINAÇÃO EXTERNA</v>
          </cell>
        </row>
        <row r="431">
          <cell r="I431" t="str">
            <v>UN</v>
          </cell>
          <cell r="J431">
            <v>0.2899</v>
          </cell>
          <cell r="K431">
            <v>0</v>
          </cell>
          <cell r="L431">
            <v>52.83</v>
          </cell>
        </row>
        <row r="432">
          <cell r="D432" t="str">
            <v> 91924 </v>
          </cell>
          <cell r="E432" t="str">
            <v>SINAPI</v>
          </cell>
          <cell r="F432" t="str">
            <v>CABO DE COBRE FLEXÍVEL ISOLADO, 1,5 MM², ANTI-CHAMA 450/750 V, PARA CIRCUITOS TERMINAIS - FORNECIMENTO E INSTALAÇÃO. AF_03/2023</v>
          </cell>
          <cell r="G432" t="str">
            <v>INEL - INSTALAÇÃO ELÉTRICA/ELETRIFICAÇÃO E ILUMINAÇÃO EXTERNA</v>
          </cell>
        </row>
        <row r="432">
          <cell r="I432" t="str">
            <v>M</v>
          </cell>
          <cell r="J432">
            <v>1.0821</v>
          </cell>
          <cell r="K432">
            <v>0</v>
          </cell>
          <cell r="L432">
            <v>3.19</v>
          </cell>
        </row>
        <row r="433">
          <cell r="D433" t="str">
            <v> 98446 </v>
          </cell>
          <cell r="E433" t="str">
            <v>SINAPI</v>
          </cell>
          <cell r="F433" t="str">
            <v>PAREDE DE MADEIRA COMPENSADA PARA CONSTRUÇÃO TEMPORÁRIA EM CHAPA SIMPLES, EXTERNA, COM ÁREA LÍQUIDA MENOR QUE 6 M², COM VÃO. AF_03/2024</v>
          </cell>
          <cell r="G433" t="str">
            <v>CANT - CANTEIRO DE OBRAS</v>
          </cell>
        </row>
        <row r="433">
          <cell r="I433" t="str">
            <v>m²</v>
          </cell>
          <cell r="J433">
            <v>0.1176</v>
          </cell>
          <cell r="K433">
            <v>0</v>
          </cell>
          <cell r="L433">
            <v>156.62</v>
          </cell>
        </row>
        <row r="434">
          <cell r="D434" t="str">
            <v> 98445 </v>
          </cell>
          <cell r="E434" t="str">
            <v>SINAPI</v>
          </cell>
          <cell r="F434" t="str">
            <v>PAREDE DE MADEIRA COMPENSADA PARA CONSTRUÇÃO TEMPORÁRIA EM CHAPA SIMPLES, EXTERNA, COM ÁREA LÍQUIDA MAIOR OU IGUAL A 6 M², COM VÃO. AF_03/2024</v>
          </cell>
          <cell r="G434" t="str">
            <v>CANT - CANTEIRO DE OBRAS</v>
          </cell>
        </row>
        <row r="434">
          <cell r="I434" t="str">
            <v>m²</v>
          </cell>
          <cell r="J434">
            <v>0.1508</v>
          </cell>
          <cell r="K434">
            <v>0</v>
          </cell>
          <cell r="L434">
            <v>122.85</v>
          </cell>
        </row>
        <row r="435">
          <cell r="D435" t="str">
            <v> 91173 </v>
          </cell>
          <cell r="E435" t="str">
            <v>SINAPI</v>
          </cell>
          <cell r="F435" t="str">
            <v>FIXAÇÃO DE TUBOS VERTICAIS DE PVC ÁGUA, PVC ESGOTO, PVC ÁGUA PLUVIAL, CPVC, PPR, COBRE OU AÇO, DIÂMETROS MENORES OU IGUAIS A 40 MM, COM ABRAÇADEIRA METÁLICA RÍGIDA TIPO U PERFIL 1 1/4", FIXADA EM PERFILADO EM PAREDE. AF_09/2023_PS</v>
          </cell>
          <cell r="G435" t="str">
            <v>INHI - INSTALAÇÕES HIDROS SANITÁRIAS</v>
          </cell>
        </row>
        <row r="435">
          <cell r="I435" t="str">
            <v>M</v>
          </cell>
          <cell r="J435">
            <v>0.4638</v>
          </cell>
          <cell r="K435">
            <v>0</v>
          </cell>
          <cell r="L435">
            <v>4.6</v>
          </cell>
        </row>
        <row r="436">
          <cell r="D436" t="str">
            <v> 91870 </v>
          </cell>
          <cell r="E436" t="str">
            <v>SINAPI</v>
          </cell>
          <cell r="F436" t="str">
            <v>ELETRODUTO RÍGIDO ROSCÁVEL, PVC, DN 20 MM (1/2"), PARA CIRCUITOS TERMINAIS, INSTALADO EM PAREDE - FORNECIMENTO E INSTALAÇÃO. AF_03/2023</v>
          </cell>
          <cell r="G436" t="str">
            <v>INEL - INSTALAÇÃO ELÉTRICA/ELETRIFICAÇÃO E ILUMINAÇÃO EXTERNA</v>
          </cell>
        </row>
        <row r="436">
          <cell r="I436" t="str">
            <v>M</v>
          </cell>
          <cell r="J436">
            <v>0.4638</v>
          </cell>
          <cell r="K436">
            <v>0</v>
          </cell>
          <cell r="L436">
            <v>13.97</v>
          </cell>
        </row>
        <row r="437">
          <cell r="D437" t="str">
            <v> 92981 </v>
          </cell>
          <cell r="E437" t="str">
            <v>SINAPI</v>
          </cell>
          <cell r="F437" t="str">
            <v>CABO DE COBRE FLEXÍVEL ISOLADO, 16 MM², ANTI-CHAMA 450/750 V, PARA DISTRIBUIÇÃO - FORNECIMENTO E INSTALAÇÃO. AF_10/2020</v>
          </cell>
          <cell r="G437" t="str">
            <v>INEL - INSTALAÇÃO ELÉTRICA/ELETRIFICAÇÃO E ILUMINAÇÃO EXTERNA</v>
          </cell>
        </row>
        <row r="437">
          <cell r="I437" t="str">
            <v>M</v>
          </cell>
          <cell r="J437">
            <v>0.4831</v>
          </cell>
          <cell r="K437">
            <v>0</v>
          </cell>
          <cell r="L437">
            <v>15.57</v>
          </cell>
        </row>
        <row r="438">
          <cell r="D438" t="str">
            <v> 92023 </v>
          </cell>
          <cell r="E438" t="str">
            <v>SINAPI</v>
          </cell>
          <cell r="F438" t="str">
            <v>INTERRUPTOR SIMPLES (1 MÓDULO) COM 1 TOMADA DE EMBUTIR 2P+T 10 A, INCLUINDO SUPORTE E PLACA - FORNECIMENTO E INSTALAÇÃO. AF_03/2023</v>
          </cell>
          <cell r="G438" t="str">
            <v>INEL - INSTALAÇÃO ELÉTRICA/ELETRIFICAÇÃO E ILUMINAÇÃO EXTERNA</v>
          </cell>
        </row>
        <row r="438">
          <cell r="I438" t="str">
            <v>UN</v>
          </cell>
          <cell r="J438">
            <v>0.0966</v>
          </cell>
          <cell r="K438">
            <v>0</v>
          </cell>
          <cell r="L438">
            <v>55.82</v>
          </cell>
        </row>
        <row r="439">
          <cell r="D439" t="str">
            <v> 101891 </v>
          </cell>
          <cell r="E439" t="str">
            <v>SINAPI</v>
          </cell>
          <cell r="F439" t="str">
            <v>DISJUNTOR MONOPOLAR TIPO NEMA, CORRENTE NOMINAL DE 35 ATÉ 50A - FORNECIMENTO E INSTALAÇÃO. AF_10/2020</v>
          </cell>
          <cell r="G439" t="str">
            <v>INEL - INSTALAÇÃO ELÉTRICA/ELETRIFICAÇÃO E ILUMINAÇÃO EXTERNA</v>
          </cell>
        </row>
        <row r="439">
          <cell r="I439" t="str">
            <v>UN</v>
          </cell>
          <cell r="J439">
            <v>0.2899</v>
          </cell>
          <cell r="K439">
            <v>0</v>
          </cell>
          <cell r="L439">
            <v>26.17</v>
          </cell>
        </row>
        <row r="440">
          <cell r="D440" t="str">
            <v> 92543 </v>
          </cell>
          <cell r="E440" t="str">
            <v>SINAPI</v>
          </cell>
          <cell r="F440" t="str">
            <v>TRAMA DE MADEIRA COMPOSTA POR TERÇAS PARA TELHADOS DE ATÉ 2 ÁGUAS PARA TELHA ONDULADA DE FIBROCIMENTO, METÁLICA, PLÁSTICA OU TERMOACÚSTICA, INCLUSO TRANSPORTE VERTICAL. AF_07/2019</v>
          </cell>
          <cell r="G440" t="str">
            <v>COBE - COBERTURA</v>
          </cell>
        </row>
        <row r="440">
          <cell r="I440" t="str">
            <v>m²</v>
          </cell>
          <cell r="J440">
            <v>1.9256</v>
          </cell>
          <cell r="K440">
            <v>0</v>
          </cell>
          <cell r="L440">
            <v>33.31</v>
          </cell>
        </row>
        <row r="441">
          <cell r="D441" t="str">
            <v> 93358 </v>
          </cell>
          <cell r="E441" t="str">
            <v>SINAPI</v>
          </cell>
          <cell r="F441" t="str">
            <v>ESCAVAÇÃO MANUAL DE VALA COM PROFUNDIDADE MENOR OU IGUAL A 1,30 M. AF_02/2021</v>
          </cell>
          <cell r="G441" t="str">
            <v>MOVT - MOVIMENTO DE TERRA</v>
          </cell>
        </row>
        <row r="441">
          <cell r="I441" t="str">
            <v>m³</v>
          </cell>
          <cell r="J441">
            <v>0.0078</v>
          </cell>
          <cell r="K441">
            <v>0</v>
          </cell>
          <cell r="L441">
            <v>102.65</v>
          </cell>
        </row>
        <row r="442">
          <cell r="D442" t="str">
            <v> 91170 </v>
          </cell>
          <cell r="E442" t="str">
            <v>SINAPI</v>
          </cell>
          <cell r="F442" t="str">
            <v>FIXAÇÃO DE TUBOS HORIZONTAIS DE PVC ÁGUA, PVC ESGOTO, PVC ÁGUA PLUVIAL, CPVC, PPR, COBRE OU AÇO, DIÂMETROS MENORES OU IGUAIS A 40 MM, COM ABRAÇADEIRA METÁLICA RÍGIDA TIPO U PERFIL 1 1/4", FIXADA EM PERFILADO EM LAJE. AF_09/2023_PS</v>
          </cell>
          <cell r="G442" t="str">
            <v>INHI - INSTALAÇÕES HIDROS SANITÁRIAS</v>
          </cell>
        </row>
        <row r="442">
          <cell r="I442" t="str">
            <v>M</v>
          </cell>
          <cell r="J442">
            <v>0.4251</v>
          </cell>
          <cell r="K442">
            <v>0</v>
          </cell>
          <cell r="L442">
            <v>12.35</v>
          </cell>
        </row>
        <row r="443">
          <cell r="D443" t="str">
            <v> 91926 </v>
          </cell>
          <cell r="E443" t="str">
            <v>SINAPI</v>
          </cell>
          <cell r="F443" t="str">
            <v>CABO DE COBRE FLEXÍVEL ISOLADO, 2,5 MM², ANTI-CHAMA 450/750 V, PARA CIRCUITOS TERMINAIS - FORNECIMENTO E INSTALAÇÃO. AF_03/2023</v>
          </cell>
          <cell r="G443" t="str">
            <v>INEL - INSTALAÇÃO ELÉTRICA/ELETRIFICAÇÃO E ILUMINAÇÃO EXTERNA</v>
          </cell>
        </row>
        <row r="443">
          <cell r="I443" t="str">
            <v>M</v>
          </cell>
          <cell r="J443">
            <v>2.087</v>
          </cell>
          <cell r="K443">
            <v>0</v>
          </cell>
          <cell r="L443">
            <v>4.56</v>
          </cell>
        </row>
        <row r="444">
          <cell r="D444" t="str">
            <v> 88489 </v>
          </cell>
          <cell r="E444" t="str">
            <v>SINAPI</v>
          </cell>
          <cell r="F444" t="str">
            <v>PINTURA LÁTEX ACRÍLICA PREMIUM, APLICAÇÃO MANUAL EM PAREDES, DUAS DEMÃOS. AF_04/2023</v>
          </cell>
          <cell r="G444" t="str">
            <v>PINT - PINTURAS</v>
          </cell>
        </row>
        <row r="444">
          <cell r="I444" t="str">
            <v>m²</v>
          </cell>
          <cell r="J444">
            <v>0.4761</v>
          </cell>
          <cell r="K444">
            <v>0</v>
          </cell>
          <cell r="L444">
            <v>13.85</v>
          </cell>
        </row>
        <row r="445">
          <cell r="D445" t="str">
            <v> 94210 </v>
          </cell>
          <cell r="E445" t="str">
            <v>SINAPI</v>
          </cell>
          <cell r="F445" t="str">
            <v>TELHAMENTO COM TELHA ONDULADA DE FIBROCIMENTO E = 6 MM, COM RECOBRIMENTO LATERAL DE 1 1/4 DE ONDA PARA TELHADO COM INCLINAÇÃO MÁXIMA DE 10°, COM ATÉ 2 ÁGUAS, INCLUSO IÇAMENTO. AF_07/2019</v>
          </cell>
          <cell r="G445" t="str">
            <v>COBE - COBERTURA</v>
          </cell>
        </row>
        <row r="445">
          <cell r="I445" t="str">
            <v>m²</v>
          </cell>
          <cell r="J445">
            <v>1.9256</v>
          </cell>
          <cell r="K445">
            <v>0</v>
          </cell>
          <cell r="L445">
            <v>55.04</v>
          </cell>
        </row>
        <row r="446">
          <cell r="D446" t="str">
            <v> 97584 </v>
          </cell>
          <cell r="E446" t="str">
            <v>SINAPI</v>
          </cell>
          <cell r="F446" t="str">
            <v>LUMINÁRIA TIPO CALHA, DE SOBREPOR, COM 1 LÂMPADA TUBULAR FLUORESCENTE DE 36 W, COM REATOR DE PARTIDA RÁPIDA - FORNECIMENTO E INSTALAÇÃO. AF_02/2020</v>
          </cell>
          <cell r="G446" t="str">
            <v>INEL - INSTALAÇÃO ELÉTRICA/ELETRIFICAÇÃO E ILUMINAÇÃO EXTERNA</v>
          </cell>
        </row>
        <row r="446">
          <cell r="I446" t="str">
            <v>UN</v>
          </cell>
          <cell r="J446">
            <v>0.1932</v>
          </cell>
          <cell r="K446">
            <v>0</v>
          </cell>
          <cell r="L446">
            <v>92.75</v>
          </cell>
        </row>
        <row r="447">
          <cell r="D447" t="str">
            <v> 97886 </v>
          </cell>
          <cell r="E447" t="str">
            <v>SINAPI</v>
          </cell>
          <cell r="F447" t="str">
            <v>CAIXA ENTERRADA ELÉTRICA RETANGULAR, EM ALVENARIA COM TIJOLOS CERÂMICOS MACIÇOS, FUNDO COM BRITA, DIMENSÕES INTERNAS: 0,3X0,3X0,3 M. AF_12/2020</v>
          </cell>
          <cell r="G447" t="str">
            <v>INEL - INSTALAÇÃO ELÉTRICA/ELETRIFICAÇÃO E ILUMINAÇÃO EXTERNA</v>
          </cell>
        </row>
        <row r="447">
          <cell r="I447" t="str">
            <v>UN</v>
          </cell>
          <cell r="J447">
            <v>0.0966</v>
          </cell>
          <cell r="K447">
            <v>0</v>
          </cell>
          <cell r="L447">
            <v>182.09</v>
          </cell>
        </row>
        <row r="448">
          <cell r="D448" t="str">
            <v> 91862 </v>
          </cell>
          <cell r="E448" t="str">
            <v>SINAPI</v>
          </cell>
          <cell r="F448" t="str">
            <v>ELETRODUTO RÍGIDO ROSCÁVEL, PVC, DN 20 MM (1/2"), PARA CIRCUITOS TERMINAIS, INSTALADO EM FORRO - FORNECIMENTO E INSTALAÇÃO. AF_03/2023</v>
          </cell>
          <cell r="G448" t="str">
            <v>INEL - INSTALAÇÃO ELÉTRICA/ELETRIFICAÇÃO E ILUMINAÇÃO EXTERNA</v>
          </cell>
        </row>
        <row r="448">
          <cell r="I448" t="str">
            <v>M</v>
          </cell>
          <cell r="J448">
            <v>0.4251</v>
          </cell>
          <cell r="K448">
            <v>0</v>
          </cell>
          <cell r="L448">
            <v>10.47</v>
          </cell>
        </row>
        <row r="449">
          <cell r="D449" t="str">
            <v> 00010891 </v>
          </cell>
          <cell r="E449" t="str">
            <v>SINAPI</v>
          </cell>
          <cell r="F449" t="str">
            <v>EXTINTOR DE INCENDIO PORTATIL COM CARGA DE PO QUIMICO SECO (PQS) DE 4 KG, CLASSE BC</v>
          </cell>
          <cell r="G449" t="str">
            <v>Material</v>
          </cell>
        </row>
        <row r="449">
          <cell r="I449" t="str">
            <v>UN</v>
          </cell>
          <cell r="J449">
            <v>0.0966</v>
          </cell>
          <cell r="K449">
            <v>0</v>
          </cell>
          <cell r="L449">
            <v>236.92</v>
          </cell>
        </row>
        <row r="450">
          <cell r="D450" t="str">
            <v> 00010886 </v>
          </cell>
          <cell r="E450" t="str">
            <v>SINAPI</v>
          </cell>
          <cell r="F450" t="str">
            <v>EXTINTOR DE INCENDIO PORTATIL COM CARGA DE AGUA PRESSURIZADA DE 10 L, CLASSE A</v>
          </cell>
          <cell r="G450" t="str">
            <v>Material</v>
          </cell>
        </row>
        <row r="450">
          <cell r="I450" t="str">
            <v>UN</v>
          </cell>
          <cell r="J450">
            <v>0.0966</v>
          </cell>
          <cell r="K450">
            <v>0</v>
          </cell>
          <cell r="L450">
            <v>245</v>
          </cell>
        </row>
        <row r="452">
          <cell r="F452" t="str">
            <v>DEMOLIÇÕES / REMOÇÕES</v>
          </cell>
        </row>
        <row r="453">
          <cell r="D453" t="str">
            <v>Código</v>
          </cell>
          <cell r="E453" t="str">
            <v>Banco</v>
          </cell>
          <cell r="F453" t="str">
            <v>Descrição</v>
          </cell>
          <cell r="G453" t="str">
            <v>Tipo</v>
          </cell>
        </row>
        <row r="453">
          <cell r="I453" t="str">
            <v>Und</v>
          </cell>
          <cell r="J453" t="str">
            <v>Quant.</v>
          </cell>
          <cell r="K453" t="str">
            <v>Porcent.</v>
          </cell>
          <cell r="L453" t="str">
            <v>Valor Unit</v>
          </cell>
        </row>
        <row r="454">
          <cell r="D454" t="str">
            <v> 97637 </v>
          </cell>
          <cell r="E454" t="str">
            <v>SINAPI</v>
          </cell>
          <cell r="F454" t="str">
            <v>REMOÇÃO DE TAPUME/ CHAPAS METÁLICAS E DE MADEIRA, DE FORMA MANUAL, SEM REAPROVEITAMENTO. AF_09/2023</v>
          </cell>
          <cell r="G454" t="str">
            <v>SERP - SERVIÇOS PRELIMINARES</v>
          </cell>
        </row>
        <row r="454">
          <cell r="I454" t="str">
            <v>m²</v>
          </cell>
          <cell r="J454">
            <v>1</v>
          </cell>
        </row>
        <row r="454">
          <cell r="L454">
            <v>3.64</v>
          </cell>
        </row>
        <row r="455">
          <cell r="D455" t="str">
            <v> 88316 </v>
          </cell>
          <cell r="E455" t="str">
            <v>SINAPI</v>
          </cell>
          <cell r="F455" t="str">
            <v>SERVENTE COM ENCARGOS COMPLEMENTARES</v>
          </cell>
          <cell r="G455" t="str">
            <v>SEDI - SERVIÇOS DIVERSOS</v>
          </cell>
        </row>
        <row r="455">
          <cell r="I455" t="str">
            <v>H</v>
          </cell>
          <cell r="J455">
            <v>0.0952</v>
          </cell>
          <cell r="K455">
            <v>0</v>
          </cell>
          <cell r="L455">
            <v>25.95</v>
          </cell>
        </row>
        <row r="456">
          <cell r="D456" t="str">
            <v> 88278 </v>
          </cell>
          <cell r="E456" t="str">
            <v>SINAPI</v>
          </cell>
          <cell r="F456" t="str">
            <v>MONTADOR DE ESTRUTURA METÁLICA COM ENCARGOS COMPLEMENTARES</v>
          </cell>
          <cell r="G456" t="str">
            <v>SEDI - SERVIÇOS DIVERSOS</v>
          </cell>
        </row>
        <row r="456">
          <cell r="I456" t="str">
            <v>H</v>
          </cell>
          <cell r="J456">
            <v>0.0337</v>
          </cell>
          <cell r="K456">
            <v>0</v>
          </cell>
          <cell r="L456">
            <v>34.82</v>
          </cell>
        </row>
        <row r="458">
          <cell r="D458" t="str">
            <v>Código</v>
          </cell>
          <cell r="E458" t="str">
            <v>Banco</v>
          </cell>
          <cell r="F458" t="str">
            <v>Descrição</v>
          </cell>
          <cell r="G458" t="str">
            <v>Tipo</v>
          </cell>
        </row>
        <row r="458">
          <cell r="I458" t="str">
            <v>Und</v>
          </cell>
          <cell r="J458" t="str">
            <v>Quant.</v>
          </cell>
          <cell r="K458" t="str">
            <v>Porcent.</v>
          </cell>
          <cell r="L458" t="str">
            <v>Valor Unit</v>
          </cell>
        </row>
        <row r="459">
          <cell r="D459" t="str">
            <v> 104797 </v>
          </cell>
          <cell r="E459" t="str">
            <v>SINAPI</v>
          </cell>
          <cell r="F459" t="str">
            <v>REMOÇAO DE GUIAS PRÉ-FABRICADAS DE CONCRETO, DE FORMA MECANIZADA, COM REAPROVEITAMENTO. AF_09/2023</v>
          </cell>
          <cell r="G459" t="str">
            <v>SERP - SERVIÇOS PRELIMINARES</v>
          </cell>
        </row>
        <row r="459">
          <cell r="I459" t="str">
            <v>M</v>
          </cell>
          <cell r="J459">
            <v>1</v>
          </cell>
        </row>
        <row r="459">
          <cell r="L459">
            <v>21.09</v>
          </cell>
        </row>
        <row r="460">
          <cell r="D460" t="str">
            <v> 5952 </v>
          </cell>
          <cell r="E460" t="str">
            <v>SINAPI</v>
          </cell>
          <cell r="F460" t="str">
            <v>MARTELETE OU ROMPEDOR PNEUMÁTICO MANUAL, 28 KG, COM SILENCIADOR - CHI DIURNO. AF_07/2016</v>
          </cell>
          <cell r="G460" t="str">
            <v>CHOR - CUSTOS HORÁRIOS DE MÁQUINAS E EQUIPAMENTOS</v>
          </cell>
        </row>
        <row r="460">
          <cell r="I460" t="str">
            <v>CHI</v>
          </cell>
          <cell r="J460">
            <v>0.0839</v>
          </cell>
          <cell r="K460">
            <v>0</v>
          </cell>
          <cell r="L460">
            <v>34.68</v>
          </cell>
        </row>
        <row r="461">
          <cell r="D461" t="str">
            <v> 88309 </v>
          </cell>
          <cell r="E461" t="str">
            <v>SINAPI</v>
          </cell>
          <cell r="F461" t="str">
            <v>PEDREIRO COM ENCARGOS COMPLEMENTARES</v>
          </cell>
          <cell r="G461" t="str">
            <v>SEDI - SERVIÇOS DIVERSOS</v>
          </cell>
        </row>
        <row r="461">
          <cell r="I461" t="str">
            <v>H</v>
          </cell>
          <cell r="J461">
            <v>0.2199</v>
          </cell>
          <cell r="K461">
            <v>0</v>
          </cell>
          <cell r="L461">
            <v>33.38</v>
          </cell>
        </row>
        <row r="462">
          <cell r="D462" t="str">
            <v> 90964 </v>
          </cell>
          <cell r="E462" t="str">
            <v>SINAPI</v>
          </cell>
          <cell r="F462" t="str">
            <v>COMPRESSOR DE AR REBOCÁVEL, VAZÃO 89 PCM, PRESSÃO EFETIVA DE TRABALHO 102 PSI, MOTOR DIESEL, POTÊNCIA 20 CV - CHP DIURNO. AF_06/2015</v>
          </cell>
          <cell r="G462" t="str">
            <v>CHOR - CUSTOS HORÁRIOS DE MÁQUINAS E EQUIPAMENTOS</v>
          </cell>
        </row>
        <row r="462">
          <cell r="I462" t="str">
            <v>CHP</v>
          </cell>
          <cell r="J462">
            <v>0.1098</v>
          </cell>
          <cell r="K462">
            <v>0</v>
          </cell>
          <cell r="L462">
            <v>32.71</v>
          </cell>
        </row>
        <row r="463">
          <cell r="D463" t="str">
            <v> 5795 </v>
          </cell>
          <cell r="E463" t="str">
            <v>SINAPI</v>
          </cell>
          <cell r="F463" t="str">
            <v>MARTELETE OU ROMPEDOR PNEUMÁTICO MANUAL, 28 KG, COM SILENCIADOR - CHP DIURNO. AF_07/2016</v>
          </cell>
          <cell r="G463" t="str">
            <v>CHOR - CUSTOS HORÁRIOS DE MÁQUINAS E EQUIPAMENTOS</v>
          </cell>
        </row>
        <row r="463">
          <cell r="I463" t="str">
            <v>CHP</v>
          </cell>
          <cell r="J463">
            <v>0.1098</v>
          </cell>
          <cell r="K463">
            <v>0</v>
          </cell>
          <cell r="L463">
            <v>36.59</v>
          </cell>
        </row>
        <row r="464">
          <cell r="D464" t="str">
            <v> 88316 </v>
          </cell>
          <cell r="E464" t="str">
            <v>SINAPI</v>
          </cell>
          <cell r="F464" t="str">
            <v>SERVENTE COM ENCARGOS COMPLEMENTARES</v>
          </cell>
          <cell r="G464" t="str">
            <v>SEDI - SERVIÇOS DIVERSOS</v>
          </cell>
        </row>
        <row r="464">
          <cell r="I464" t="str">
            <v>H</v>
          </cell>
          <cell r="J464">
            <v>0.0965</v>
          </cell>
          <cell r="K464">
            <v>0</v>
          </cell>
          <cell r="L464">
            <v>25.95</v>
          </cell>
        </row>
        <row r="465">
          <cell r="D465" t="str">
            <v> 90965 </v>
          </cell>
          <cell r="E465" t="str">
            <v>SINAPI</v>
          </cell>
          <cell r="F465" t="str">
            <v>COMPRESSOR DE AR REBOCÁVEL, VAZÃO 89 PCM, PRESSÃO EFETIVA DE TRABALHO 102 PSI, MOTOR DIESEL, POTÊNCIA 20 CV - CHI DIURNO. AF_06/2015</v>
          </cell>
          <cell r="G465" t="str">
            <v>CHOR - CUSTOS HORÁRIOS DE MÁQUINAS E EQUIPAMENTOS</v>
          </cell>
        </row>
        <row r="465">
          <cell r="I465" t="str">
            <v>CHI</v>
          </cell>
          <cell r="J465">
            <v>0.0839</v>
          </cell>
          <cell r="K465">
            <v>0</v>
          </cell>
          <cell r="L465">
            <v>8.96</v>
          </cell>
        </row>
        <row r="467">
          <cell r="D467" t="str">
            <v>Código</v>
          </cell>
          <cell r="E467" t="str">
            <v>Banco</v>
          </cell>
          <cell r="F467" t="str">
            <v>Descrição</v>
          </cell>
          <cell r="G467" t="str">
            <v>Tipo</v>
          </cell>
        </row>
        <row r="467">
          <cell r="I467" t="str">
            <v>Und</v>
          </cell>
          <cell r="J467" t="str">
            <v>Quant.</v>
          </cell>
          <cell r="K467" t="str">
            <v>Porcent.</v>
          </cell>
          <cell r="L467" t="str">
            <v>Valor Unit</v>
          </cell>
        </row>
        <row r="468">
          <cell r="D468" t="str">
            <v> 97622 </v>
          </cell>
          <cell r="E468" t="str">
            <v>SINAPI</v>
          </cell>
          <cell r="F468" t="str">
            <v>DEMOLIÇÃO DE ALVENARIA DE BLOCO FURADO, DE FORMA MANUAL, SEM REAPROVEITAMENTO. AF_09/2023</v>
          </cell>
          <cell r="G468" t="str">
            <v>SERP - SERVIÇOS PRELIMINARES</v>
          </cell>
        </row>
        <row r="468">
          <cell r="I468" t="str">
            <v>m³</v>
          </cell>
          <cell r="J468">
            <v>1</v>
          </cell>
        </row>
        <row r="468">
          <cell r="L468">
            <v>68.78</v>
          </cell>
        </row>
        <row r="469">
          <cell r="D469" t="str">
            <v> 88316 </v>
          </cell>
          <cell r="E469" t="str">
            <v>SINAPI</v>
          </cell>
          <cell r="F469" t="str">
            <v>SERVENTE COM ENCARGOS COMPLEMENTARES</v>
          </cell>
          <cell r="G469" t="str">
            <v>SEDI - SERVIÇOS DIVERSOS</v>
          </cell>
        </row>
        <row r="469">
          <cell r="I469" t="str">
            <v>H</v>
          </cell>
          <cell r="J469">
            <v>2.1957</v>
          </cell>
          <cell r="K469">
            <v>0</v>
          </cell>
          <cell r="L469">
            <v>25.95</v>
          </cell>
        </row>
        <row r="470">
          <cell r="D470" t="str">
            <v> 88309 </v>
          </cell>
          <cell r="E470" t="str">
            <v>SINAPI</v>
          </cell>
          <cell r="F470" t="str">
            <v>PEDREIRO COM ENCARGOS COMPLEMENTARES</v>
          </cell>
          <cell r="G470" t="str">
            <v>SEDI - SERVIÇOS DIVERSOS</v>
          </cell>
        </row>
        <row r="470">
          <cell r="I470" t="str">
            <v>H</v>
          </cell>
          <cell r="J470">
            <v>0.3541</v>
          </cell>
          <cell r="K470">
            <v>0</v>
          </cell>
          <cell r="L470">
            <v>33.38</v>
          </cell>
        </row>
        <row r="472">
          <cell r="D472" t="str">
            <v>Código</v>
          </cell>
          <cell r="E472" t="str">
            <v>Banco</v>
          </cell>
          <cell r="F472" t="str">
            <v>Descrição</v>
          </cell>
          <cell r="G472" t="str">
            <v>Tipo</v>
          </cell>
        </row>
        <row r="472">
          <cell r="I472" t="str">
            <v>Und</v>
          </cell>
          <cell r="J472" t="str">
            <v>Quant.</v>
          </cell>
          <cell r="K472" t="str">
            <v>Porcent.</v>
          </cell>
          <cell r="L472" t="str">
            <v>Valor Unit</v>
          </cell>
        </row>
        <row r="473">
          <cell r="D473" t="str">
            <v> UFF00118 (ADAPT_SINAPI: 97633) </v>
          </cell>
          <cell r="E473" t="str">
            <v>Próprio</v>
          </cell>
          <cell r="F473" t="str">
            <v>RETIRADA DE PLACAS CERÂMICAS DA FACHADA, DE FORMA MANUAL.</v>
          </cell>
          <cell r="G473" t="str">
            <v>SERP - SERVIÇOS PRELIMINARES</v>
          </cell>
        </row>
        <row r="473">
          <cell r="I473" t="str">
            <v>m²</v>
          </cell>
          <cell r="J473">
            <v>1</v>
          </cell>
        </row>
        <row r="473">
          <cell r="L473">
            <v>28.16</v>
          </cell>
        </row>
        <row r="474">
          <cell r="D474" t="str">
            <v> 88316 </v>
          </cell>
          <cell r="E474" t="str">
            <v>SINAPI</v>
          </cell>
          <cell r="F474" t="str">
            <v>SERVENTE COM ENCARGOS COMPLEMENTARES</v>
          </cell>
          <cell r="G474" t="str">
            <v>SEDI - SERVIÇOS DIVERSOS</v>
          </cell>
        </row>
        <row r="474">
          <cell r="I474" t="str">
            <v>H</v>
          </cell>
          <cell r="J474">
            <v>0.774</v>
          </cell>
          <cell r="K474">
            <v>0</v>
          </cell>
          <cell r="L474">
            <v>25.95</v>
          </cell>
        </row>
        <row r="475">
          <cell r="D475" t="str">
            <v> 88256 </v>
          </cell>
          <cell r="E475" t="str">
            <v>SINAPI</v>
          </cell>
          <cell r="F475" t="str">
            <v>AZULEJISTA OU LADRILHISTA COM ENCARGOS COMPLEMENTARES</v>
          </cell>
          <cell r="G475" t="str">
            <v>SEDI - SERVIÇOS DIVERSOS</v>
          </cell>
        </row>
        <row r="475">
          <cell r="I475" t="str">
            <v>H</v>
          </cell>
          <cell r="J475">
            <v>0.2301</v>
          </cell>
          <cell r="K475">
            <v>0</v>
          </cell>
          <cell r="L475">
            <v>35.15</v>
          </cell>
        </row>
        <row r="477">
          <cell r="D477" t="str">
            <v>Código</v>
          </cell>
          <cell r="E477" t="str">
            <v>Banco</v>
          </cell>
          <cell r="F477" t="str">
            <v>Descrição</v>
          </cell>
          <cell r="G477" t="str">
            <v>Tipo</v>
          </cell>
        </row>
        <row r="477">
          <cell r="I477" t="str">
            <v>Und</v>
          </cell>
          <cell r="J477" t="str">
            <v>Quant.</v>
          </cell>
          <cell r="K477" t="str">
            <v>Porcent.</v>
          </cell>
          <cell r="L477" t="str">
            <v>Valor Unit</v>
          </cell>
        </row>
        <row r="478">
          <cell r="D478" t="str">
            <v> UFF00104 (ADAPT_ORSE:36) </v>
          </cell>
          <cell r="E478" t="str">
            <v>Próprio</v>
          </cell>
          <cell r="F478" t="str">
            <v>REMOÇÃO DE BRISES</v>
          </cell>
          <cell r="G478">
            <v>45</v>
          </cell>
        </row>
        <row r="478">
          <cell r="I478" t="str">
            <v>m²</v>
          </cell>
          <cell r="J478">
            <v>1</v>
          </cell>
        </row>
        <row r="478">
          <cell r="L478">
            <v>5.19</v>
          </cell>
        </row>
        <row r="479">
          <cell r="D479" t="str">
            <v> 88316 </v>
          </cell>
          <cell r="E479" t="str">
            <v>SINAPI</v>
          </cell>
          <cell r="F479" t="str">
            <v>SERVENTE COM ENCARGOS COMPLEMENTARES</v>
          </cell>
          <cell r="G479" t="str">
            <v>SEDI - SERVIÇOS DIVERSOS</v>
          </cell>
        </row>
        <row r="479">
          <cell r="I479" t="str">
            <v>H</v>
          </cell>
          <cell r="J479">
            <v>0.2</v>
          </cell>
          <cell r="K479">
            <v>0</v>
          </cell>
          <cell r="L479">
            <v>25.95</v>
          </cell>
        </row>
        <row r="481">
          <cell r="D481" t="str">
            <v>Código</v>
          </cell>
          <cell r="E481" t="str">
            <v>Banco</v>
          </cell>
          <cell r="F481" t="str">
            <v>Descrição</v>
          </cell>
          <cell r="G481" t="str">
            <v>Tipo</v>
          </cell>
        </row>
        <row r="481">
          <cell r="I481" t="str">
            <v>Und</v>
          </cell>
          <cell r="J481" t="str">
            <v>Quant.</v>
          </cell>
          <cell r="K481" t="str">
            <v>Porcent.</v>
          </cell>
          <cell r="L481" t="str">
            <v>Valor Unit</v>
          </cell>
        </row>
        <row r="482">
          <cell r="D482" t="str">
            <v> 97640 </v>
          </cell>
          <cell r="E482" t="str">
            <v>SINAPI</v>
          </cell>
          <cell r="F482" t="str">
            <v>REMOÇÃO DE FORROS DE DRYWALL, PVC E FIBROMINERAL, DE FORMA MANUAL, SEM REAPROVEITAMENTO. AF_09/2023</v>
          </cell>
          <cell r="G482" t="str">
            <v>SERP - SERVIÇOS PRELIMINARES</v>
          </cell>
        </row>
        <row r="482">
          <cell r="I482" t="str">
            <v>m²</v>
          </cell>
          <cell r="J482">
            <v>1</v>
          </cell>
        </row>
        <row r="482">
          <cell r="L482">
            <v>2.46</v>
          </cell>
        </row>
        <row r="483">
          <cell r="D483" t="str">
            <v> 88316 </v>
          </cell>
          <cell r="E483" t="str">
            <v>SINAPI</v>
          </cell>
          <cell r="F483" t="str">
            <v>SERVENTE COM ENCARGOS COMPLEMENTARES</v>
          </cell>
          <cell r="G483" t="str">
            <v>SEDI - SERVIÇOS DIVERSOS</v>
          </cell>
        </row>
        <row r="483">
          <cell r="I483" t="str">
            <v>H</v>
          </cell>
          <cell r="J483">
            <v>0.0647</v>
          </cell>
          <cell r="K483">
            <v>0</v>
          </cell>
          <cell r="L483">
            <v>25.95</v>
          </cell>
        </row>
        <row r="484">
          <cell r="D484" t="str">
            <v> 88278 </v>
          </cell>
          <cell r="E484" t="str">
            <v>SINAPI</v>
          </cell>
          <cell r="F484" t="str">
            <v>MONTADOR DE ESTRUTURA METÁLICA COM ENCARGOS COMPLEMENTARES</v>
          </cell>
          <cell r="G484" t="str">
            <v>SEDI - SERVIÇOS DIVERSOS</v>
          </cell>
        </row>
        <row r="484">
          <cell r="I484" t="str">
            <v>H</v>
          </cell>
          <cell r="J484">
            <v>0.0229</v>
          </cell>
          <cell r="K484">
            <v>0</v>
          </cell>
          <cell r="L484">
            <v>34.82</v>
          </cell>
        </row>
        <row r="486">
          <cell r="D486" t="str">
            <v>Código</v>
          </cell>
          <cell r="E486" t="str">
            <v>Banco</v>
          </cell>
          <cell r="F486" t="str">
            <v>Descrição</v>
          </cell>
          <cell r="G486" t="str">
            <v>Tipo</v>
          </cell>
        </row>
        <row r="486">
          <cell r="I486" t="str">
            <v>Und</v>
          </cell>
          <cell r="J486" t="str">
            <v>Quant.</v>
          </cell>
          <cell r="K486" t="str">
            <v>Porcent.</v>
          </cell>
          <cell r="L486" t="str">
            <v>Valor Unit</v>
          </cell>
        </row>
        <row r="487">
          <cell r="D487" t="str">
            <v> 97642 </v>
          </cell>
          <cell r="E487" t="str">
            <v>SINAPI</v>
          </cell>
          <cell r="F487" t="str">
            <v>REMOÇÃO DE TRAMA METÁLICA OU DE MADEIRA PARA FORRO, DE FORMA MANUAL, SEM REAPROVEITAMENTO. AF_09/2023</v>
          </cell>
          <cell r="G487" t="str">
            <v>SERP - SERVIÇOS PRELIMINARES</v>
          </cell>
        </row>
        <row r="487">
          <cell r="I487" t="str">
            <v>m²</v>
          </cell>
          <cell r="J487">
            <v>1</v>
          </cell>
        </row>
        <row r="487">
          <cell r="L487">
            <v>3.54</v>
          </cell>
        </row>
        <row r="488">
          <cell r="D488" t="str">
            <v> 88316 </v>
          </cell>
          <cell r="E488" t="str">
            <v>SINAPI</v>
          </cell>
          <cell r="F488" t="str">
            <v>SERVENTE COM ENCARGOS COMPLEMENTARES</v>
          </cell>
          <cell r="G488" t="str">
            <v>SEDI - SERVIÇOS DIVERSOS</v>
          </cell>
        </row>
        <row r="488">
          <cell r="I488" t="str">
            <v>H</v>
          </cell>
          <cell r="J488">
            <v>0.0927</v>
          </cell>
          <cell r="K488">
            <v>0</v>
          </cell>
          <cell r="L488">
            <v>25.95</v>
          </cell>
        </row>
        <row r="489">
          <cell r="D489" t="str">
            <v> 88278 </v>
          </cell>
          <cell r="E489" t="str">
            <v>SINAPI</v>
          </cell>
          <cell r="F489" t="str">
            <v>MONTADOR DE ESTRUTURA METÁLICA COM ENCARGOS COMPLEMENTARES</v>
          </cell>
          <cell r="G489" t="str">
            <v>SEDI - SERVIÇOS DIVERSOS</v>
          </cell>
        </row>
        <row r="489">
          <cell r="I489" t="str">
            <v>H</v>
          </cell>
          <cell r="J489">
            <v>0.0328</v>
          </cell>
          <cell r="K489">
            <v>0</v>
          </cell>
          <cell r="L489">
            <v>34.82</v>
          </cell>
        </row>
        <row r="491">
          <cell r="D491" t="str">
            <v>Código</v>
          </cell>
          <cell r="E491" t="str">
            <v>Banco</v>
          </cell>
          <cell r="F491" t="str">
            <v>Descrição</v>
          </cell>
          <cell r="G491" t="str">
            <v>Tipo</v>
          </cell>
        </row>
        <row r="491">
          <cell r="I491" t="str">
            <v>Und</v>
          </cell>
          <cell r="J491" t="str">
            <v>Quant.</v>
          </cell>
          <cell r="K491" t="str">
            <v>Porcent.</v>
          </cell>
          <cell r="L491" t="str">
            <v>Valor Unit</v>
          </cell>
        </row>
        <row r="492">
          <cell r="D492" t="str">
            <v> 97644 </v>
          </cell>
          <cell r="E492" t="str">
            <v>SINAPI</v>
          </cell>
          <cell r="F492" t="str">
            <v>REMOÇÃO DE PORTAS, DE FORMA MANUAL, SEM REAPROVEITAMENTO. AF_09/2023</v>
          </cell>
          <cell r="G492" t="str">
            <v>SERP - SERVIÇOS PRELIMINARES</v>
          </cell>
        </row>
        <row r="492">
          <cell r="I492" t="str">
            <v>m²</v>
          </cell>
          <cell r="J492">
            <v>1</v>
          </cell>
        </row>
        <row r="492">
          <cell r="L492">
            <v>11.59</v>
          </cell>
        </row>
        <row r="493">
          <cell r="D493" t="str">
            <v> 88316 </v>
          </cell>
          <cell r="E493" t="str">
            <v>SINAPI</v>
          </cell>
          <cell r="F493" t="str">
            <v>SERVENTE COM ENCARGOS COMPLEMENTARES</v>
          </cell>
          <cell r="G493" t="str">
            <v>SEDI - SERVIÇOS DIVERSOS</v>
          </cell>
        </row>
        <row r="493">
          <cell r="I493" t="str">
            <v>H</v>
          </cell>
          <cell r="J493">
            <v>0.3075</v>
          </cell>
          <cell r="K493">
            <v>0</v>
          </cell>
          <cell r="L493">
            <v>25.95</v>
          </cell>
        </row>
        <row r="494">
          <cell r="D494" t="str">
            <v> 88309 </v>
          </cell>
          <cell r="E494" t="str">
            <v>SINAPI</v>
          </cell>
          <cell r="F494" t="str">
            <v>PEDREIRO COM ENCARGOS COMPLEMENTARES</v>
          </cell>
          <cell r="G494" t="str">
            <v>SEDI - SERVIÇOS DIVERSOS</v>
          </cell>
        </row>
        <row r="494">
          <cell r="I494" t="str">
            <v>H</v>
          </cell>
          <cell r="J494">
            <v>0.1087</v>
          </cell>
          <cell r="K494">
            <v>0</v>
          </cell>
          <cell r="L494">
            <v>33.38</v>
          </cell>
        </row>
        <row r="496">
          <cell r="D496" t="str">
            <v>Código</v>
          </cell>
          <cell r="E496" t="str">
            <v>Banco</v>
          </cell>
          <cell r="F496" t="str">
            <v>Descrição</v>
          </cell>
          <cell r="G496" t="str">
            <v>Tipo</v>
          </cell>
        </row>
        <row r="496">
          <cell r="I496" t="str">
            <v>Und</v>
          </cell>
          <cell r="J496" t="str">
            <v>Quant.</v>
          </cell>
          <cell r="K496" t="str">
            <v>Porcent.</v>
          </cell>
          <cell r="L496" t="str">
            <v>Valor Unit</v>
          </cell>
        </row>
        <row r="497">
          <cell r="D497" t="str">
            <v> 97645 </v>
          </cell>
          <cell r="E497" t="str">
            <v>SINAPI</v>
          </cell>
          <cell r="F497" t="str">
            <v>REMOÇÃO DE JANELAS, DE FORMA MANUAL, SEM REAPROVEITAMENTO. AF_09/2023</v>
          </cell>
          <cell r="G497" t="str">
            <v>SERP - SERVIÇOS PRELIMINARES</v>
          </cell>
        </row>
        <row r="497">
          <cell r="I497" t="str">
            <v>m²</v>
          </cell>
          <cell r="J497">
            <v>1</v>
          </cell>
        </row>
        <row r="497">
          <cell r="L497">
            <v>29.95</v>
          </cell>
        </row>
        <row r="498">
          <cell r="D498" t="str">
            <v> 88309 </v>
          </cell>
          <cell r="E498" t="str">
            <v>SINAPI</v>
          </cell>
          <cell r="F498" t="str">
            <v>PEDREIRO COM ENCARGOS COMPLEMENTARES</v>
          </cell>
          <cell r="G498" t="str">
            <v>SEDI - SERVIÇOS DIVERSOS</v>
          </cell>
        </row>
        <row r="498">
          <cell r="I498" t="str">
            <v>H</v>
          </cell>
          <cell r="J498">
            <v>0.2807</v>
          </cell>
          <cell r="K498">
            <v>0</v>
          </cell>
          <cell r="L498">
            <v>33.38</v>
          </cell>
        </row>
        <row r="499">
          <cell r="D499" t="str">
            <v> 88316 </v>
          </cell>
          <cell r="E499" t="str">
            <v>SINAPI</v>
          </cell>
          <cell r="F499" t="str">
            <v>SERVENTE COM ENCARGOS COMPLEMENTARES</v>
          </cell>
          <cell r="G499" t="str">
            <v>SEDI - SERVIÇOS DIVERSOS</v>
          </cell>
        </row>
        <row r="499">
          <cell r="I499" t="str">
            <v>H</v>
          </cell>
          <cell r="J499">
            <v>0.7936</v>
          </cell>
          <cell r="K499">
            <v>0</v>
          </cell>
          <cell r="L499">
            <v>25.95</v>
          </cell>
        </row>
        <row r="501">
          <cell r="D501" t="str">
            <v>Código</v>
          </cell>
          <cell r="E501" t="str">
            <v>Banco</v>
          </cell>
          <cell r="F501" t="str">
            <v>Descrição</v>
          </cell>
          <cell r="G501" t="str">
            <v>Tipo</v>
          </cell>
        </row>
        <row r="501">
          <cell r="I501" t="str">
            <v>Und</v>
          </cell>
          <cell r="J501" t="str">
            <v>Quant.</v>
          </cell>
          <cell r="K501" t="str">
            <v>Porcent.</v>
          </cell>
          <cell r="L501" t="str">
            <v>Valor Unit</v>
          </cell>
        </row>
        <row r="502">
          <cell r="D502" t="str">
            <v> 102191 </v>
          </cell>
          <cell r="E502" t="str">
            <v>SINAPI</v>
          </cell>
          <cell r="F502" t="str">
            <v>REMOÇÃO DE VIDRO LISO COMUM DE ESQUADRIA COM BAGUETE DE ALUMÍNIO OU PVC. AF_01/2021</v>
          </cell>
          <cell r="G502" t="str">
            <v>ESQV - ESQUADRIAS/FERRAGENS/VIDROS</v>
          </cell>
        </row>
        <row r="502">
          <cell r="I502" t="str">
            <v>m²</v>
          </cell>
          <cell r="J502">
            <v>1</v>
          </cell>
        </row>
        <row r="502">
          <cell r="L502">
            <v>26.86</v>
          </cell>
        </row>
        <row r="503">
          <cell r="D503" t="str">
            <v> 88325 </v>
          </cell>
          <cell r="E503" t="str">
            <v>SINAPI</v>
          </cell>
          <cell r="F503" t="str">
            <v>VIDRACEIRO COM ENCARGOS COMPLEMENTARES</v>
          </cell>
          <cell r="G503" t="str">
            <v>SEDI - SERVIÇOS DIVERSOS</v>
          </cell>
        </row>
        <row r="503">
          <cell r="I503" t="str">
            <v>H</v>
          </cell>
          <cell r="J503">
            <v>0.487</v>
          </cell>
          <cell r="K503">
            <v>0</v>
          </cell>
          <cell r="L503">
            <v>29.91</v>
          </cell>
        </row>
        <row r="504">
          <cell r="D504" t="str">
            <v> 88316 </v>
          </cell>
          <cell r="E504" t="str">
            <v>SINAPI</v>
          </cell>
          <cell r="F504" t="str">
            <v>SERVENTE COM ENCARGOS COMPLEMENTARES</v>
          </cell>
          <cell r="G504" t="str">
            <v>SEDI - SERVIÇOS DIVERSOS</v>
          </cell>
        </row>
        <row r="504">
          <cell r="I504" t="str">
            <v>H</v>
          </cell>
          <cell r="J504">
            <v>0.474</v>
          </cell>
          <cell r="K504">
            <v>0</v>
          </cell>
          <cell r="L504">
            <v>25.95</v>
          </cell>
        </row>
        <row r="506">
          <cell r="D506" t="str">
            <v>Código</v>
          </cell>
          <cell r="E506" t="str">
            <v>Banco</v>
          </cell>
          <cell r="F506" t="str">
            <v>Descrição</v>
          </cell>
          <cell r="G506" t="str">
            <v>Tipo</v>
          </cell>
        </row>
        <row r="506">
          <cell r="I506" t="str">
            <v>Und</v>
          </cell>
          <cell r="J506" t="str">
            <v>Quant.</v>
          </cell>
          <cell r="K506" t="str">
            <v>Porcent.</v>
          </cell>
          <cell r="L506" t="str">
            <v>Valor Unit</v>
          </cell>
        </row>
        <row r="507">
          <cell r="D507" t="str">
            <v> 102192 </v>
          </cell>
          <cell r="E507" t="str">
            <v>SINAPI</v>
          </cell>
          <cell r="F507" t="str">
            <v>REMOÇÃO DE VIDRO TEMPERADO FIXADO EM PERFIL U. AF_01/2021</v>
          </cell>
          <cell r="G507" t="str">
            <v>ESQV - ESQUADRIAS/FERRAGENS/VIDROS</v>
          </cell>
        </row>
        <row r="507">
          <cell r="I507" t="str">
            <v>m²</v>
          </cell>
          <cell r="J507">
            <v>1</v>
          </cell>
        </row>
        <row r="507">
          <cell r="L507">
            <v>19.17</v>
          </cell>
        </row>
        <row r="508">
          <cell r="D508" t="str">
            <v> 88325 </v>
          </cell>
          <cell r="E508" t="str">
            <v>SINAPI</v>
          </cell>
          <cell r="F508" t="str">
            <v>VIDRACEIRO COM ENCARGOS COMPLEMENTARES</v>
          </cell>
          <cell r="G508" t="str">
            <v>SEDI - SERVIÇOS DIVERSOS</v>
          </cell>
        </row>
        <row r="508">
          <cell r="I508" t="str">
            <v>H</v>
          </cell>
          <cell r="J508">
            <v>0.348</v>
          </cell>
          <cell r="K508">
            <v>0</v>
          </cell>
          <cell r="L508">
            <v>29.91</v>
          </cell>
        </row>
        <row r="509">
          <cell r="D509" t="str">
            <v> 88316 </v>
          </cell>
          <cell r="E509" t="str">
            <v>SINAPI</v>
          </cell>
          <cell r="F509" t="str">
            <v>SERVENTE COM ENCARGOS COMPLEMENTARES</v>
          </cell>
          <cell r="G509" t="str">
            <v>SEDI - SERVIÇOS DIVERSOS</v>
          </cell>
        </row>
        <row r="509">
          <cell r="I509" t="str">
            <v>H</v>
          </cell>
          <cell r="J509">
            <v>0.338</v>
          </cell>
          <cell r="K509">
            <v>0</v>
          </cell>
          <cell r="L509">
            <v>25.95</v>
          </cell>
        </row>
        <row r="511">
          <cell r="D511" t="str">
            <v>Código</v>
          </cell>
          <cell r="E511" t="str">
            <v>Banco</v>
          </cell>
          <cell r="F511" t="str">
            <v>Descrição</v>
          </cell>
          <cell r="G511" t="str">
            <v>Tipo</v>
          </cell>
        </row>
        <row r="511">
          <cell r="I511" t="str">
            <v>Und</v>
          </cell>
          <cell r="J511" t="str">
            <v>Quant.</v>
          </cell>
          <cell r="K511" t="str">
            <v>Porcent.</v>
          </cell>
          <cell r="L511" t="str">
            <v>Valor Unit</v>
          </cell>
        </row>
        <row r="512">
          <cell r="D512" t="str">
            <v> 97647 </v>
          </cell>
          <cell r="E512" t="str">
            <v>SINAPI</v>
          </cell>
          <cell r="F512" t="str">
            <v>REMOÇÃO DE TELHAS DE FIBROCIMENTO METÁLICA E CERÂMICA, DE FORMA MANUAL, SEM REAPROVEITAMENTO. AF_09/2023</v>
          </cell>
          <cell r="G512" t="str">
            <v>SERP - SERVIÇOS PRELIMINARES</v>
          </cell>
        </row>
        <row r="512">
          <cell r="I512" t="str">
            <v>m²</v>
          </cell>
          <cell r="J512">
            <v>1</v>
          </cell>
        </row>
        <row r="512">
          <cell r="L512">
            <v>4.33</v>
          </cell>
        </row>
        <row r="513">
          <cell r="D513" t="str">
            <v> 88316 </v>
          </cell>
          <cell r="E513" t="str">
            <v>SINAPI</v>
          </cell>
          <cell r="F513" t="str">
            <v>SERVENTE COM ENCARGOS COMPLEMENTARES</v>
          </cell>
          <cell r="G513" t="str">
            <v>SEDI - SERVIÇOS DIVERSOS</v>
          </cell>
        </row>
        <row r="513">
          <cell r="I513" t="str">
            <v>H</v>
          </cell>
          <cell r="J513">
            <v>0.1153</v>
          </cell>
          <cell r="K513">
            <v>0</v>
          </cell>
          <cell r="L513">
            <v>25.95</v>
          </cell>
        </row>
        <row r="514">
          <cell r="D514" t="str">
            <v> 88323 </v>
          </cell>
          <cell r="E514" t="str">
            <v>SINAPI</v>
          </cell>
          <cell r="F514" t="str">
            <v>TELHADISTA COM ENCARGOS COMPLEMENTARES</v>
          </cell>
          <cell r="G514" t="str">
            <v>SEDI - SERVIÇOS DIVERSOS</v>
          </cell>
        </row>
        <row r="514">
          <cell r="I514" t="str">
            <v>H</v>
          </cell>
          <cell r="J514">
            <v>0.0408</v>
          </cell>
          <cell r="K514">
            <v>0</v>
          </cell>
          <cell r="L514">
            <v>32.85</v>
          </cell>
        </row>
        <row r="516">
          <cell r="D516" t="str">
            <v>Código</v>
          </cell>
          <cell r="E516" t="str">
            <v>Banco</v>
          </cell>
          <cell r="F516" t="str">
            <v>Descrição</v>
          </cell>
          <cell r="G516" t="str">
            <v>Tipo</v>
          </cell>
        </row>
        <row r="516">
          <cell r="I516" t="str">
            <v>Und</v>
          </cell>
          <cell r="J516" t="str">
            <v>Quant.</v>
          </cell>
          <cell r="K516" t="str">
            <v>Porcent.</v>
          </cell>
          <cell r="L516" t="str">
            <v>Valor Unit</v>
          </cell>
        </row>
        <row r="517">
          <cell r="D517" t="str">
            <v> 97650 </v>
          </cell>
          <cell r="E517" t="str">
            <v>SINAPI</v>
          </cell>
          <cell r="F517" t="str">
            <v>REMOÇÃO DE TRAMA DE MADEIRA PARA COBERTURA, DE FORMA MANUAL, SEM REAPROVEITAMENTO. AF_09/2023</v>
          </cell>
          <cell r="G517" t="str">
            <v>SERP - SERVIÇOS PRELIMINARES</v>
          </cell>
        </row>
        <row r="517">
          <cell r="I517" t="str">
            <v>m²</v>
          </cell>
          <cell r="J517">
            <v>1</v>
          </cell>
        </row>
        <row r="517">
          <cell r="L517">
            <v>9.33</v>
          </cell>
        </row>
        <row r="518">
          <cell r="D518" t="str">
            <v> 88316 </v>
          </cell>
          <cell r="E518" t="str">
            <v>SINAPI</v>
          </cell>
          <cell r="F518" t="str">
            <v>SERVENTE COM ENCARGOS COMPLEMENTARES</v>
          </cell>
          <cell r="G518" t="str">
            <v>SEDI - SERVIÇOS DIVERSOS</v>
          </cell>
        </row>
        <row r="518">
          <cell r="I518" t="str">
            <v>H</v>
          </cell>
          <cell r="J518">
            <v>0.2487</v>
          </cell>
          <cell r="K518">
            <v>0</v>
          </cell>
          <cell r="L518">
            <v>25.95</v>
          </cell>
        </row>
        <row r="519">
          <cell r="D519" t="str">
            <v> 88323 </v>
          </cell>
          <cell r="E519" t="str">
            <v>SINAPI</v>
          </cell>
          <cell r="F519" t="str">
            <v>TELHADISTA COM ENCARGOS COMPLEMENTARES</v>
          </cell>
          <cell r="G519" t="str">
            <v>SEDI - SERVIÇOS DIVERSOS</v>
          </cell>
        </row>
        <row r="519">
          <cell r="I519" t="str">
            <v>H</v>
          </cell>
          <cell r="J519">
            <v>0.0879</v>
          </cell>
          <cell r="K519">
            <v>0</v>
          </cell>
          <cell r="L519">
            <v>32.85</v>
          </cell>
        </row>
        <row r="521">
          <cell r="D521" t="str">
            <v>Código</v>
          </cell>
          <cell r="E521" t="str">
            <v>Banco</v>
          </cell>
          <cell r="F521" t="str">
            <v>Descrição</v>
          </cell>
          <cell r="G521" t="str">
            <v>Tipo</v>
          </cell>
        </row>
        <row r="521">
          <cell r="I521" t="str">
            <v>Und</v>
          </cell>
          <cell r="J521" t="str">
            <v>Quant.</v>
          </cell>
          <cell r="K521" t="str">
            <v>Porcent.</v>
          </cell>
          <cell r="L521" t="str">
            <v>Valor Unit</v>
          </cell>
        </row>
        <row r="522">
          <cell r="D522" t="str">
            <v> 97660 </v>
          </cell>
          <cell r="E522" t="str">
            <v>SINAPI</v>
          </cell>
          <cell r="F522" t="str">
            <v>REMOÇÃO DE INTERRUPTORES/TOMADAS ELÉTRICAS, DE FORMA MANUAL, SEM REAPROVEITAMENTO. AF_09/2023</v>
          </cell>
          <cell r="G522" t="str">
            <v>SERP - SERVIÇOS PRELIMINARES</v>
          </cell>
        </row>
        <row r="522">
          <cell r="I522" t="str">
            <v>UN</v>
          </cell>
          <cell r="J522">
            <v>1</v>
          </cell>
        </row>
        <row r="522">
          <cell r="L522">
            <v>0.8</v>
          </cell>
        </row>
        <row r="523">
          <cell r="D523" t="str">
            <v> 88264 </v>
          </cell>
          <cell r="E523" t="str">
            <v>SINAPI</v>
          </cell>
          <cell r="F523" t="str">
            <v>ELETRICISTA COM ENCARGOS COMPLEMENTARES</v>
          </cell>
          <cell r="G523" t="str">
            <v>SEDI - SERVIÇOS DIVERSOS</v>
          </cell>
        </row>
        <row r="523">
          <cell r="I523" t="str">
            <v>H</v>
          </cell>
          <cell r="J523">
            <v>0.0076</v>
          </cell>
          <cell r="K523">
            <v>0</v>
          </cell>
          <cell r="L523">
            <v>33.07</v>
          </cell>
        </row>
        <row r="524">
          <cell r="D524" t="str">
            <v> 88316 </v>
          </cell>
          <cell r="E524" t="str">
            <v>SINAPI</v>
          </cell>
          <cell r="F524" t="str">
            <v>SERVENTE COM ENCARGOS COMPLEMENTARES</v>
          </cell>
          <cell r="G524" t="str">
            <v>SEDI - SERVIÇOS DIVERSOS</v>
          </cell>
        </row>
        <row r="524">
          <cell r="I524" t="str">
            <v>H</v>
          </cell>
          <cell r="J524">
            <v>0.0215</v>
          </cell>
          <cell r="K524">
            <v>0</v>
          </cell>
          <cell r="L524">
            <v>25.95</v>
          </cell>
        </row>
        <row r="526">
          <cell r="D526" t="str">
            <v>Código</v>
          </cell>
          <cell r="E526" t="str">
            <v>Banco</v>
          </cell>
          <cell r="F526" t="str">
            <v>Descrição</v>
          </cell>
          <cell r="G526" t="str">
            <v>Tipo</v>
          </cell>
        </row>
        <row r="526">
          <cell r="I526" t="str">
            <v>Und</v>
          </cell>
          <cell r="J526" t="str">
            <v>Quant.</v>
          </cell>
          <cell r="K526" t="str">
            <v>Porcent.</v>
          </cell>
          <cell r="L526" t="str">
            <v>Valor Unit</v>
          </cell>
        </row>
        <row r="527">
          <cell r="D527" t="str">
            <v> 97661 </v>
          </cell>
          <cell r="E527" t="str">
            <v>SINAPI</v>
          </cell>
          <cell r="F527" t="str">
            <v>REMOÇÃO DE CABOS ELÉTRICOS, COM SEÇÃO DE 10 MM², FORMA MANUAL, SEM REAPROVEITAMENTO. AF_09/2023</v>
          </cell>
          <cell r="G527" t="str">
            <v>SERP - SERVIÇOS PRELIMINARES</v>
          </cell>
        </row>
        <row r="527">
          <cell r="I527" t="str">
            <v>M</v>
          </cell>
          <cell r="J527">
            <v>1</v>
          </cell>
        </row>
        <row r="527">
          <cell r="L527">
            <v>0.85</v>
          </cell>
        </row>
        <row r="528">
          <cell r="D528" t="str">
            <v> 88264 </v>
          </cell>
          <cell r="E528" t="str">
            <v>SINAPI</v>
          </cell>
          <cell r="F528" t="str">
            <v>ELETRICISTA COM ENCARGOS COMPLEMENTARES</v>
          </cell>
          <cell r="G528" t="str">
            <v>SEDI - SERVIÇOS DIVERSOS</v>
          </cell>
        </row>
        <row r="528">
          <cell r="I528" t="str">
            <v>H</v>
          </cell>
          <cell r="J528">
            <v>0.0081</v>
          </cell>
          <cell r="K528">
            <v>0</v>
          </cell>
          <cell r="L528">
            <v>33.07</v>
          </cell>
        </row>
        <row r="529">
          <cell r="D529" t="str">
            <v> 88316 </v>
          </cell>
          <cell r="E529" t="str">
            <v>SINAPI</v>
          </cell>
          <cell r="F529" t="str">
            <v>SERVENTE COM ENCARGOS COMPLEMENTARES</v>
          </cell>
          <cell r="G529" t="str">
            <v>SEDI - SERVIÇOS DIVERSOS</v>
          </cell>
        </row>
        <row r="529">
          <cell r="I529" t="str">
            <v>H</v>
          </cell>
          <cell r="J529">
            <v>0.023</v>
          </cell>
          <cell r="K529">
            <v>0</v>
          </cell>
          <cell r="L529">
            <v>25.95</v>
          </cell>
        </row>
        <row r="531">
          <cell r="D531" t="str">
            <v>Código</v>
          </cell>
          <cell r="E531" t="str">
            <v>Banco</v>
          </cell>
          <cell r="F531" t="str">
            <v>Descrição</v>
          </cell>
          <cell r="G531" t="str">
            <v>Tipo</v>
          </cell>
        </row>
        <row r="531">
          <cell r="I531" t="str">
            <v>Und</v>
          </cell>
          <cell r="J531" t="str">
            <v>Quant.</v>
          </cell>
          <cell r="K531" t="str">
            <v>Porcent.</v>
          </cell>
          <cell r="L531" t="str">
            <v>Valor Unit</v>
          </cell>
        </row>
        <row r="532">
          <cell r="D532" t="str">
            <v> 97663 </v>
          </cell>
          <cell r="E532" t="str">
            <v>SINAPI</v>
          </cell>
          <cell r="F532" t="str">
            <v>REMOÇÃO DE LOUÇAS, DE FORMA MANUAL, SEM REAPROVEITAMENTO. AF_09/2023</v>
          </cell>
          <cell r="G532" t="str">
            <v>SERP - SERVIÇOS PRELIMINARES</v>
          </cell>
        </row>
        <row r="532">
          <cell r="I532" t="str">
            <v>UN</v>
          </cell>
          <cell r="J532">
            <v>1</v>
          </cell>
        </row>
        <row r="532">
          <cell r="L532">
            <v>15.31</v>
          </cell>
        </row>
        <row r="533">
          <cell r="D533" t="str">
            <v> 88316 </v>
          </cell>
          <cell r="E533" t="str">
            <v>SINAPI</v>
          </cell>
          <cell r="F533" t="str">
            <v>SERVENTE COM ENCARGOS COMPLEMENTARES</v>
          </cell>
          <cell r="G533" t="str">
            <v>SEDI - SERVIÇOS DIVERSOS</v>
          </cell>
        </row>
        <row r="533">
          <cell r="I533" t="str">
            <v>H</v>
          </cell>
          <cell r="J533">
            <v>0.4096</v>
          </cell>
          <cell r="K533">
            <v>0</v>
          </cell>
          <cell r="L533">
            <v>25.95</v>
          </cell>
        </row>
        <row r="534">
          <cell r="D534" t="str">
            <v> 88267 </v>
          </cell>
          <cell r="E534" t="str">
            <v>SINAPI</v>
          </cell>
          <cell r="F534" t="str">
            <v>ENCANADOR OU BOMBEIRO HIDRÁULICO COM ENCARGOS COMPLEMENTARES</v>
          </cell>
          <cell r="G534" t="str">
            <v>SEDI - SERVIÇOS DIVERSOS</v>
          </cell>
        </row>
        <row r="534">
          <cell r="I534" t="str">
            <v>H</v>
          </cell>
          <cell r="J534">
            <v>0.1448</v>
          </cell>
          <cell r="K534">
            <v>0</v>
          </cell>
          <cell r="L534">
            <v>32.39</v>
          </cell>
        </row>
        <row r="536">
          <cell r="D536" t="str">
            <v>Código</v>
          </cell>
          <cell r="E536" t="str">
            <v>Banco</v>
          </cell>
          <cell r="F536" t="str">
            <v>Descrição</v>
          </cell>
          <cell r="G536" t="str">
            <v>Tipo</v>
          </cell>
        </row>
        <row r="536">
          <cell r="I536" t="str">
            <v>Und</v>
          </cell>
          <cell r="J536" t="str">
            <v>Quant.</v>
          </cell>
          <cell r="K536" t="str">
            <v>Porcent.</v>
          </cell>
          <cell r="L536" t="str">
            <v>Valor Unit</v>
          </cell>
        </row>
        <row r="537">
          <cell r="D537" t="str">
            <v> 97664 </v>
          </cell>
          <cell r="E537" t="str">
            <v>SINAPI</v>
          </cell>
          <cell r="F537" t="str">
            <v>REMOÇÃO DE ACESSÓRIOS, DE FORMA MANUAL, SEM REAPROVEITAMENTO. AF_09/2023</v>
          </cell>
          <cell r="G537" t="str">
            <v>SERP - SERVIÇOS PRELIMINARES</v>
          </cell>
        </row>
        <row r="537">
          <cell r="I537" t="str">
            <v>UN</v>
          </cell>
          <cell r="J537">
            <v>1</v>
          </cell>
        </row>
        <row r="537">
          <cell r="L537">
            <v>1.9</v>
          </cell>
        </row>
        <row r="538">
          <cell r="D538" t="str">
            <v> 88316 </v>
          </cell>
          <cell r="E538" t="str">
            <v>SINAPI</v>
          </cell>
          <cell r="F538" t="str">
            <v>SERVENTE COM ENCARGOS COMPLEMENTARES</v>
          </cell>
          <cell r="G538" t="str">
            <v>SEDI - SERVIÇOS DIVERSOS</v>
          </cell>
        </row>
        <row r="538">
          <cell r="I538" t="str">
            <v>H</v>
          </cell>
          <cell r="J538">
            <v>0.0512</v>
          </cell>
          <cell r="K538">
            <v>0</v>
          </cell>
          <cell r="L538">
            <v>25.95</v>
          </cell>
        </row>
        <row r="539">
          <cell r="D539" t="str">
            <v> 88267 </v>
          </cell>
          <cell r="E539" t="str">
            <v>SINAPI</v>
          </cell>
          <cell r="F539" t="str">
            <v>ENCANADOR OU BOMBEIRO HIDRÁULICO COM ENCARGOS COMPLEMENTARES</v>
          </cell>
          <cell r="G539" t="str">
            <v>SEDI - SERVIÇOS DIVERSOS</v>
          </cell>
        </row>
        <row r="539">
          <cell r="I539" t="str">
            <v>H</v>
          </cell>
          <cell r="J539">
            <v>0.0181</v>
          </cell>
          <cell r="K539">
            <v>0</v>
          </cell>
          <cell r="L539">
            <v>32.39</v>
          </cell>
        </row>
        <row r="541">
          <cell r="D541" t="str">
            <v>Código</v>
          </cell>
          <cell r="E541" t="str">
            <v>Banco</v>
          </cell>
          <cell r="F541" t="str">
            <v>Descrição</v>
          </cell>
          <cell r="G541" t="str">
            <v>Tipo</v>
          </cell>
        </row>
        <row r="541">
          <cell r="I541" t="str">
            <v>Und</v>
          </cell>
          <cell r="J541" t="str">
            <v>Quant.</v>
          </cell>
          <cell r="K541" t="str">
            <v>Porcent.</v>
          </cell>
          <cell r="L541" t="str">
            <v>Valor Unit</v>
          </cell>
        </row>
        <row r="542">
          <cell r="D542" t="str">
            <v> 97665 </v>
          </cell>
          <cell r="E542" t="str">
            <v>SINAPI</v>
          </cell>
          <cell r="F542" t="str">
            <v>REMOÇÃO DE LUMINÁRIAS, DE FORMA MANUAL, SEM REAPROVEITAMENTO. AF_09/2023</v>
          </cell>
          <cell r="G542" t="str">
            <v>SERP - SERVIÇOS PRELIMINARES</v>
          </cell>
        </row>
        <row r="542">
          <cell r="I542" t="str">
            <v>UN</v>
          </cell>
          <cell r="J542">
            <v>1</v>
          </cell>
        </row>
        <row r="542">
          <cell r="L542">
            <v>2.17</v>
          </cell>
        </row>
        <row r="543">
          <cell r="D543" t="str">
            <v> 88316 </v>
          </cell>
          <cell r="E543" t="str">
            <v>SINAPI</v>
          </cell>
          <cell r="F543" t="str">
            <v>SERVENTE COM ENCARGOS COMPLEMENTARES</v>
          </cell>
          <cell r="G543" t="str">
            <v>SEDI - SERVIÇOS DIVERSOS</v>
          </cell>
        </row>
        <row r="543">
          <cell r="I543" t="str">
            <v>H</v>
          </cell>
          <cell r="J543">
            <v>0.058</v>
          </cell>
          <cell r="K543">
            <v>0</v>
          </cell>
          <cell r="L543">
            <v>25.95</v>
          </cell>
        </row>
        <row r="544">
          <cell r="D544" t="str">
            <v> 88264 </v>
          </cell>
          <cell r="E544" t="str">
            <v>SINAPI</v>
          </cell>
          <cell r="F544" t="str">
            <v>ELETRICISTA COM ENCARGOS COMPLEMENTARES</v>
          </cell>
          <cell r="G544" t="str">
            <v>SEDI - SERVIÇOS DIVERSOS</v>
          </cell>
        </row>
        <row r="544">
          <cell r="I544" t="str">
            <v>H</v>
          </cell>
          <cell r="J544">
            <v>0.0205</v>
          </cell>
          <cell r="K544">
            <v>0</v>
          </cell>
          <cell r="L544">
            <v>33.07</v>
          </cell>
        </row>
        <row r="546">
          <cell r="D546" t="str">
            <v>Código</v>
          </cell>
          <cell r="E546" t="str">
            <v>Banco</v>
          </cell>
          <cell r="F546" t="str">
            <v>Descrição</v>
          </cell>
          <cell r="G546" t="str">
            <v>Tipo</v>
          </cell>
        </row>
        <row r="546">
          <cell r="I546" t="str">
            <v>Und</v>
          </cell>
          <cell r="J546" t="str">
            <v>Quant.</v>
          </cell>
          <cell r="K546" t="str">
            <v>Porcent.</v>
          </cell>
          <cell r="L546" t="str">
            <v>Valor Unit</v>
          </cell>
        </row>
        <row r="547">
          <cell r="D547" t="str">
            <v> 97666 </v>
          </cell>
          <cell r="E547" t="str">
            <v>SINAPI</v>
          </cell>
          <cell r="F547" t="str">
            <v>REMOÇÃO DE METAIS SANITÁRIOS, DE FORMA MANUAL, SEM REAPROVEITAMENTO. AF_09/2023</v>
          </cell>
          <cell r="G547" t="str">
            <v>SERP - SERVIÇOS PRELIMINARES</v>
          </cell>
        </row>
        <row r="547">
          <cell r="I547" t="str">
            <v>UN</v>
          </cell>
          <cell r="J547">
            <v>1</v>
          </cell>
        </row>
        <row r="547">
          <cell r="L547">
            <v>11.16</v>
          </cell>
        </row>
        <row r="548">
          <cell r="D548" t="str">
            <v> 88316 </v>
          </cell>
          <cell r="E548" t="str">
            <v>SINAPI</v>
          </cell>
          <cell r="F548" t="str">
            <v>SERVENTE COM ENCARGOS COMPLEMENTARES</v>
          </cell>
          <cell r="G548" t="str">
            <v>SEDI - SERVIÇOS DIVERSOS</v>
          </cell>
        </row>
        <row r="548">
          <cell r="I548" t="str">
            <v>H</v>
          </cell>
          <cell r="J548">
            <v>0.2986</v>
          </cell>
          <cell r="K548">
            <v>0</v>
          </cell>
          <cell r="L548">
            <v>25.95</v>
          </cell>
        </row>
        <row r="549">
          <cell r="D549" t="str">
            <v> 88267 </v>
          </cell>
          <cell r="E549" t="str">
            <v>SINAPI</v>
          </cell>
          <cell r="F549" t="str">
            <v>ENCANADOR OU BOMBEIRO HIDRÁULICO COM ENCARGOS COMPLEMENTARES</v>
          </cell>
          <cell r="G549" t="str">
            <v>SEDI - SERVIÇOS DIVERSOS</v>
          </cell>
        </row>
        <row r="549">
          <cell r="I549" t="str">
            <v>H</v>
          </cell>
          <cell r="J549">
            <v>0.1056</v>
          </cell>
          <cell r="K549">
            <v>0</v>
          </cell>
          <cell r="L549">
            <v>32.39</v>
          </cell>
        </row>
        <row r="551">
          <cell r="D551" t="str">
            <v>Código</v>
          </cell>
          <cell r="E551" t="str">
            <v>Banco</v>
          </cell>
          <cell r="F551" t="str">
            <v>Descrição</v>
          </cell>
          <cell r="G551" t="str">
            <v>Tipo</v>
          </cell>
        </row>
        <row r="551">
          <cell r="I551" t="str">
            <v>Und</v>
          </cell>
          <cell r="J551" t="str">
            <v>Quant.</v>
          </cell>
          <cell r="K551" t="str">
            <v>Porcent.</v>
          </cell>
          <cell r="L551" t="str">
            <v>Valor Unit</v>
          </cell>
        </row>
        <row r="552">
          <cell r="D552" t="str">
            <v> UFF00494 (ADAPT_CPOS: 04.30.080) </v>
          </cell>
          <cell r="E552" t="str">
            <v>Próprio</v>
          </cell>
          <cell r="F552" t="str">
            <v>REMOÇÃO DE HIDRANTE DE PASSEIO</v>
          </cell>
          <cell r="G552" t="str">
            <v>SERP - SERVIÇOS PRELIMINARES</v>
          </cell>
        </row>
        <row r="552">
          <cell r="I552" t="str">
            <v>UN</v>
          </cell>
          <cell r="J552">
            <v>1</v>
          </cell>
        </row>
        <row r="552">
          <cell r="L552">
            <v>97.17</v>
          </cell>
        </row>
        <row r="553">
          <cell r="D553" t="str">
            <v> 88267 </v>
          </cell>
          <cell r="E553" t="str">
            <v>SINAPI</v>
          </cell>
          <cell r="F553" t="str">
            <v>ENCANADOR OU BOMBEIRO HIDRÁULICO COM ENCARGOS COMPLEMENTARES</v>
          </cell>
          <cell r="G553" t="str">
            <v>SEDI - SERVIÇOS DIVERSOS</v>
          </cell>
        </row>
        <row r="553">
          <cell r="I553" t="str">
            <v>H</v>
          </cell>
          <cell r="J553">
            <v>3</v>
          </cell>
          <cell r="K553">
            <v>0</v>
          </cell>
          <cell r="L553">
            <v>32.39</v>
          </cell>
        </row>
        <row r="555">
          <cell r="D555" t="str">
            <v>Código</v>
          </cell>
          <cell r="E555" t="str">
            <v>Banco</v>
          </cell>
          <cell r="F555" t="str">
            <v>Descrição</v>
          </cell>
          <cell r="G555" t="str">
            <v>Tipo</v>
          </cell>
        </row>
        <row r="555">
          <cell r="I555" t="str">
            <v>Und</v>
          </cell>
          <cell r="J555" t="str">
            <v>Quant.</v>
          </cell>
          <cell r="K555" t="str">
            <v>Porcent.</v>
          </cell>
          <cell r="L555" t="str">
            <v>Valor Unit</v>
          </cell>
        </row>
        <row r="556">
          <cell r="D556" t="str">
            <v> UFF00495 (ADAPT_ORSE: 11101) </v>
          </cell>
          <cell r="E556" t="str">
            <v>Próprio</v>
          </cell>
          <cell r="F556" t="str">
            <v>RETIRADA DE CAIXA DE HIDRANTE DE PAREDE.</v>
          </cell>
          <cell r="G556">
            <v>45</v>
          </cell>
        </row>
        <row r="556">
          <cell r="I556" t="str">
            <v>un</v>
          </cell>
          <cell r="J556">
            <v>1</v>
          </cell>
        </row>
        <row r="556">
          <cell r="L556">
            <v>59.33</v>
          </cell>
        </row>
        <row r="557">
          <cell r="D557" t="str">
            <v> 88309 </v>
          </cell>
          <cell r="E557" t="str">
            <v>SINAPI</v>
          </cell>
          <cell r="F557" t="str">
            <v>PEDREIRO COM ENCARGOS COMPLEMENTARES</v>
          </cell>
          <cell r="G557" t="str">
            <v>SEDI - SERVIÇOS DIVERSOS</v>
          </cell>
        </row>
        <row r="557">
          <cell r="I557" t="str">
            <v>H</v>
          </cell>
          <cell r="J557">
            <v>1</v>
          </cell>
          <cell r="K557">
            <v>0</v>
          </cell>
          <cell r="L557">
            <v>33.38</v>
          </cell>
        </row>
        <row r="558">
          <cell r="D558" t="str">
            <v> 88316 </v>
          </cell>
          <cell r="E558" t="str">
            <v>SINAPI</v>
          </cell>
          <cell r="F558" t="str">
            <v>SERVENTE COM ENCARGOS COMPLEMENTARES</v>
          </cell>
          <cell r="G558" t="str">
            <v>SEDI - SERVIÇOS DIVERSOS</v>
          </cell>
        </row>
        <row r="558">
          <cell r="I558" t="str">
            <v>H</v>
          </cell>
          <cell r="J558">
            <v>1</v>
          </cell>
          <cell r="K558">
            <v>0</v>
          </cell>
          <cell r="L558">
            <v>25.95</v>
          </cell>
        </row>
        <row r="560">
          <cell r="F560" t="str">
            <v>ANDAIMES</v>
          </cell>
        </row>
        <row r="561">
          <cell r="D561" t="str">
            <v>Código</v>
          </cell>
          <cell r="E561" t="str">
            <v>Banco</v>
          </cell>
          <cell r="F561" t="str">
            <v>Descrição</v>
          </cell>
          <cell r="G561" t="str">
            <v>Tipo</v>
          </cell>
        </row>
        <row r="561">
          <cell r="I561" t="str">
            <v>Und</v>
          </cell>
          <cell r="J561" t="str">
            <v>Quant.</v>
          </cell>
          <cell r="K561" t="str">
            <v>Porcent.</v>
          </cell>
          <cell r="L561" t="str">
            <v>Valor Unit</v>
          </cell>
        </row>
        <row r="562">
          <cell r="D562" t="str">
            <v> 05.006.0001-1 </v>
          </cell>
          <cell r="E562" t="str">
            <v>EMOP</v>
          </cell>
          <cell r="F562" t="str">
            <v>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v>
          </cell>
          <cell r="G562">
            <v>5</v>
          </cell>
        </row>
        <row r="562">
          <cell r="I562" t="str">
            <v>M2XMES</v>
          </cell>
          <cell r="J562">
            <v>1</v>
          </cell>
        </row>
        <row r="562">
          <cell r="L562">
            <v>34.34</v>
          </cell>
        </row>
        <row r="563">
          <cell r="D563" t="str">
            <v> 14836 </v>
          </cell>
          <cell r="E563" t="str">
            <v>EMOP</v>
          </cell>
          <cell r="F563" t="str">
            <v>LOCACAO DE ANDAIME METALICO COM ELEMENTO S TUBULARES SOBRE SAPATAS,C/ESCADA DE AC ESSO E GUARDA-CORPO,EXCL.PISO E TRANSP.</v>
          </cell>
          <cell r="G563" t="str">
            <v>Equipamento</v>
          </cell>
        </row>
        <row r="563">
          <cell r="I563" t="str">
            <v>M2XMES</v>
          </cell>
          <cell r="J563">
            <v>1</v>
          </cell>
          <cell r="K563">
            <v>0</v>
          </cell>
          <cell r="L563">
            <v>34.34</v>
          </cell>
        </row>
        <row r="565">
          <cell r="D565" t="str">
            <v>Código</v>
          </cell>
          <cell r="E565" t="str">
            <v>Banco</v>
          </cell>
          <cell r="F565" t="str">
            <v>Descrição</v>
          </cell>
          <cell r="G565" t="str">
            <v>Tipo</v>
          </cell>
        </row>
        <row r="565">
          <cell r="I565" t="str">
            <v>Und</v>
          </cell>
          <cell r="J565" t="str">
            <v>Quant.</v>
          </cell>
          <cell r="K565" t="str">
            <v>Porcent.</v>
          </cell>
          <cell r="L565" t="str">
            <v>Valor Unit</v>
          </cell>
        </row>
        <row r="566">
          <cell r="D566" t="str">
            <v> 04.021.0010-A </v>
          </cell>
          <cell r="E566" t="str">
            <v>EMOP</v>
          </cell>
          <cell r="F566" t="str">
            <v>CARGA E DESCARGA MANUAL DE ANDAIME TUBULAR,INCLUSIVE TEMPO D E ESPERA DO CAMINHAO,CONSIDERANDO-SE A AREA DE PROJECAO VERT ICAL</v>
          </cell>
          <cell r="G566">
            <v>4</v>
          </cell>
        </row>
        <row r="566">
          <cell r="I566" t="str">
            <v>m²</v>
          </cell>
          <cell r="J566">
            <v>1</v>
          </cell>
        </row>
        <row r="566">
          <cell r="L566">
            <v>0.94</v>
          </cell>
        </row>
        <row r="567">
          <cell r="D567" t="str">
            <v> 19.004.0001-E </v>
          </cell>
          <cell r="E567" t="str">
            <v>EMOP</v>
          </cell>
          <cell r="F567" t="str">
            <v>CAMINHAO COM CARROCERIA FIXA,NO TOCO,CAPACIDADE DE 3,5T,INCL USIVE MOTORISTA</v>
          </cell>
          <cell r="G567">
            <v>19</v>
          </cell>
        </row>
        <row r="567">
          <cell r="I567" t="str">
            <v>H</v>
          </cell>
          <cell r="J567">
            <v>0.013</v>
          </cell>
          <cell r="K567">
            <v>0</v>
          </cell>
          <cell r="L567">
            <v>55.31</v>
          </cell>
        </row>
        <row r="568">
          <cell r="D568" t="str">
            <v> 20132 </v>
          </cell>
          <cell r="E568" t="str">
            <v>EMOP</v>
          </cell>
          <cell r="F568" t="str">
            <v>MAO-DE-OBRA DE SERVENTE DA CONSTRUCAO CI VIL, INCLUSIVE ENCARGOS SOCIAIS DESONERA DOS</v>
          </cell>
          <cell r="G568" t="str">
            <v>Mão de Obra</v>
          </cell>
        </row>
        <row r="568">
          <cell r="I568" t="str">
            <v>H</v>
          </cell>
          <cell r="J568">
            <v>0.013</v>
          </cell>
          <cell r="K568">
            <v>3</v>
          </cell>
          <cell r="L568">
            <v>17.5</v>
          </cell>
        </row>
        <row r="570">
          <cell r="D570" t="str">
            <v>Código</v>
          </cell>
          <cell r="E570" t="str">
            <v>Banco</v>
          </cell>
          <cell r="F570" t="str">
            <v>Descrição</v>
          </cell>
          <cell r="G570" t="str">
            <v>Tipo</v>
          </cell>
        </row>
        <row r="570">
          <cell r="I570" t="str">
            <v>Und</v>
          </cell>
          <cell r="J570" t="str">
            <v>Quant.</v>
          </cell>
          <cell r="K570" t="str">
            <v>Porcent.</v>
          </cell>
          <cell r="L570" t="str">
            <v>Valor Unit</v>
          </cell>
        </row>
        <row r="571">
          <cell r="D571" t="str">
            <v> 04.020.0122-A </v>
          </cell>
          <cell r="E571" t="str">
            <v>EMOP</v>
          </cell>
          <cell r="F571" t="str">
            <v>TRANSPORTE DE ANDAIME TUBULAR,CONSIDERANDO-SE A AREA DE PROJ ECAO VERTICAL DO ANDAIME,EXCLUSIVE CARGA,DESCARGA E TEMPO DE ESPERA DO CAMINHAO(VIDE ITEM 04.021.0010)</v>
          </cell>
          <cell r="G571">
            <v>4</v>
          </cell>
        </row>
        <row r="571">
          <cell r="I571" t="str">
            <v>M2XKM</v>
          </cell>
          <cell r="J571">
            <v>1</v>
          </cell>
        </row>
        <row r="571">
          <cell r="L571">
            <v>0.2</v>
          </cell>
        </row>
        <row r="572">
          <cell r="D572" t="str">
            <v> 19.004.0001-C </v>
          </cell>
          <cell r="E572" t="str">
            <v>EMOP</v>
          </cell>
          <cell r="F572" t="str">
            <v>CAMINHAO COM CARROCERIA FIXA,NO TOCO,CAPACICADE DE 3,5T,INCL USIVE MOTORISTA</v>
          </cell>
          <cell r="G572">
            <v>19</v>
          </cell>
        </row>
        <row r="572">
          <cell r="I572" t="str">
            <v>H</v>
          </cell>
          <cell r="J572">
            <v>0.00121</v>
          </cell>
          <cell r="K572">
            <v>0</v>
          </cell>
          <cell r="L572">
            <v>165.81</v>
          </cell>
        </row>
        <row r="574">
          <cell r="D574" t="str">
            <v>Código</v>
          </cell>
          <cell r="E574" t="str">
            <v>Banco</v>
          </cell>
          <cell r="F574" t="str">
            <v>Descrição</v>
          </cell>
          <cell r="G574" t="str">
            <v>Tipo</v>
          </cell>
        </row>
        <row r="574">
          <cell r="I574" t="str">
            <v>Und</v>
          </cell>
          <cell r="J574" t="str">
            <v>Quant.</v>
          </cell>
          <cell r="K574" t="str">
            <v>Porcent.</v>
          </cell>
          <cell r="L574" t="str">
            <v>Valor Unit</v>
          </cell>
        </row>
        <row r="575">
          <cell r="D575" t="str">
            <v> 05.008.0001-A </v>
          </cell>
          <cell r="E575" t="str">
            <v>EMOP</v>
          </cell>
          <cell r="F575" t="str">
            <v>MONTAGEM E DESMONTAGEM DE ANDAIME COM ELEMENTOS TUBULARES,CO NSIDERANDO-SE A AREA VERTICAL RECOBERTA</v>
          </cell>
          <cell r="G575">
            <v>5</v>
          </cell>
        </row>
        <row r="575">
          <cell r="I575" t="str">
            <v>m²</v>
          </cell>
          <cell r="J575">
            <v>1</v>
          </cell>
        </row>
        <row r="575">
          <cell r="L575">
            <v>7.21</v>
          </cell>
        </row>
        <row r="576">
          <cell r="D576" t="str">
            <v> 20132 </v>
          </cell>
          <cell r="E576" t="str">
            <v>EMOP</v>
          </cell>
          <cell r="F576" t="str">
            <v>MAO-DE-OBRA DE SERVENTE DA CONSTRUCAO CI VIL, INCLUSIVE ENCARGOS SOCIAIS DESONERA DOS</v>
          </cell>
          <cell r="G576" t="str">
            <v>Mão de Obra</v>
          </cell>
        </row>
        <row r="576">
          <cell r="I576" t="str">
            <v>H</v>
          </cell>
          <cell r="J576">
            <v>0.4</v>
          </cell>
          <cell r="K576">
            <v>3</v>
          </cell>
          <cell r="L576">
            <v>17.5</v>
          </cell>
        </row>
        <row r="578">
          <cell r="D578" t="str">
            <v>Código</v>
          </cell>
          <cell r="E578" t="str">
            <v>Banco</v>
          </cell>
          <cell r="F578" t="str">
            <v>Descrição</v>
          </cell>
          <cell r="G578" t="str">
            <v>Tipo</v>
          </cell>
        </row>
        <row r="578">
          <cell r="I578" t="str">
            <v>Und</v>
          </cell>
          <cell r="J578" t="str">
            <v>Quant.</v>
          </cell>
          <cell r="K578" t="str">
            <v>Porcent.</v>
          </cell>
          <cell r="L578" t="str">
            <v>Valor Unit</v>
          </cell>
        </row>
        <row r="579">
          <cell r="D579" t="str">
            <v> 05.007.0007-A </v>
          </cell>
          <cell r="E579" t="str">
            <v>EMOP</v>
          </cell>
          <cell r="F579" t="str">
            <v>LOCACAO DE PASSARELA METALICA,PERFURADA,PARA ANDAIME METALIC O TUBULAR,INCLUSIVE TRANSPORTE,CARGA E DESCARGA,EXCLUSIVE AN DAIME TUBULAR E MOVIMENTACAO (VIDE ITEM 05.008.0008)</v>
          </cell>
          <cell r="G579">
            <v>5</v>
          </cell>
        </row>
        <row r="579">
          <cell r="I579" t="str">
            <v>M2XMES</v>
          </cell>
          <cell r="J579">
            <v>1</v>
          </cell>
        </row>
        <row r="579">
          <cell r="L579">
            <v>88.2</v>
          </cell>
        </row>
        <row r="580">
          <cell r="D580" t="str">
            <v> 14268 </v>
          </cell>
          <cell r="E580" t="str">
            <v>EMOP</v>
          </cell>
          <cell r="F580" t="str">
            <v>LOCACAO DE PISO METALICO PARA ANDAIME TU BULAR, COM 0,33M DE LARGURA, EXCLUSIVE T RANSPORTE</v>
          </cell>
          <cell r="G580" t="str">
            <v>Material</v>
          </cell>
        </row>
        <row r="580">
          <cell r="I580" t="str">
            <v>MXMES</v>
          </cell>
          <cell r="J580">
            <v>3</v>
          </cell>
          <cell r="K580">
            <v>0</v>
          </cell>
          <cell r="L580">
            <v>29.4</v>
          </cell>
        </row>
        <row r="582">
          <cell r="D582" t="str">
            <v>Código</v>
          </cell>
          <cell r="E582" t="str">
            <v>Banco</v>
          </cell>
          <cell r="F582" t="str">
            <v>Descrição</v>
          </cell>
          <cell r="G582" t="str">
            <v>Tipo</v>
          </cell>
        </row>
        <row r="582">
          <cell r="I582" t="str">
            <v>Und</v>
          </cell>
          <cell r="J582" t="str">
            <v>Quant.</v>
          </cell>
          <cell r="K582" t="str">
            <v>Porcent.</v>
          </cell>
          <cell r="L582" t="str">
            <v>Valor Unit</v>
          </cell>
        </row>
        <row r="583">
          <cell r="D583" t="str">
            <v> 05.008.0008-B </v>
          </cell>
          <cell r="E583" t="str">
            <v>EMOP</v>
          </cell>
          <cell r="F583" t="str">
            <v>MOVIMENTACAO VERTICAL OU HORIZONTAL DE PLATAFORMA OU PASSARE LA</v>
          </cell>
          <cell r="G583">
            <v>5</v>
          </cell>
        </row>
        <row r="583">
          <cell r="I583" t="str">
            <v>m²</v>
          </cell>
          <cell r="J583">
            <v>1</v>
          </cell>
        </row>
        <row r="583">
          <cell r="L583">
            <v>0.59</v>
          </cell>
        </row>
        <row r="584">
          <cell r="D584" t="str">
            <v> 20132 </v>
          </cell>
          <cell r="E584" t="str">
            <v>EMOP</v>
          </cell>
          <cell r="F584" t="str">
            <v>MAO-DE-OBRA DE SERVENTE DA CONSTRUCAO CI VIL, INCLUSIVE ENCARGOS SOCIAIS DESONERA DOS</v>
          </cell>
          <cell r="G584" t="str">
            <v>Mão de Obra</v>
          </cell>
        </row>
        <row r="584">
          <cell r="I584" t="str">
            <v>H</v>
          </cell>
          <cell r="J584">
            <v>0.033</v>
          </cell>
          <cell r="K584">
            <v>3</v>
          </cell>
          <cell r="L584">
            <v>17.5</v>
          </cell>
        </row>
        <row r="586">
          <cell r="F586" t="str">
            <v>DESMOBILIZAÇÃO DE EQUIPAMENTOS</v>
          </cell>
        </row>
        <row r="587">
          <cell r="D587" t="str">
            <v>Código</v>
          </cell>
          <cell r="E587" t="str">
            <v>Banco</v>
          </cell>
          <cell r="F587" t="str">
            <v>Descrição</v>
          </cell>
          <cell r="G587" t="str">
            <v>Tipo</v>
          </cell>
        </row>
        <row r="587">
          <cell r="I587" t="str">
            <v>Und</v>
          </cell>
          <cell r="J587" t="str">
            <v>Quant.</v>
          </cell>
          <cell r="K587" t="str">
            <v>Porcent.</v>
          </cell>
          <cell r="L587" t="str">
            <v>Valor Unit</v>
          </cell>
        </row>
        <row r="588">
          <cell r="D588" t="str">
            <v> UFF00489 (ADAPT_EMOP: 18.030.0206-A) </v>
          </cell>
          <cell r="E588" t="str">
            <v>Próprio</v>
          </cell>
          <cell r="F588" t="str">
            <v>DESMONTAGEM, TRANSPORTE E ELEVACAO VERTICAL DE EQUIPAMENTOS ATÉ 300TR-MEIO MECANICO</v>
          </cell>
          <cell r="G588">
            <v>18</v>
          </cell>
        </row>
        <row r="588">
          <cell r="I588" t="str">
            <v>UN</v>
          </cell>
          <cell r="J588">
            <v>1</v>
          </cell>
        </row>
        <row r="588">
          <cell r="L588">
            <v>4832.21</v>
          </cell>
        </row>
        <row r="589">
          <cell r="D589" t="str">
            <v> 19.004.0004-D </v>
          </cell>
          <cell r="E589" t="str">
            <v>EMOP</v>
          </cell>
          <cell r="F589" t="str">
            <v>CAMINHAO COM CARROCERIA FIXA,NO TOCO,CAPACIDADE DE 7,5T,INCL USIVE MOTORISTA</v>
          </cell>
          <cell r="G589">
            <v>19</v>
          </cell>
        </row>
        <row r="589">
          <cell r="I589" t="str">
            <v>H</v>
          </cell>
          <cell r="J589">
            <v>13.6</v>
          </cell>
          <cell r="K589">
            <v>0</v>
          </cell>
          <cell r="L589">
            <v>79.27</v>
          </cell>
        </row>
        <row r="590">
          <cell r="D590" t="str">
            <v> 19.004.0080-C </v>
          </cell>
          <cell r="E590" t="str">
            <v>EMOP</v>
          </cell>
          <cell r="F590"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90">
            <v>19</v>
          </cell>
        </row>
        <row r="590">
          <cell r="I590" t="str">
            <v>H</v>
          </cell>
          <cell r="J590">
            <v>13.6</v>
          </cell>
          <cell r="K590">
            <v>0</v>
          </cell>
          <cell r="L590">
            <v>56.37</v>
          </cell>
        </row>
        <row r="591">
          <cell r="D591" t="str">
            <v> 022323 </v>
          </cell>
          <cell r="E591" t="str">
            <v>SBC</v>
          </cell>
          <cell r="F591" t="str">
            <v>DESMONTAGEM E REMOCAO DE CHILLER DE AR CONDICIONADO</v>
          </cell>
          <cell r="G591" t="str">
            <v>DEMOLICOES</v>
          </cell>
        </row>
        <row r="591">
          <cell r="I591" t="str">
            <v>UN</v>
          </cell>
          <cell r="J591">
            <v>1</v>
          </cell>
          <cell r="K591">
            <v>0</v>
          </cell>
          <cell r="L591">
            <v>2609.54</v>
          </cell>
        </row>
        <row r="592">
          <cell r="D592" t="str">
            <v> 19.004.0004-E </v>
          </cell>
          <cell r="E592" t="str">
            <v>EMOP</v>
          </cell>
          <cell r="F592" t="str">
            <v>CAMINHAO COM CARROCERIA FIXA,NO TOCO,CAPACIDADE DE 7,5T,INCL USIVE MOTORISTA</v>
          </cell>
          <cell r="G592">
            <v>19</v>
          </cell>
        </row>
        <row r="592">
          <cell r="I592" t="str">
            <v>H</v>
          </cell>
          <cell r="J592">
            <v>3.4</v>
          </cell>
          <cell r="K592">
            <v>0</v>
          </cell>
          <cell r="L592">
            <v>63.77</v>
          </cell>
        </row>
        <row r="593">
          <cell r="D593" t="str">
            <v> 19.004.0080-E </v>
          </cell>
          <cell r="E593" t="str">
            <v>EMOP</v>
          </cell>
          <cell r="F593"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93">
            <v>19</v>
          </cell>
        </row>
        <row r="593">
          <cell r="I593" t="str">
            <v>H</v>
          </cell>
          <cell r="J593">
            <v>3.4</v>
          </cell>
          <cell r="K593">
            <v>0</v>
          </cell>
          <cell r="L593">
            <v>47.4</v>
          </cell>
        </row>
        <row r="595">
          <cell r="F595" t="str">
            <v>DEMOLIÇÕES / LIMPEZA TERRENO</v>
          </cell>
        </row>
        <row r="596">
          <cell r="F596" t="str">
            <v>ÁREA DAS ESCADAS</v>
          </cell>
        </row>
        <row r="597">
          <cell r="D597" t="str">
            <v>Código</v>
          </cell>
          <cell r="E597" t="str">
            <v>Banco</v>
          </cell>
          <cell r="F597" t="str">
            <v>Descrição</v>
          </cell>
          <cell r="G597" t="str">
            <v>Tipo</v>
          </cell>
        </row>
        <row r="597">
          <cell r="I597" t="str">
            <v>Und</v>
          </cell>
          <cell r="J597" t="str">
            <v>Quant.</v>
          </cell>
          <cell r="K597" t="str">
            <v>Porcent.</v>
          </cell>
          <cell r="L597" t="str">
            <v>Valor Unit</v>
          </cell>
        </row>
        <row r="598">
          <cell r="D598" t="str">
            <v> 98524 </v>
          </cell>
          <cell r="E598" t="str">
            <v>SINAPI</v>
          </cell>
          <cell r="F598" t="str">
            <v>LIMPEZA MANUAL DE VEGETAÇÃO EM TERRENO COM ENXADA. AF_03/2024</v>
          </cell>
          <cell r="G598" t="str">
            <v>URBA - URBANIZAÇÃO</v>
          </cell>
        </row>
        <row r="598">
          <cell r="I598" t="str">
            <v>m²</v>
          </cell>
          <cell r="J598">
            <v>1</v>
          </cell>
        </row>
        <row r="598">
          <cell r="L598">
            <v>5.53</v>
          </cell>
        </row>
        <row r="599">
          <cell r="D599" t="str">
            <v> 88316 </v>
          </cell>
          <cell r="E599" t="str">
            <v>SINAPI</v>
          </cell>
          <cell r="F599" t="str">
            <v>SERVENTE COM ENCARGOS COMPLEMENTARES</v>
          </cell>
          <cell r="G599" t="str">
            <v>SEDI - SERVIÇOS DIVERSOS</v>
          </cell>
        </row>
        <row r="599">
          <cell r="I599" t="str">
            <v>H</v>
          </cell>
          <cell r="J599">
            <v>0.2132</v>
          </cell>
          <cell r="K599">
            <v>0</v>
          </cell>
          <cell r="L599">
            <v>25.95</v>
          </cell>
        </row>
        <row r="601">
          <cell r="D601" t="str">
            <v>Código</v>
          </cell>
          <cell r="E601" t="str">
            <v>Banco</v>
          </cell>
          <cell r="F601" t="str">
            <v>Descrição</v>
          </cell>
          <cell r="G601" t="str">
            <v>Tipo</v>
          </cell>
        </row>
        <row r="601">
          <cell r="I601" t="str">
            <v>Und</v>
          </cell>
          <cell r="J601" t="str">
            <v>Quant.</v>
          </cell>
          <cell r="K601" t="str">
            <v>Porcent.</v>
          </cell>
          <cell r="L601" t="str">
            <v>Valor Unit</v>
          </cell>
        </row>
        <row r="602">
          <cell r="D602" t="str">
            <v> 022104 </v>
          </cell>
          <cell r="E602" t="str">
            <v>SBC</v>
          </cell>
          <cell r="F602" t="str">
            <v>DEMOLICAO MECANICA DE CONCRETO SIMPLES ACIMA DE 2,0M3</v>
          </cell>
          <cell r="G602" t="str">
            <v>DEMOLICOES</v>
          </cell>
        </row>
        <row r="602">
          <cell r="I602" t="str">
            <v>m³</v>
          </cell>
          <cell r="J602">
            <v>1</v>
          </cell>
        </row>
        <row r="602">
          <cell r="L602">
            <v>684.34</v>
          </cell>
        </row>
        <row r="603">
          <cell r="D603" t="str">
            <v> 099062 </v>
          </cell>
          <cell r="E603" t="str">
            <v>SBC</v>
          </cell>
          <cell r="F603" t="str">
            <v>OPERADOR DE COMPRESSOR</v>
          </cell>
          <cell r="G603" t="str">
            <v>Mão de Obra</v>
          </cell>
        </row>
        <row r="603">
          <cell r="I603" t="str">
            <v>H</v>
          </cell>
          <cell r="J603">
            <v>1.701</v>
          </cell>
          <cell r="K603">
            <v>0</v>
          </cell>
          <cell r="L603">
            <v>25.047069</v>
          </cell>
        </row>
        <row r="604">
          <cell r="D604" t="str">
            <v> 099050 </v>
          </cell>
          <cell r="E604" t="str">
            <v>SBC</v>
          </cell>
          <cell r="F604" t="str">
            <v>PEDREIRO</v>
          </cell>
          <cell r="G604" t="str">
            <v>Mão de Obra</v>
          </cell>
        </row>
        <row r="604">
          <cell r="I604" t="str">
            <v>H</v>
          </cell>
          <cell r="J604">
            <v>0.825</v>
          </cell>
          <cell r="K604">
            <v>0</v>
          </cell>
          <cell r="L604">
            <v>25.83713</v>
          </cell>
        </row>
        <row r="605">
          <cell r="D605" t="str">
            <v> 099162 </v>
          </cell>
          <cell r="E605" t="str">
            <v>SBC</v>
          </cell>
          <cell r="F605" t="str">
            <v>MOTORISTA</v>
          </cell>
          <cell r="G605" t="str">
            <v>Mão de Obra</v>
          </cell>
        </row>
        <row r="605">
          <cell r="I605" t="str">
            <v>H</v>
          </cell>
          <cell r="J605">
            <v>0.052</v>
          </cell>
          <cell r="K605">
            <v>0</v>
          </cell>
          <cell r="L605">
            <v>24.833539</v>
          </cell>
        </row>
        <row r="606">
          <cell r="D606" t="str">
            <v> 031374 </v>
          </cell>
          <cell r="E606" t="str">
            <v>SBC</v>
          </cell>
          <cell r="F606" t="str">
            <v>COMPRESSOR REBOCAVEL ATLAS XAS 186 350pcm, MOTOR DIESEL, 111CV</v>
          </cell>
          <cell r="G606" t="str">
            <v>Material</v>
          </cell>
        </row>
        <row r="606">
          <cell r="I606" t="str">
            <v>H</v>
          </cell>
          <cell r="J606">
            <v>1.65</v>
          </cell>
          <cell r="K606">
            <v>0</v>
          </cell>
          <cell r="L606">
            <v>174.35</v>
          </cell>
        </row>
        <row r="607">
          <cell r="D607" t="str">
            <v> 030572 </v>
          </cell>
          <cell r="E607" t="str">
            <v>SBC</v>
          </cell>
          <cell r="F607" t="str">
            <v>CAMINHAO BASCULANTE DIESEL 140CV 8,0m3</v>
          </cell>
          <cell r="G607" t="str">
            <v>Material</v>
          </cell>
        </row>
        <row r="607">
          <cell r="I607" t="str">
            <v>H</v>
          </cell>
          <cell r="J607">
            <v>0.05</v>
          </cell>
          <cell r="K607">
            <v>0</v>
          </cell>
          <cell r="L607">
            <v>129.2</v>
          </cell>
        </row>
        <row r="608">
          <cell r="D608" t="str">
            <v> 030589 </v>
          </cell>
          <cell r="E608" t="str">
            <v>SBC</v>
          </cell>
          <cell r="F608" t="str">
            <v>MARTELETE/ROMPEDOR/PERFURADOR ATLAS TEX-41</v>
          </cell>
          <cell r="G608" t="str">
            <v>Material</v>
          </cell>
        </row>
        <row r="608">
          <cell r="I608" t="str">
            <v>H</v>
          </cell>
          <cell r="J608">
            <v>4.25</v>
          </cell>
          <cell r="K608">
            <v>0</v>
          </cell>
          <cell r="L608">
            <v>30.2</v>
          </cell>
        </row>
        <row r="609">
          <cell r="D609" t="str">
            <v> 099516 </v>
          </cell>
          <cell r="E609" t="str">
            <v>SBC</v>
          </cell>
          <cell r="F609" t="str">
            <v>OPERADOR DE PA CARREGADEIRA</v>
          </cell>
          <cell r="G609" t="str">
            <v>Mão de Obra</v>
          </cell>
        </row>
        <row r="609">
          <cell r="I609" t="str">
            <v>H</v>
          </cell>
          <cell r="J609">
            <v>0.011</v>
          </cell>
          <cell r="K609">
            <v>0</v>
          </cell>
          <cell r="L609">
            <v>29.018727</v>
          </cell>
        </row>
        <row r="610">
          <cell r="D610" t="str">
            <v> 030568 </v>
          </cell>
          <cell r="E610" t="str">
            <v>SBC</v>
          </cell>
          <cell r="F610" t="str">
            <v>PA CARREGADEIRA PNEUS 2,6m3 170CV</v>
          </cell>
          <cell r="G610" t="str">
            <v>Material</v>
          </cell>
        </row>
        <row r="610">
          <cell r="I610" t="str">
            <v>H</v>
          </cell>
          <cell r="J610">
            <v>0.011</v>
          </cell>
          <cell r="K610">
            <v>0</v>
          </cell>
          <cell r="L610">
            <v>222.85</v>
          </cell>
        </row>
        <row r="611">
          <cell r="D611" t="str">
            <v> 099361 </v>
          </cell>
          <cell r="E611" t="str">
            <v>SBC</v>
          </cell>
          <cell r="F611" t="str">
            <v>OPERADOR DE MARTELETE</v>
          </cell>
          <cell r="G611" t="str">
            <v>Mão de Obra</v>
          </cell>
        </row>
        <row r="611">
          <cell r="I611" t="str">
            <v>H</v>
          </cell>
          <cell r="J611">
            <v>4.382</v>
          </cell>
          <cell r="K611">
            <v>0</v>
          </cell>
          <cell r="L611">
            <v>25.047069</v>
          </cell>
        </row>
        <row r="612">
          <cell r="D612" t="str">
            <v> 099148 </v>
          </cell>
          <cell r="E612" t="str">
            <v>SBC</v>
          </cell>
          <cell r="F612" t="str">
            <v>APONTADOR</v>
          </cell>
          <cell r="G612" t="str">
            <v>Mão de Obra</v>
          </cell>
        </row>
        <row r="612">
          <cell r="I612" t="str">
            <v>H</v>
          </cell>
          <cell r="J612">
            <v>0.062</v>
          </cell>
          <cell r="K612">
            <v>0</v>
          </cell>
          <cell r="L612">
            <v>21.545177</v>
          </cell>
        </row>
        <row r="613">
          <cell r="D613" t="str">
            <v> 099900 </v>
          </cell>
          <cell r="E613" t="str">
            <v>SBC</v>
          </cell>
          <cell r="F613" t="str">
            <v>SERVENTE</v>
          </cell>
          <cell r="G613" t="str">
            <v>Mão de Obra</v>
          </cell>
        </row>
        <row r="613">
          <cell r="I613" t="str">
            <v>H</v>
          </cell>
          <cell r="J613">
            <v>4.433</v>
          </cell>
          <cell r="K613">
            <v>0</v>
          </cell>
          <cell r="L613">
            <v>18.683875</v>
          </cell>
        </row>
        <row r="615">
          <cell r="F615" t="str">
            <v>MOVIMENTO DE TERRA</v>
          </cell>
        </row>
        <row r="616">
          <cell r="F616" t="str">
            <v>ESCADAS</v>
          </cell>
        </row>
        <row r="617">
          <cell r="D617" t="str">
            <v>Código</v>
          </cell>
          <cell r="E617" t="str">
            <v>Banco</v>
          </cell>
          <cell r="F617" t="str">
            <v>Descrição</v>
          </cell>
          <cell r="G617" t="str">
            <v>Tipo</v>
          </cell>
        </row>
        <row r="617">
          <cell r="I617" t="str">
            <v>Und</v>
          </cell>
          <cell r="J617" t="str">
            <v>Quant.</v>
          </cell>
          <cell r="K617" t="str">
            <v>Porcent.</v>
          </cell>
          <cell r="L617" t="str">
            <v>Valor Unit</v>
          </cell>
        </row>
        <row r="618">
          <cell r="D618" t="str">
            <v> 93358 </v>
          </cell>
          <cell r="E618" t="str">
            <v>SINAPI</v>
          </cell>
          <cell r="F618" t="str">
            <v>ESCAVAÇÃO MANUAL DE VALA COM PROFUNDIDADE MENOR OU IGUAL A 1,30 M. AF_02/2021</v>
          </cell>
          <cell r="G618" t="str">
            <v>MOVT - MOVIMENTO DE TERRA</v>
          </cell>
        </row>
        <row r="618">
          <cell r="I618" t="str">
            <v>m³</v>
          </cell>
          <cell r="J618">
            <v>1</v>
          </cell>
        </row>
        <row r="618">
          <cell r="L618">
            <v>102.65</v>
          </cell>
        </row>
        <row r="619">
          <cell r="D619" t="str">
            <v> 88316 </v>
          </cell>
          <cell r="E619" t="str">
            <v>SINAPI</v>
          </cell>
          <cell r="F619" t="str">
            <v>SERVENTE COM ENCARGOS COMPLEMENTARES</v>
          </cell>
          <cell r="G619" t="str">
            <v>SEDI - SERVIÇOS DIVERSOS</v>
          </cell>
        </row>
        <row r="619">
          <cell r="I619" t="str">
            <v>H</v>
          </cell>
          <cell r="J619">
            <v>3.956</v>
          </cell>
          <cell r="K619">
            <v>0</v>
          </cell>
          <cell r="L619">
            <v>25.95</v>
          </cell>
        </row>
        <row r="621">
          <cell r="D621" t="str">
            <v>Código</v>
          </cell>
          <cell r="E621" t="str">
            <v>Banco</v>
          </cell>
          <cell r="F621" t="str">
            <v>Descrição</v>
          </cell>
          <cell r="G621" t="str">
            <v>Tipo</v>
          </cell>
        </row>
        <row r="621">
          <cell r="I621" t="str">
            <v>Und</v>
          </cell>
          <cell r="J621" t="str">
            <v>Quant.</v>
          </cell>
          <cell r="K621" t="str">
            <v>Porcent.</v>
          </cell>
          <cell r="L621" t="str">
            <v>Valor Unit</v>
          </cell>
        </row>
        <row r="622">
          <cell r="D622" t="str">
            <v> 93382 </v>
          </cell>
          <cell r="E622" t="str">
            <v>SINAPI</v>
          </cell>
          <cell r="F622" t="str">
            <v>REATERRO MANUAL DE VALAS, COM COMPACTADOR DE SOLOS DE PERCUSSÃO. AF_08/2023</v>
          </cell>
          <cell r="G622" t="str">
            <v>MOVT - MOVIMENTO DE TERRA</v>
          </cell>
        </row>
        <row r="622">
          <cell r="I622" t="str">
            <v>m³</v>
          </cell>
          <cell r="J622">
            <v>1</v>
          </cell>
        </row>
        <row r="622">
          <cell r="L622">
            <v>30.74</v>
          </cell>
        </row>
        <row r="623">
          <cell r="D623" t="str">
            <v> 88316 </v>
          </cell>
          <cell r="E623" t="str">
            <v>SINAPI</v>
          </cell>
          <cell r="F623" t="str">
            <v>SERVENTE COM ENCARGOS COMPLEMENTARES</v>
          </cell>
          <cell r="G623" t="str">
            <v>SEDI - SERVIÇOS DIVERSOS</v>
          </cell>
        </row>
        <row r="623">
          <cell r="I623" t="str">
            <v>H</v>
          </cell>
          <cell r="J623">
            <v>0.7866</v>
          </cell>
          <cell r="K623">
            <v>0</v>
          </cell>
          <cell r="L623">
            <v>25.95</v>
          </cell>
        </row>
        <row r="624">
          <cell r="D624" t="str">
            <v> 91533 </v>
          </cell>
          <cell r="E624" t="str">
            <v>SINAPI</v>
          </cell>
          <cell r="F624" t="str">
            <v>COMPACTADOR DE SOLOS DE PERCUSSÃO (SOQUETE) COM MOTOR A GASOLINA 4 TEMPOS, POTÊNCIA 4 CV - CHP DIURNO. AF_08/2015</v>
          </cell>
          <cell r="G624" t="str">
            <v>CHOR - CUSTOS HORÁRIOS DE MÁQUINAS E EQUIPAMENTOS</v>
          </cell>
        </row>
        <row r="624">
          <cell r="I624" t="str">
            <v>CHP</v>
          </cell>
          <cell r="J624">
            <v>0.1962</v>
          </cell>
          <cell r="K624">
            <v>0</v>
          </cell>
          <cell r="L624">
            <v>43.32</v>
          </cell>
        </row>
        <row r="625">
          <cell r="D625" t="str">
            <v> 5901 </v>
          </cell>
          <cell r="E625" t="str">
            <v>SINAPI</v>
          </cell>
          <cell r="F625" t="str">
            <v>CAMINHÃO PIPA 10.000 L TRUCADO, PESO BRUTO TOTAL 23.000 KG, CARGA ÚTIL MÁXIMA 15.935 KG, DISTÂNCIA ENTRE EIXOS 4,8 M, POTÊNCIA 230 CV, INCLUSIVE TANQUE DE AÇO PARA TRANSPORTE DE ÁGUA - CHP DIURNO. AF_06/2014</v>
          </cell>
          <cell r="G625" t="str">
            <v>CHOR - CUSTOS HORÁRIOS DE MÁQUINAS E EQUIPAMENTOS</v>
          </cell>
        </row>
        <row r="625">
          <cell r="I625" t="str">
            <v>CHP</v>
          </cell>
          <cell r="J625">
            <v>0.0054</v>
          </cell>
          <cell r="K625">
            <v>0</v>
          </cell>
          <cell r="L625">
            <v>332.71</v>
          </cell>
        </row>
        <row r="626">
          <cell r="D626" t="str">
            <v> 5903 </v>
          </cell>
          <cell r="E626" t="str">
            <v>SINAPI</v>
          </cell>
          <cell r="F626" t="str">
            <v>CAMINHÃO PIPA 10.000 L TRUCADO, PESO BRUTO TOTAL 23.000 KG, CARGA ÚTIL MÁXIMA 15.935 KG, DISTÂNCIA ENTRE EIXOS 4,8 M, POTÊNCIA 230 CV, INCLUSIVE TANQUE DE AÇO PARA TRANSPORTE DE ÁGUA - CHI DIURNO. AF_06/2014</v>
          </cell>
          <cell r="G626" t="str">
            <v>CHOR - CUSTOS HORÁRIOS DE MÁQUINAS E EQUIPAMENTOS</v>
          </cell>
        </row>
        <row r="626">
          <cell r="I626" t="str">
            <v>CHI</v>
          </cell>
          <cell r="J626">
            <v>0.0006</v>
          </cell>
          <cell r="K626">
            <v>0</v>
          </cell>
          <cell r="L626">
            <v>89.6</v>
          </cell>
        </row>
        <row r="628">
          <cell r="F628" t="str">
            <v>SUBESTAÇÃO</v>
          </cell>
        </row>
        <row r="629">
          <cell r="D629" t="str">
            <v>Código</v>
          </cell>
          <cell r="E629" t="str">
            <v>Banco</v>
          </cell>
          <cell r="F629" t="str">
            <v>Descrição</v>
          </cell>
          <cell r="G629" t="str">
            <v>Tipo</v>
          </cell>
        </row>
        <row r="629">
          <cell r="I629" t="str">
            <v>Und</v>
          </cell>
          <cell r="J629" t="str">
            <v>Quant.</v>
          </cell>
          <cell r="K629" t="str">
            <v>Porcent.</v>
          </cell>
          <cell r="L629" t="str">
            <v>Valor Unit</v>
          </cell>
        </row>
        <row r="630">
          <cell r="D630" t="str">
            <v> 93358 </v>
          </cell>
          <cell r="E630" t="str">
            <v>SINAPI</v>
          </cell>
          <cell r="F630" t="str">
            <v>ESCAVAÇÃO MANUAL DE VALA COM PROFUNDIDADE MENOR OU IGUAL A 1,30 M. AF_02/2021</v>
          </cell>
          <cell r="G630" t="str">
            <v>MOVT - MOVIMENTO DE TERRA</v>
          </cell>
        </row>
        <row r="630">
          <cell r="I630" t="str">
            <v>m³</v>
          </cell>
          <cell r="J630">
            <v>1</v>
          </cell>
        </row>
        <row r="630">
          <cell r="L630">
            <v>102.65</v>
          </cell>
        </row>
        <row r="631">
          <cell r="D631" t="str">
            <v> 88316 </v>
          </cell>
          <cell r="E631" t="str">
            <v>SINAPI</v>
          </cell>
          <cell r="F631" t="str">
            <v>SERVENTE COM ENCARGOS COMPLEMENTARES</v>
          </cell>
          <cell r="G631" t="str">
            <v>SEDI - SERVIÇOS DIVERSOS</v>
          </cell>
        </row>
        <row r="631">
          <cell r="I631" t="str">
            <v>H</v>
          </cell>
          <cell r="J631">
            <v>3.956</v>
          </cell>
          <cell r="K631">
            <v>0</v>
          </cell>
          <cell r="L631">
            <v>25.95</v>
          </cell>
        </row>
        <row r="633">
          <cell r="D633" t="str">
            <v>Código</v>
          </cell>
          <cell r="E633" t="str">
            <v>Banco</v>
          </cell>
          <cell r="F633" t="str">
            <v>Descrição</v>
          </cell>
          <cell r="G633" t="str">
            <v>Tipo</v>
          </cell>
        </row>
        <row r="633">
          <cell r="I633" t="str">
            <v>Und</v>
          </cell>
          <cell r="J633" t="str">
            <v>Quant.</v>
          </cell>
          <cell r="K633" t="str">
            <v>Porcent.</v>
          </cell>
          <cell r="L633" t="str">
            <v>Valor Unit</v>
          </cell>
        </row>
        <row r="634">
          <cell r="D634" t="str">
            <v> 93382 </v>
          </cell>
          <cell r="E634" t="str">
            <v>SINAPI</v>
          </cell>
          <cell r="F634" t="str">
            <v>REATERRO MANUAL DE VALAS, COM COMPACTADOR DE SOLOS DE PERCUSSÃO. AF_08/2023</v>
          </cell>
          <cell r="G634" t="str">
            <v>MOVT - MOVIMENTO DE TERRA</v>
          </cell>
        </row>
        <row r="634">
          <cell r="I634" t="str">
            <v>m³</v>
          </cell>
          <cell r="J634">
            <v>1</v>
          </cell>
        </row>
        <row r="634">
          <cell r="L634">
            <v>30.74</v>
          </cell>
        </row>
        <row r="635">
          <cell r="D635" t="str">
            <v> 88316 </v>
          </cell>
          <cell r="E635" t="str">
            <v>SINAPI</v>
          </cell>
          <cell r="F635" t="str">
            <v>SERVENTE COM ENCARGOS COMPLEMENTARES</v>
          </cell>
          <cell r="G635" t="str">
            <v>SEDI - SERVIÇOS DIVERSOS</v>
          </cell>
        </row>
        <row r="635">
          <cell r="I635" t="str">
            <v>H</v>
          </cell>
          <cell r="J635">
            <v>0.7866</v>
          </cell>
          <cell r="K635">
            <v>0</v>
          </cell>
          <cell r="L635">
            <v>25.95</v>
          </cell>
        </row>
        <row r="636">
          <cell r="D636" t="str">
            <v> 91533 </v>
          </cell>
          <cell r="E636" t="str">
            <v>SINAPI</v>
          </cell>
          <cell r="F636" t="str">
            <v>COMPACTADOR DE SOLOS DE PERCUSSÃO (SOQUETE) COM MOTOR A GASOLINA 4 TEMPOS, POTÊNCIA 4 CV - CHP DIURNO. AF_08/2015</v>
          </cell>
          <cell r="G636" t="str">
            <v>CHOR - CUSTOS HORÁRIOS DE MÁQUINAS E EQUIPAMENTOS</v>
          </cell>
        </row>
        <row r="636">
          <cell r="I636" t="str">
            <v>CHP</v>
          </cell>
          <cell r="J636">
            <v>0.1962</v>
          </cell>
          <cell r="K636">
            <v>0</v>
          </cell>
          <cell r="L636">
            <v>43.32</v>
          </cell>
        </row>
        <row r="637">
          <cell r="D637" t="str">
            <v> 5901 </v>
          </cell>
          <cell r="E637" t="str">
            <v>SINAPI</v>
          </cell>
          <cell r="F637" t="str">
            <v>CAMINHÃO PIPA 10.000 L TRUCADO, PESO BRUTO TOTAL 23.000 KG, CARGA ÚTIL MÁXIMA 15.935 KG, DISTÂNCIA ENTRE EIXOS 4,8 M, POTÊNCIA 230 CV, INCLUSIVE TANQUE DE AÇO PARA TRANSPORTE DE ÁGUA - CHP DIURNO. AF_06/2014</v>
          </cell>
          <cell r="G637" t="str">
            <v>CHOR - CUSTOS HORÁRIOS DE MÁQUINAS E EQUIPAMENTOS</v>
          </cell>
        </row>
        <row r="637">
          <cell r="I637" t="str">
            <v>CHP</v>
          </cell>
          <cell r="J637">
            <v>0.0054</v>
          </cell>
          <cell r="K637">
            <v>0</v>
          </cell>
          <cell r="L637">
            <v>332.71</v>
          </cell>
        </row>
        <row r="638">
          <cell r="D638" t="str">
            <v> 5903 </v>
          </cell>
          <cell r="E638" t="str">
            <v>SINAPI</v>
          </cell>
          <cell r="F638" t="str">
            <v>CAMINHÃO PIPA 10.000 L TRUCADO, PESO BRUTO TOTAL 23.000 KG, CARGA ÚTIL MÁXIMA 15.935 KG, DISTÂNCIA ENTRE EIXOS 4,8 M, POTÊNCIA 230 CV, INCLUSIVE TANQUE DE AÇO PARA TRANSPORTE DE ÁGUA - CHI DIURNO. AF_06/2014</v>
          </cell>
          <cell r="G638" t="str">
            <v>CHOR - CUSTOS HORÁRIOS DE MÁQUINAS E EQUIPAMENTOS</v>
          </cell>
        </row>
        <row r="638">
          <cell r="I638" t="str">
            <v>CHI</v>
          </cell>
          <cell r="J638">
            <v>0.0006</v>
          </cell>
          <cell r="K638">
            <v>0</v>
          </cell>
          <cell r="L638">
            <v>89.6</v>
          </cell>
        </row>
        <row r="640">
          <cell r="F640" t="str">
            <v>ABRIGO DE GÁS</v>
          </cell>
        </row>
        <row r="641">
          <cell r="D641" t="str">
            <v>Código</v>
          </cell>
          <cell r="E641" t="str">
            <v>Banco</v>
          </cell>
          <cell r="F641" t="str">
            <v>Descrição</v>
          </cell>
          <cell r="G641" t="str">
            <v>Tipo</v>
          </cell>
        </row>
        <row r="641">
          <cell r="I641" t="str">
            <v>Und</v>
          </cell>
          <cell r="J641" t="str">
            <v>Quant.</v>
          </cell>
          <cell r="K641" t="str">
            <v>Porcent.</v>
          </cell>
          <cell r="L641" t="str">
            <v>Valor Unit</v>
          </cell>
        </row>
        <row r="642">
          <cell r="D642" t="str">
            <v> 93358 </v>
          </cell>
          <cell r="E642" t="str">
            <v>SINAPI</v>
          </cell>
          <cell r="F642" t="str">
            <v>ESCAVAÇÃO MANUAL DE VALA COM PROFUNDIDADE MENOR OU IGUAL A 1,30 M. AF_02/2021</v>
          </cell>
          <cell r="G642" t="str">
            <v>MOVT - MOVIMENTO DE TERRA</v>
          </cell>
        </row>
        <row r="642">
          <cell r="I642" t="str">
            <v>m³</v>
          </cell>
          <cell r="J642">
            <v>1</v>
          </cell>
        </row>
        <row r="642">
          <cell r="L642">
            <v>102.65</v>
          </cell>
        </row>
        <row r="643">
          <cell r="D643" t="str">
            <v> 88316 </v>
          </cell>
          <cell r="E643" t="str">
            <v>SINAPI</v>
          </cell>
          <cell r="F643" t="str">
            <v>SERVENTE COM ENCARGOS COMPLEMENTARES</v>
          </cell>
          <cell r="G643" t="str">
            <v>SEDI - SERVIÇOS DIVERSOS</v>
          </cell>
        </row>
        <row r="643">
          <cell r="I643" t="str">
            <v>H</v>
          </cell>
          <cell r="J643">
            <v>3.956</v>
          </cell>
          <cell r="K643">
            <v>0</v>
          </cell>
          <cell r="L643">
            <v>25.95</v>
          </cell>
        </row>
        <row r="645">
          <cell r="D645" t="str">
            <v>Código</v>
          </cell>
          <cell r="E645" t="str">
            <v>Banco</v>
          </cell>
          <cell r="F645" t="str">
            <v>Descrição</v>
          </cell>
          <cell r="G645" t="str">
            <v>Tipo</v>
          </cell>
        </row>
        <row r="645">
          <cell r="I645" t="str">
            <v>Und</v>
          </cell>
          <cell r="J645" t="str">
            <v>Quant.</v>
          </cell>
          <cell r="K645" t="str">
            <v>Porcent.</v>
          </cell>
          <cell r="L645" t="str">
            <v>Valor Unit</v>
          </cell>
        </row>
        <row r="646">
          <cell r="D646" t="str">
            <v> 93382 </v>
          </cell>
          <cell r="E646" t="str">
            <v>SINAPI</v>
          </cell>
          <cell r="F646" t="str">
            <v>REATERRO MANUAL DE VALAS, COM COMPACTADOR DE SOLOS DE PERCUSSÃO. AF_08/2023</v>
          </cell>
          <cell r="G646" t="str">
            <v>MOVT - MOVIMENTO DE TERRA</v>
          </cell>
        </row>
        <row r="646">
          <cell r="I646" t="str">
            <v>m³</v>
          </cell>
          <cell r="J646">
            <v>1</v>
          </cell>
        </row>
        <row r="646">
          <cell r="L646">
            <v>30.74</v>
          </cell>
        </row>
        <row r="647">
          <cell r="D647" t="str">
            <v> 88316 </v>
          </cell>
          <cell r="E647" t="str">
            <v>SINAPI</v>
          </cell>
          <cell r="F647" t="str">
            <v>SERVENTE COM ENCARGOS COMPLEMENTARES</v>
          </cell>
          <cell r="G647" t="str">
            <v>SEDI - SERVIÇOS DIVERSOS</v>
          </cell>
        </row>
        <row r="647">
          <cell r="I647" t="str">
            <v>H</v>
          </cell>
          <cell r="J647">
            <v>0.7866</v>
          </cell>
          <cell r="K647">
            <v>0</v>
          </cell>
          <cell r="L647">
            <v>25.95</v>
          </cell>
        </row>
        <row r="648">
          <cell r="D648" t="str">
            <v> 91533 </v>
          </cell>
          <cell r="E648" t="str">
            <v>SINAPI</v>
          </cell>
          <cell r="F648" t="str">
            <v>COMPACTADOR DE SOLOS DE PERCUSSÃO (SOQUETE) COM MOTOR A GASOLINA 4 TEMPOS, POTÊNCIA 4 CV - CHP DIURNO. AF_08/2015</v>
          </cell>
          <cell r="G648" t="str">
            <v>CHOR - CUSTOS HORÁRIOS DE MÁQUINAS E EQUIPAMENTOS</v>
          </cell>
        </row>
        <row r="648">
          <cell r="I648" t="str">
            <v>CHP</v>
          </cell>
          <cell r="J648">
            <v>0.1962</v>
          </cell>
          <cell r="K648">
            <v>0</v>
          </cell>
          <cell r="L648">
            <v>43.32</v>
          </cell>
        </row>
        <row r="649">
          <cell r="D649" t="str">
            <v> 5901 </v>
          </cell>
          <cell r="E649" t="str">
            <v>SINAPI</v>
          </cell>
          <cell r="F649" t="str">
            <v>CAMINHÃO PIPA 10.000 L TRUCADO, PESO BRUTO TOTAL 23.000 KG, CARGA ÚTIL MÁXIMA 15.935 KG, DISTÂNCIA ENTRE EIXOS 4,8 M, POTÊNCIA 230 CV, INCLUSIVE TANQUE DE AÇO PARA TRANSPORTE DE ÁGUA - CHP DIURNO. AF_06/2014</v>
          </cell>
          <cell r="G649" t="str">
            <v>CHOR - CUSTOS HORÁRIOS DE MÁQUINAS E EQUIPAMENTOS</v>
          </cell>
        </row>
        <row r="649">
          <cell r="I649" t="str">
            <v>CHP</v>
          </cell>
          <cell r="J649">
            <v>0.0054</v>
          </cell>
          <cell r="K649">
            <v>0</v>
          </cell>
          <cell r="L649">
            <v>332.71</v>
          </cell>
        </row>
        <row r="650">
          <cell r="D650" t="str">
            <v> 5903 </v>
          </cell>
          <cell r="E650" t="str">
            <v>SINAPI</v>
          </cell>
          <cell r="F650" t="str">
            <v>CAMINHÃO PIPA 10.000 L TRUCADO, PESO BRUTO TOTAL 23.000 KG, CARGA ÚTIL MÁXIMA 15.935 KG, DISTÂNCIA ENTRE EIXOS 4,8 M, POTÊNCIA 230 CV, INCLUSIVE TANQUE DE AÇO PARA TRANSPORTE DE ÁGUA - CHI DIURNO. AF_06/2014</v>
          </cell>
          <cell r="G650" t="str">
            <v>CHOR - CUSTOS HORÁRIOS DE MÁQUINAS E EQUIPAMENTOS</v>
          </cell>
        </row>
        <row r="650">
          <cell r="I650" t="str">
            <v>CHI</v>
          </cell>
          <cell r="J650">
            <v>0.0006</v>
          </cell>
          <cell r="K650">
            <v>0</v>
          </cell>
          <cell r="L650">
            <v>89.6</v>
          </cell>
        </row>
        <row r="652">
          <cell r="F652" t="str">
            <v>INFRAESTRUTURA: FUNDAÇÕES SIMPLES (OU DIRETAS)</v>
          </cell>
        </row>
        <row r="653">
          <cell r="F653" t="str">
            <v>ESCADAS</v>
          </cell>
        </row>
        <row r="654">
          <cell r="D654" t="str">
            <v>Código</v>
          </cell>
          <cell r="E654" t="str">
            <v>Banco</v>
          </cell>
          <cell r="F654" t="str">
            <v>Descrição</v>
          </cell>
          <cell r="G654" t="str">
            <v>Tipo</v>
          </cell>
        </row>
        <row r="654">
          <cell r="I654" t="str">
            <v>Und</v>
          </cell>
          <cell r="J654" t="str">
            <v>Quant.</v>
          </cell>
          <cell r="K654" t="str">
            <v>Porcent.</v>
          </cell>
          <cell r="L654" t="str">
            <v>Valor Unit</v>
          </cell>
        </row>
        <row r="655">
          <cell r="D655" t="str">
            <v> 96544 </v>
          </cell>
          <cell r="E655" t="str">
            <v>SINAPI</v>
          </cell>
          <cell r="F655" t="str">
            <v>ARMAÇÃO DE BLOCO UTILIZANDO AÇO CA-50 DE 6,3 MM - MONTAGEM. AF_01/2024</v>
          </cell>
          <cell r="G655" t="str">
            <v>FUES - FUNDAÇÕES E ESTRUTURAS</v>
          </cell>
        </row>
        <row r="655">
          <cell r="I655" t="str">
            <v>KG</v>
          </cell>
          <cell r="J655">
            <v>1</v>
          </cell>
        </row>
        <row r="655">
          <cell r="L655">
            <v>18.93</v>
          </cell>
        </row>
        <row r="656">
          <cell r="D656" t="str">
            <v> 88245 </v>
          </cell>
          <cell r="E656" t="str">
            <v>SINAPI</v>
          </cell>
          <cell r="F656" t="str">
            <v>ARMADOR COM ENCARGOS COMPLEMENTARES</v>
          </cell>
          <cell r="G656" t="str">
            <v>SEDI - SERVIÇOS DIVERSOS</v>
          </cell>
        </row>
        <row r="656">
          <cell r="I656" t="str">
            <v>H</v>
          </cell>
          <cell r="J656">
            <v>0.196</v>
          </cell>
          <cell r="K656">
            <v>0</v>
          </cell>
          <cell r="L656">
            <v>32.41</v>
          </cell>
        </row>
        <row r="657">
          <cell r="D657" t="str">
            <v> 92801 </v>
          </cell>
          <cell r="E657" t="str">
            <v>SINAPI</v>
          </cell>
          <cell r="F657" t="str">
            <v>CORTE E DOBRA DE AÇO CA-50, DIÂMETRO DE 6,3 MM. AF_06/2022</v>
          </cell>
          <cell r="G657" t="str">
            <v>FUES - FUNDAÇÕES E ESTRUTURAS</v>
          </cell>
        </row>
        <row r="657">
          <cell r="I657" t="str">
            <v>KG</v>
          </cell>
          <cell r="J657">
            <v>1</v>
          </cell>
          <cell r="K657">
            <v>0</v>
          </cell>
          <cell r="L657">
            <v>9.76</v>
          </cell>
        </row>
        <row r="658">
          <cell r="D658" t="str">
            <v> 88238 </v>
          </cell>
          <cell r="E658" t="str">
            <v>SINAPI</v>
          </cell>
          <cell r="F658" t="str">
            <v>AJUDANTE DE ARMADOR COM ENCARGOS COMPLEMENTARES</v>
          </cell>
          <cell r="G658" t="str">
            <v>SEDI - SERVIÇOS DIVERSOS</v>
          </cell>
        </row>
        <row r="658">
          <cell r="I658" t="str">
            <v>H</v>
          </cell>
          <cell r="J658">
            <v>0.075</v>
          </cell>
          <cell r="K658">
            <v>0</v>
          </cell>
          <cell r="L658">
            <v>26.79</v>
          </cell>
        </row>
        <row r="659">
          <cell r="D659" t="str">
            <v> 00043132 </v>
          </cell>
          <cell r="E659" t="str">
            <v>SINAPI</v>
          </cell>
          <cell r="F659" t="str">
            <v>ARAME RECOZIDO 16 BWG, D = 1,65 MM (0,016 KG/M) OU 18 BWG, D = 1,25 MM (0,01 KG/M)</v>
          </cell>
          <cell r="G659" t="str">
            <v>Material</v>
          </cell>
        </row>
        <row r="659">
          <cell r="I659" t="str">
            <v>KG</v>
          </cell>
          <cell r="J659">
            <v>0.025</v>
          </cell>
          <cell r="K659">
            <v>0</v>
          </cell>
          <cell r="L659">
            <v>25.69</v>
          </cell>
        </row>
        <row r="660">
          <cell r="D660" t="str">
            <v> 00039017 </v>
          </cell>
          <cell r="E660" t="str">
            <v>SINAPI</v>
          </cell>
          <cell r="F660" t="str">
            <v>ESPACADOR / DISTANCIADOR CIRCULAR COM ENTRADA LATERAL, EM PLASTICO, PARA VERGALHAO *4,2 A 12,5* MM, COBRIMENTO 20 MM</v>
          </cell>
          <cell r="G660" t="str">
            <v>Material</v>
          </cell>
        </row>
        <row r="660">
          <cell r="I660" t="str">
            <v>UN</v>
          </cell>
          <cell r="J660">
            <v>0.856</v>
          </cell>
          <cell r="K660">
            <v>0</v>
          </cell>
          <cell r="L660">
            <v>0.22</v>
          </cell>
        </row>
        <row r="662">
          <cell r="D662" t="str">
            <v>Código</v>
          </cell>
          <cell r="E662" t="str">
            <v>Banco</v>
          </cell>
          <cell r="F662" t="str">
            <v>Descrição</v>
          </cell>
          <cell r="G662" t="str">
            <v>Tipo</v>
          </cell>
        </row>
        <row r="662">
          <cell r="I662" t="str">
            <v>Und</v>
          </cell>
          <cell r="J662" t="str">
            <v>Quant.</v>
          </cell>
          <cell r="K662" t="str">
            <v>Porcent.</v>
          </cell>
          <cell r="L662" t="str">
            <v>Valor Unit</v>
          </cell>
        </row>
        <row r="663">
          <cell r="D663" t="str">
            <v> 96545 </v>
          </cell>
          <cell r="E663" t="str">
            <v>SINAPI</v>
          </cell>
          <cell r="F663" t="str">
            <v>ARMAÇÃO DE BLOCO UTILIZANDO AÇO CA-50 DE 8 MM - MONTAGEM. AF_01/2024</v>
          </cell>
          <cell r="G663" t="str">
            <v>FUES - FUNDAÇÕES E ESTRUTURAS</v>
          </cell>
        </row>
        <row r="663">
          <cell r="I663" t="str">
            <v>KG</v>
          </cell>
          <cell r="J663">
            <v>1</v>
          </cell>
        </row>
        <row r="663">
          <cell r="L663">
            <v>16.74</v>
          </cell>
        </row>
        <row r="664">
          <cell r="D664" t="str">
            <v> 88238 </v>
          </cell>
          <cell r="E664" t="str">
            <v>SINAPI</v>
          </cell>
          <cell r="F664" t="str">
            <v>AJUDANTE DE ARMADOR COM ENCARGOS COMPLEMENTARES</v>
          </cell>
          <cell r="G664" t="str">
            <v>SEDI - SERVIÇOS DIVERSOS</v>
          </cell>
        </row>
        <row r="664">
          <cell r="I664" t="str">
            <v>H</v>
          </cell>
          <cell r="J664">
            <v>0.057</v>
          </cell>
          <cell r="K664">
            <v>0</v>
          </cell>
          <cell r="L664">
            <v>26.79</v>
          </cell>
        </row>
        <row r="665">
          <cell r="D665" t="str">
            <v> 92802 </v>
          </cell>
          <cell r="E665" t="str">
            <v>SINAPI</v>
          </cell>
          <cell r="F665" t="str">
            <v>CORTE E DOBRA DE AÇO CA-50, DIÂMETRO DE 8,0 MM. AF_06/2022</v>
          </cell>
          <cell r="G665" t="str">
            <v>FUES - FUNDAÇÕES E ESTRUTURAS</v>
          </cell>
        </row>
        <row r="665">
          <cell r="I665" t="str">
            <v>KG</v>
          </cell>
          <cell r="J665">
            <v>1</v>
          </cell>
          <cell r="K665">
            <v>0</v>
          </cell>
          <cell r="L665">
            <v>9.59</v>
          </cell>
        </row>
        <row r="666">
          <cell r="D666" t="str">
            <v> 88245 </v>
          </cell>
          <cell r="E666" t="str">
            <v>SINAPI</v>
          </cell>
          <cell r="F666" t="str">
            <v>ARMADOR COM ENCARGOS COMPLEMENTARES</v>
          </cell>
          <cell r="G666" t="str">
            <v>SEDI - SERVIÇOS DIVERSOS</v>
          </cell>
        </row>
        <row r="666">
          <cell r="I666" t="str">
            <v>H</v>
          </cell>
          <cell r="J666">
            <v>0.15</v>
          </cell>
          <cell r="K666">
            <v>0</v>
          </cell>
          <cell r="L666">
            <v>32.41</v>
          </cell>
        </row>
        <row r="667">
          <cell r="D667" t="str">
            <v> 00043132 </v>
          </cell>
          <cell r="E667" t="str">
            <v>SINAPI</v>
          </cell>
          <cell r="F667" t="str">
            <v>ARAME RECOZIDO 16 BWG, D = 1,65 MM (0,016 KG/M) OU 18 BWG, D = 1,25 MM (0,01 KG/M)</v>
          </cell>
          <cell r="G667" t="str">
            <v>Material</v>
          </cell>
        </row>
        <row r="667">
          <cell r="I667" t="str">
            <v>KG</v>
          </cell>
          <cell r="J667">
            <v>0.025</v>
          </cell>
          <cell r="K667">
            <v>0</v>
          </cell>
          <cell r="L667">
            <v>25.69</v>
          </cell>
        </row>
        <row r="668">
          <cell r="D668" t="str">
            <v> 00039017 </v>
          </cell>
          <cell r="E668" t="str">
            <v>SINAPI</v>
          </cell>
          <cell r="F668" t="str">
            <v>ESPACADOR / DISTANCIADOR CIRCULAR COM ENTRADA LATERAL, EM PLASTICO, PARA VERGALHAO *4,2 A 12,5* MM, COBRIMENTO 20 MM</v>
          </cell>
          <cell r="G668" t="str">
            <v>Material</v>
          </cell>
        </row>
        <row r="668">
          <cell r="I668" t="str">
            <v>UN</v>
          </cell>
          <cell r="J668">
            <v>0.635</v>
          </cell>
          <cell r="K668">
            <v>0</v>
          </cell>
          <cell r="L668">
            <v>0.22</v>
          </cell>
        </row>
        <row r="670">
          <cell r="D670" t="str">
            <v>Código</v>
          </cell>
          <cell r="E670" t="str">
            <v>Banco</v>
          </cell>
          <cell r="F670" t="str">
            <v>Descrição</v>
          </cell>
          <cell r="G670" t="str">
            <v>Tipo</v>
          </cell>
        </row>
        <row r="670">
          <cell r="I670" t="str">
            <v>Und</v>
          </cell>
          <cell r="J670" t="str">
            <v>Quant.</v>
          </cell>
          <cell r="K670" t="str">
            <v>Porcent.</v>
          </cell>
          <cell r="L670" t="str">
            <v>Valor Unit</v>
          </cell>
        </row>
        <row r="671">
          <cell r="D671" t="str">
            <v> 96546 </v>
          </cell>
          <cell r="E671" t="str">
            <v>SINAPI</v>
          </cell>
          <cell r="F671" t="str">
            <v>ARMAÇÃO DE BLOCO UTILIZANDO AÇO CA-50 DE 10 MM - MONTAGEM. AF_01/2024</v>
          </cell>
          <cell r="G671" t="str">
            <v>FUES - FUNDAÇÕES E ESTRUTURAS</v>
          </cell>
        </row>
        <row r="671">
          <cell r="I671" t="str">
            <v>KG</v>
          </cell>
          <cell r="J671">
            <v>1</v>
          </cell>
        </row>
        <row r="671">
          <cell r="L671">
            <v>14.46</v>
          </cell>
        </row>
        <row r="672">
          <cell r="D672" t="str">
            <v> 88245 </v>
          </cell>
          <cell r="E672" t="str">
            <v>SINAPI</v>
          </cell>
          <cell r="F672" t="str">
            <v>ARMADOR COM ENCARGOS COMPLEMENTARES</v>
          </cell>
          <cell r="G672" t="str">
            <v>SEDI - SERVIÇOS DIVERSOS</v>
          </cell>
        </row>
        <row r="672">
          <cell r="I672" t="str">
            <v>H</v>
          </cell>
          <cell r="J672">
            <v>0.116</v>
          </cell>
          <cell r="K672">
            <v>0</v>
          </cell>
          <cell r="L672">
            <v>32.41</v>
          </cell>
        </row>
        <row r="673">
          <cell r="D673" t="str">
            <v> 88238 </v>
          </cell>
          <cell r="E673" t="str">
            <v>SINAPI</v>
          </cell>
          <cell r="F673" t="str">
            <v>AJUDANTE DE ARMADOR COM ENCARGOS COMPLEMENTARES</v>
          </cell>
          <cell r="G673" t="str">
            <v>SEDI - SERVIÇOS DIVERSOS</v>
          </cell>
        </row>
        <row r="673">
          <cell r="I673" t="str">
            <v>H</v>
          </cell>
          <cell r="J673">
            <v>0.044</v>
          </cell>
          <cell r="K673">
            <v>0</v>
          </cell>
          <cell r="L673">
            <v>26.79</v>
          </cell>
        </row>
        <row r="674">
          <cell r="D674" t="str">
            <v> 92803 </v>
          </cell>
          <cell r="E674" t="str">
            <v>SINAPI</v>
          </cell>
          <cell r="F674" t="str">
            <v>CORTE E DOBRA DE AÇO CA-50, DIÂMETRO DE 10,0 MM. AF_06/2022</v>
          </cell>
          <cell r="G674" t="str">
            <v>FUES - FUNDAÇÕES E ESTRUTURAS</v>
          </cell>
        </row>
        <row r="674">
          <cell r="I674" t="str">
            <v>KG</v>
          </cell>
          <cell r="J674">
            <v>1</v>
          </cell>
          <cell r="K674">
            <v>0</v>
          </cell>
          <cell r="L674">
            <v>8.8</v>
          </cell>
        </row>
        <row r="675">
          <cell r="D675" t="str">
            <v> 00039017 </v>
          </cell>
          <cell r="E675" t="str">
            <v>SINAPI</v>
          </cell>
          <cell r="F675" t="str">
            <v>ESPACADOR / DISTANCIADOR CIRCULAR COM ENTRADA LATERAL, EM PLASTICO, PARA VERGALHAO *4,2 A 12,5* MM, COBRIMENTO 20 MM</v>
          </cell>
          <cell r="G675" t="str">
            <v>Material</v>
          </cell>
        </row>
        <row r="675">
          <cell r="I675" t="str">
            <v>UN</v>
          </cell>
          <cell r="J675">
            <v>0.48</v>
          </cell>
          <cell r="K675">
            <v>0</v>
          </cell>
          <cell r="L675">
            <v>0.22</v>
          </cell>
        </row>
        <row r="676">
          <cell r="D676" t="str">
            <v> 00043132 </v>
          </cell>
          <cell r="E676" t="str">
            <v>SINAPI</v>
          </cell>
          <cell r="F676" t="str">
            <v>ARAME RECOZIDO 16 BWG, D = 1,65 MM (0,016 KG/M) OU 18 BWG, D = 1,25 MM (0,01 KG/M)</v>
          </cell>
          <cell r="G676" t="str">
            <v>Material</v>
          </cell>
        </row>
        <row r="676">
          <cell r="I676" t="str">
            <v>KG</v>
          </cell>
          <cell r="J676">
            <v>0.025</v>
          </cell>
          <cell r="K676">
            <v>0</v>
          </cell>
          <cell r="L676">
            <v>25.69</v>
          </cell>
        </row>
        <row r="678">
          <cell r="D678" t="str">
            <v>Código</v>
          </cell>
          <cell r="E678" t="str">
            <v>Banco</v>
          </cell>
          <cell r="F678" t="str">
            <v>Descrição</v>
          </cell>
          <cell r="G678" t="str">
            <v>Tipo</v>
          </cell>
        </row>
        <row r="678">
          <cell r="I678" t="str">
            <v>Und</v>
          </cell>
          <cell r="J678" t="str">
            <v>Quant.</v>
          </cell>
          <cell r="K678" t="str">
            <v>Porcent.</v>
          </cell>
          <cell r="L678" t="str">
            <v>Valor Unit</v>
          </cell>
        </row>
        <row r="679">
          <cell r="D679" t="str">
            <v> 104920 </v>
          </cell>
          <cell r="E679" t="str">
            <v>SINAPI</v>
          </cell>
          <cell r="F679" t="str">
            <v>ARMAÇÃO DE BLOCO, SAPATA ISOLADA, VIGA BALDRAME E SAPATA CORRIDA UTILIZANDO AÇO CA-50 DE 12,5 MM - MONTAGEM. AF_01/2024</v>
          </cell>
          <cell r="G679" t="str">
            <v>FUES - FUNDAÇÕES E ESTRUTURAS</v>
          </cell>
        </row>
        <row r="679">
          <cell r="I679" t="str">
            <v>KG</v>
          </cell>
          <cell r="J679">
            <v>1</v>
          </cell>
        </row>
        <row r="679">
          <cell r="L679">
            <v>10.95</v>
          </cell>
        </row>
        <row r="680">
          <cell r="D680" t="str">
            <v> 92804 </v>
          </cell>
          <cell r="E680" t="str">
            <v>SINAPI</v>
          </cell>
          <cell r="F680" t="str">
            <v>CORTE E DOBRA DE AÇO CA-50, DIÂMETRO DE 12,5 MM. AF_06/2022</v>
          </cell>
          <cell r="G680" t="str">
            <v>FUES - FUNDAÇÕES E ESTRUTURAS</v>
          </cell>
        </row>
        <row r="680">
          <cell r="I680" t="str">
            <v>KG</v>
          </cell>
          <cell r="J680">
            <v>1</v>
          </cell>
          <cell r="K680">
            <v>0</v>
          </cell>
          <cell r="L680">
            <v>7.52</v>
          </cell>
        </row>
        <row r="681">
          <cell r="D681" t="str">
            <v> 88238 </v>
          </cell>
          <cell r="E681" t="str">
            <v>SINAPI</v>
          </cell>
          <cell r="F681" t="str">
            <v>AJUDANTE DE ARMADOR COM ENCARGOS COMPLEMENTARES</v>
          </cell>
          <cell r="G681" t="str">
            <v>SEDI - SERVIÇOS DIVERSOS</v>
          </cell>
        </row>
        <row r="681">
          <cell r="I681" t="str">
            <v>H</v>
          </cell>
          <cell r="J681">
            <v>0.025</v>
          </cell>
          <cell r="K681">
            <v>0</v>
          </cell>
          <cell r="L681">
            <v>26.79</v>
          </cell>
        </row>
        <row r="682">
          <cell r="D682" t="str">
            <v> 88245 </v>
          </cell>
          <cell r="E682" t="str">
            <v>SINAPI</v>
          </cell>
          <cell r="F682" t="str">
            <v>ARMADOR COM ENCARGOS COMPLEMENTARES</v>
          </cell>
          <cell r="G682" t="str">
            <v>SEDI - SERVIÇOS DIVERSOS</v>
          </cell>
        </row>
        <row r="682">
          <cell r="I682" t="str">
            <v>H</v>
          </cell>
          <cell r="J682">
            <v>0.064</v>
          </cell>
          <cell r="K682">
            <v>0</v>
          </cell>
          <cell r="L682">
            <v>32.41</v>
          </cell>
        </row>
        <row r="683">
          <cell r="D683" t="str">
            <v> 00039017 </v>
          </cell>
          <cell r="E683" t="str">
            <v>SINAPI</v>
          </cell>
          <cell r="F683" t="str">
            <v>ESPACADOR / DISTANCIADOR CIRCULAR COM ENTRADA LATERAL, EM PLASTICO, PARA VERGALHAO *4,2 A 12,5* MM, COBRIMENTO 20 MM</v>
          </cell>
          <cell r="G683" t="str">
            <v>Material</v>
          </cell>
        </row>
        <row r="683">
          <cell r="I683" t="str">
            <v>UN</v>
          </cell>
          <cell r="J683">
            <v>0.317</v>
          </cell>
          <cell r="K683">
            <v>0</v>
          </cell>
          <cell r="L683">
            <v>0.22</v>
          </cell>
        </row>
        <row r="684">
          <cell r="D684" t="str">
            <v> 00043132 </v>
          </cell>
          <cell r="E684" t="str">
            <v>SINAPI</v>
          </cell>
          <cell r="F684" t="str">
            <v>ARAME RECOZIDO 16 BWG, D = 1,65 MM (0,016 KG/M) OU 18 BWG, D = 1,25 MM (0,01 KG/M)</v>
          </cell>
          <cell r="G684" t="str">
            <v>Material</v>
          </cell>
        </row>
        <row r="684">
          <cell r="I684" t="str">
            <v>KG</v>
          </cell>
          <cell r="J684">
            <v>0.025</v>
          </cell>
          <cell r="K684">
            <v>0</v>
          </cell>
          <cell r="L684">
            <v>25.69</v>
          </cell>
        </row>
        <row r="686">
          <cell r="D686" t="str">
            <v>Código</v>
          </cell>
          <cell r="E686" t="str">
            <v>Banco</v>
          </cell>
          <cell r="F686" t="str">
            <v>Descrição</v>
          </cell>
          <cell r="G686" t="str">
            <v>Tipo</v>
          </cell>
        </row>
        <row r="686">
          <cell r="I686" t="str">
            <v>Und</v>
          </cell>
          <cell r="J686" t="str">
            <v>Quant.</v>
          </cell>
          <cell r="K686" t="str">
            <v>Porcent.</v>
          </cell>
          <cell r="L686" t="str">
            <v>Valor Unit</v>
          </cell>
        </row>
        <row r="687">
          <cell r="D687" t="str">
            <v> 104921 </v>
          </cell>
          <cell r="E687" t="str">
            <v>SINAPI</v>
          </cell>
          <cell r="F687" t="str">
            <v>ARMAÇÃO DE BLOCO, SAPATA ISOLADA, VIGA BALDRAME E SAPATA CORRIDA UTILIZANDO AÇO CA-50 DE 16 MM - MONTAGEM. AF_01/2024</v>
          </cell>
          <cell r="G687" t="str">
            <v>FUES - FUNDAÇÕES E ESTRUTURAS</v>
          </cell>
        </row>
        <row r="687">
          <cell r="I687" t="str">
            <v>KG</v>
          </cell>
          <cell r="J687">
            <v>1</v>
          </cell>
        </row>
        <row r="687">
          <cell r="L687">
            <v>10.2</v>
          </cell>
        </row>
        <row r="688">
          <cell r="D688" t="str">
            <v> 88238 </v>
          </cell>
          <cell r="E688" t="str">
            <v>SINAPI</v>
          </cell>
          <cell r="F688" t="str">
            <v>AJUDANTE DE ARMADOR COM ENCARGOS COMPLEMENTARES</v>
          </cell>
          <cell r="G688" t="str">
            <v>SEDI - SERVIÇOS DIVERSOS</v>
          </cell>
        </row>
        <row r="688">
          <cell r="I688" t="str">
            <v>H</v>
          </cell>
          <cell r="J688">
            <v>0.019</v>
          </cell>
          <cell r="K688">
            <v>0</v>
          </cell>
          <cell r="L688">
            <v>26.79</v>
          </cell>
        </row>
        <row r="689">
          <cell r="D689" t="str">
            <v> 88245 </v>
          </cell>
          <cell r="E689" t="str">
            <v>SINAPI</v>
          </cell>
          <cell r="F689" t="str">
            <v>ARMADOR COM ENCARGOS COMPLEMENTARES</v>
          </cell>
          <cell r="G689" t="str">
            <v>SEDI - SERVIÇOS DIVERSOS</v>
          </cell>
        </row>
        <row r="689">
          <cell r="I689" t="str">
            <v>H</v>
          </cell>
          <cell r="J689">
            <v>0.049</v>
          </cell>
          <cell r="K689">
            <v>0</v>
          </cell>
          <cell r="L689">
            <v>32.41</v>
          </cell>
        </row>
        <row r="690">
          <cell r="D690" t="str">
            <v> 92805 </v>
          </cell>
          <cell r="E690" t="str">
            <v>SINAPI</v>
          </cell>
          <cell r="F690" t="str">
            <v>CORTE E DOBRA DE AÇO CA-50, DIÂMETRO DE 16,0 MM. AF_06/2022</v>
          </cell>
          <cell r="G690" t="str">
            <v>FUES - FUNDAÇÕES E ESTRUTURAS</v>
          </cell>
        </row>
        <row r="690">
          <cell r="I690" t="str">
            <v>KG</v>
          </cell>
          <cell r="J690">
            <v>1</v>
          </cell>
          <cell r="K690">
            <v>0</v>
          </cell>
          <cell r="L690">
            <v>7.43</v>
          </cell>
        </row>
        <row r="691">
          <cell r="D691" t="str">
            <v> 00043132 </v>
          </cell>
          <cell r="E691" t="str">
            <v>SINAPI</v>
          </cell>
          <cell r="F691" t="str">
            <v>ARAME RECOZIDO 16 BWG, D = 1,65 MM (0,016 KG/M) OU 18 BWG, D = 1,25 MM (0,01 KG/M)</v>
          </cell>
          <cell r="G691" t="str">
            <v>Material</v>
          </cell>
        </row>
        <row r="691">
          <cell r="I691" t="str">
            <v>KG</v>
          </cell>
          <cell r="J691">
            <v>0.025</v>
          </cell>
          <cell r="K691">
            <v>0</v>
          </cell>
          <cell r="L691">
            <v>25.69</v>
          </cell>
        </row>
        <row r="692">
          <cell r="D692" t="str">
            <v> 00039017 </v>
          </cell>
          <cell r="E692" t="str">
            <v>SINAPI</v>
          </cell>
          <cell r="F692" t="str">
            <v>ESPACADOR / DISTANCIADOR CIRCULAR COM ENTRADA LATERAL, EM PLASTICO, PARA VERGALHAO *4,2 A 12,5* MM, COBRIMENTO 20 MM</v>
          </cell>
          <cell r="G692" t="str">
            <v>Material</v>
          </cell>
        </row>
        <row r="692">
          <cell r="I692" t="str">
            <v>UN</v>
          </cell>
          <cell r="J692">
            <v>0.245</v>
          </cell>
          <cell r="K692">
            <v>0</v>
          </cell>
          <cell r="L692">
            <v>0.22</v>
          </cell>
        </row>
        <row r="694">
          <cell r="D694" t="str">
            <v>Código</v>
          </cell>
          <cell r="E694" t="str">
            <v>Banco</v>
          </cell>
          <cell r="F694" t="str">
            <v>Descrição</v>
          </cell>
          <cell r="G694" t="str">
            <v>Tipo</v>
          </cell>
        </row>
        <row r="694">
          <cell r="I694" t="str">
            <v>Und</v>
          </cell>
          <cell r="J694" t="str">
            <v>Quant.</v>
          </cell>
          <cell r="K694" t="str">
            <v>Porcent.</v>
          </cell>
          <cell r="L694" t="str">
            <v>Valor Unit</v>
          </cell>
        </row>
        <row r="695">
          <cell r="D695" t="str">
            <v> 96540 </v>
          </cell>
          <cell r="E695" t="str">
            <v>SINAPI</v>
          </cell>
          <cell r="F695" t="str">
            <v>FABRICAÇÃO, MONTAGEM E DESMONTAGEM DE FÔRMA PARA BLOCO DE COROAMENTO, EM CHAPA DE MADEIRA COMPENSADA RESINADA, E=17 MM, 4 UTILIZAÇÕES. AF_01/2024</v>
          </cell>
          <cell r="G695" t="str">
            <v>FUES - FUNDAÇÕES E ESTRUTURAS</v>
          </cell>
        </row>
        <row r="695">
          <cell r="I695" t="str">
            <v>m²</v>
          </cell>
          <cell r="J695">
            <v>1</v>
          </cell>
        </row>
        <row r="695">
          <cell r="L695">
            <v>145.95</v>
          </cell>
        </row>
        <row r="696">
          <cell r="D696" t="str">
            <v> 88239 </v>
          </cell>
          <cell r="E696" t="str">
            <v>SINAPI</v>
          </cell>
          <cell r="F696" t="str">
            <v>AJUDANTE DE CARPINTEIRO COM ENCARGOS COMPLEMENTARES</v>
          </cell>
          <cell r="G696" t="str">
            <v>SEDI - SERVIÇOS DIVERSOS</v>
          </cell>
        </row>
        <row r="696">
          <cell r="I696" t="str">
            <v>H</v>
          </cell>
          <cell r="J696">
            <v>0.882</v>
          </cell>
          <cell r="K696">
            <v>0</v>
          </cell>
          <cell r="L696">
            <v>26.72</v>
          </cell>
        </row>
        <row r="697">
          <cell r="D697" t="str">
            <v> 91693 </v>
          </cell>
          <cell r="E697" t="str">
            <v>SINAPI</v>
          </cell>
          <cell r="F697" t="str">
            <v>SERRA CIRCULAR DE BANCADA COM MOTOR ELÉTRICO POTÊNCIA DE 5HP, COM COIFA PARA DISCO 10" - CHI DIURNO. AF_08/2015</v>
          </cell>
          <cell r="G697" t="str">
            <v>CHOR - CUSTOS HORÁRIOS DE MÁQUINAS E EQUIPAMENTOS</v>
          </cell>
        </row>
        <row r="697">
          <cell r="I697" t="str">
            <v>CHI</v>
          </cell>
          <cell r="J697">
            <v>0.098</v>
          </cell>
          <cell r="K697">
            <v>0</v>
          </cell>
          <cell r="L697">
            <v>35.48</v>
          </cell>
        </row>
        <row r="698">
          <cell r="D698" t="str">
            <v> 88262 </v>
          </cell>
          <cell r="E698" t="str">
            <v>SINAPI</v>
          </cell>
          <cell r="F698" t="str">
            <v>CARPINTEIRO DE FORMAS COM ENCARGOS COMPLEMENTARES</v>
          </cell>
          <cell r="G698" t="str">
            <v>SEDI - SERVIÇOS DIVERSOS</v>
          </cell>
        </row>
        <row r="698">
          <cell r="I698" t="str">
            <v>H</v>
          </cell>
          <cell r="J698">
            <v>2.142</v>
          </cell>
          <cell r="K698">
            <v>0</v>
          </cell>
          <cell r="L698">
            <v>33.15</v>
          </cell>
        </row>
        <row r="699">
          <cell r="D699" t="str">
            <v> 91692 </v>
          </cell>
          <cell r="E699" t="str">
            <v>SINAPI</v>
          </cell>
          <cell r="F699" t="str">
            <v>SERRA CIRCULAR DE BANCADA COM MOTOR ELÉTRICO POTÊNCIA DE 5HP, COM COIFA PARA DISCO 10" - CHP DIURNO. AF_08/2015</v>
          </cell>
          <cell r="G699" t="str">
            <v>CHOR - CUSTOS HORÁRIOS DE MÁQUINAS E EQUIPAMENTOS</v>
          </cell>
        </row>
        <row r="699">
          <cell r="I699" t="str">
            <v>CHP</v>
          </cell>
          <cell r="J699">
            <v>0.024</v>
          </cell>
          <cell r="K699">
            <v>0</v>
          </cell>
          <cell r="L699">
            <v>37.11</v>
          </cell>
        </row>
        <row r="700">
          <cell r="D700" t="str">
            <v> 00002692 </v>
          </cell>
          <cell r="E700" t="str">
            <v>SINAPI</v>
          </cell>
          <cell r="F700" t="str">
            <v>DESMOLDANTE PROTETOR PARA FORMAS DE MADEIRA, DE BASE OLEOSA EMULSIONADA EM AGUA</v>
          </cell>
          <cell r="G700" t="str">
            <v>Material</v>
          </cell>
        </row>
        <row r="700">
          <cell r="I700" t="str">
            <v>L</v>
          </cell>
          <cell r="J700">
            <v>0.00955</v>
          </cell>
          <cell r="K700">
            <v>0</v>
          </cell>
          <cell r="L700">
            <v>7.97</v>
          </cell>
        </row>
        <row r="701">
          <cell r="D701" t="str">
            <v> 00020247 </v>
          </cell>
          <cell r="E701" t="str">
            <v>SINAPI</v>
          </cell>
          <cell r="F701" t="str">
            <v>PREGO DE ACO POLIDO COM CABECA 15 X 15 (1 1/4 X 13)</v>
          </cell>
          <cell r="G701" t="str">
            <v>Material</v>
          </cell>
        </row>
        <row r="701">
          <cell r="I701" t="str">
            <v>KG</v>
          </cell>
          <cell r="J701">
            <v>0.013</v>
          </cell>
          <cell r="K701">
            <v>0</v>
          </cell>
          <cell r="L701">
            <v>20.33</v>
          </cell>
        </row>
        <row r="702">
          <cell r="D702" t="str">
            <v> 00004517 </v>
          </cell>
          <cell r="E702" t="str">
            <v>SINAPI</v>
          </cell>
          <cell r="F702" t="str">
            <v>SARRAFO *2,5 X 7,5* CM EM PINUS, MISTA OU EQUIVALENTE DA REGIAO - BRUTA</v>
          </cell>
          <cell r="G702" t="str">
            <v>Material</v>
          </cell>
        </row>
        <row r="702">
          <cell r="I702" t="str">
            <v>M</v>
          </cell>
          <cell r="J702">
            <v>1.796</v>
          </cell>
          <cell r="K702">
            <v>0</v>
          </cell>
          <cell r="L702">
            <v>2.93</v>
          </cell>
        </row>
        <row r="703">
          <cell r="D703" t="str">
            <v> 00004491 </v>
          </cell>
          <cell r="E703" t="str">
            <v>SINAPI</v>
          </cell>
          <cell r="F703" t="str">
            <v>PONTALETE *7,5 X 7,5* CM EM PINUS, MISTA OU EQUIVALENTE DA REGIAO - BRUTA</v>
          </cell>
          <cell r="G703" t="str">
            <v>Material</v>
          </cell>
        </row>
        <row r="703">
          <cell r="I703" t="str">
            <v>M</v>
          </cell>
          <cell r="J703">
            <v>1.555</v>
          </cell>
          <cell r="K703">
            <v>0</v>
          </cell>
          <cell r="L703">
            <v>8.38</v>
          </cell>
        </row>
        <row r="704">
          <cell r="D704" t="str">
            <v> 00040304 </v>
          </cell>
          <cell r="E704" t="str">
            <v>SINAPI</v>
          </cell>
          <cell r="F704" t="str">
            <v>PREGO DE ACO POLIDO COM CABECA DUPLA 17 X 27 (2 1/2 X 11)</v>
          </cell>
          <cell r="G704" t="str">
            <v>Material</v>
          </cell>
        </row>
        <row r="704">
          <cell r="I704" t="str">
            <v>KG</v>
          </cell>
          <cell r="J704">
            <v>0.032</v>
          </cell>
          <cell r="K704">
            <v>0</v>
          </cell>
          <cell r="L704">
            <v>22.66</v>
          </cell>
        </row>
        <row r="705">
          <cell r="D705" t="str">
            <v> 00006212 </v>
          </cell>
          <cell r="E705" t="str">
            <v>SINAPI</v>
          </cell>
          <cell r="F705" t="str">
            <v>TABUA *2,5 X 30 CM EM PINUS, MISTA OU EQUIVALENTE DA REGIAO - BRUTA</v>
          </cell>
          <cell r="G705" t="str">
            <v>Material</v>
          </cell>
        </row>
        <row r="705">
          <cell r="I705" t="str">
            <v>M</v>
          </cell>
          <cell r="J705">
            <v>0.6</v>
          </cell>
          <cell r="K705">
            <v>0</v>
          </cell>
          <cell r="L705">
            <v>13.9</v>
          </cell>
        </row>
        <row r="706">
          <cell r="D706" t="str">
            <v> 00005073 </v>
          </cell>
          <cell r="E706" t="str">
            <v>SINAPI</v>
          </cell>
          <cell r="F706" t="str">
            <v>PREGO DE ACO POLIDO COM CABECA 17 X 24 (2 1/4 X 11)</v>
          </cell>
          <cell r="G706" t="str">
            <v>Material</v>
          </cell>
        </row>
        <row r="706">
          <cell r="I706" t="str">
            <v>KG</v>
          </cell>
          <cell r="J706">
            <v>0.034</v>
          </cell>
          <cell r="K706">
            <v>0</v>
          </cell>
          <cell r="L706">
            <v>18.71</v>
          </cell>
        </row>
        <row r="707">
          <cell r="D707" t="str">
            <v> 00001358 </v>
          </cell>
          <cell r="E707" t="str">
            <v>SINAPI</v>
          </cell>
          <cell r="F707" t="str">
            <v>CHAPA/PAINEL DE MADEIRA COMPENSADA RESINADA (MADEIRITE RESINADO ROSA) PARA FORMA DE CONCRETO, DE 2200 X 1100 MM, E = 17 MM</v>
          </cell>
          <cell r="G707" t="str">
            <v>Material</v>
          </cell>
        </row>
        <row r="707">
          <cell r="I707" t="str">
            <v>M²</v>
          </cell>
          <cell r="J707">
            <v>0.334</v>
          </cell>
          <cell r="K707">
            <v>0</v>
          </cell>
          <cell r="L707">
            <v>56.07</v>
          </cell>
        </row>
        <row r="709">
          <cell r="D709" t="str">
            <v>Código</v>
          </cell>
          <cell r="E709" t="str">
            <v>Banco</v>
          </cell>
          <cell r="F709" t="str">
            <v>Descrição</v>
          </cell>
          <cell r="G709" t="str">
            <v>Tipo</v>
          </cell>
        </row>
        <row r="709">
          <cell r="I709" t="str">
            <v>Und</v>
          </cell>
          <cell r="J709" t="str">
            <v>Quant.</v>
          </cell>
          <cell r="K709" t="str">
            <v>Porcent.</v>
          </cell>
          <cell r="L709" t="str">
            <v>Valor Unit</v>
          </cell>
        </row>
        <row r="710">
          <cell r="D710" t="str">
            <v> 96555 </v>
          </cell>
          <cell r="E710" t="str">
            <v>SINAPI</v>
          </cell>
          <cell r="F710" t="str">
            <v>CONCRETAGEM DE BLOCO DE COROAMENTO OU VIGA BALDRAME, FCK 30 MPA, COM USO DE JERICA - LANÇAMENTO, ADENSAMENTO E ACABAMENTO. AF_01/2024</v>
          </cell>
          <cell r="G710" t="str">
            <v>FUES - FUNDAÇÕES E ESTRUTURAS</v>
          </cell>
        </row>
        <row r="710">
          <cell r="I710" t="str">
            <v>m³</v>
          </cell>
          <cell r="J710">
            <v>1</v>
          </cell>
        </row>
        <row r="710">
          <cell r="L710">
            <v>685.14</v>
          </cell>
        </row>
        <row r="711">
          <cell r="D711" t="str">
            <v> 88316 </v>
          </cell>
          <cell r="E711" t="str">
            <v>SINAPI</v>
          </cell>
          <cell r="F711" t="str">
            <v>SERVENTE COM ENCARGOS COMPLEMENTARES</v>
          </cell>
          <cell r="G711" t="str">
            <v>SEDI - SERVIÇOS DIVERSOS</v>
          </cell>
        </row>
        <row r="711">
          <cell r="I711" t="str">
            <v>H</v>
          </cell>
          <cell r="J711">
            <v>2.882</v>
          </cell>
          <cell r="K711">
            <v>0</v>
          </cell>
          <cell r="L711">
            <v>25.95</v>
          </cell>
        </row>
        <row r="712">
          <cell r="D712" t="str">
            <v> 94972 </v>
          </cell>
          <cell r="E712" t="str">
            <v>SINAPI</v>
          </cell>
          <cell r="F712" t="str">
            <v>CONCRETO FCK = 30MPA, TRAÇO 1:2,1:2,5 (EM MASSA SECA DE CIMENTO/ AREIA MÉDIA/ BRITA 1) - PREPARO MECÂNICO COM BETONEIRA 600 L. AF_05/2021</v>
          </cell>
          <cell r="G712" t="str">
            <v>FUES - FUNDAÇÕES E ESTRUTURAS</v>
          </cell>
        </row>
        <row r="712">
          <cell r="I712" t="str">
            <v>m³</v>
          </cell>
          <cell r="J712">
            <v>1.16</v>
          </cell>
          <cell r="K712">
            <v>0</v>
          </cell>
          <cell r="L712">
            <v>455.48</v>
          </cell>
        </row>
        <row r="713">
          <cell r="D713" t="str">
            <v> 88309 </v>
          </cell>
          <cell r="E713" t="str">
            <v>SINAPI</v>
          </cell>
          <cell r="F713" t="str">
            <v>PEDREIRO COM ENCARGOS COMPLEMENTARES</v>
          </cell>
          <cell r="G713" t="str">
            <v>SEDI - SERVIÇOS DIVERSOS</v>
          </cell>
        </row>
        <row r="713">
          <cell r="I713" t="str">
            <v>H</v>
          </cell>
          <cell r="J713">
            <v>2.425</v>
          </cell>
          <cell r="K713">
            <v>0</v>
          </cell>
          <cell r="L713">
            <v>33.38</v>
          </cell>
        </row>
        <row r="714">
          <cell r="D714" t="str">
            <v> 90587 </v>
          </cell>
          <cell r="E714" t="str">
            <v>SINAPI</v>
          </cell>
          <cell r="F714" t="str">
            <v>VIBRADOR DE IMERSÃO, DIÂMETRO DE PONTEIRA 45MM, MOTOR ELÉTRICO TRIFÁSICO POTÊNCIA DE 2 CV - CHI DIURNO. AF_06/2015</v>
          </cell>
          <cell r="G714" t="str">
            <v>CHOR - CUSTOS HORÁRIOS DE MÁQUINAS E EQUIPAMENTOS</v>
          </cell>
        </row>
        <row r="714">
          <cell r="I714" t="str">
            <v>CHI</v>
          </cell>
          <cell r="J714">
            <v>1.101</v>
          </cell>
          <cell r="K714">
            <v>0</v>
          </cell>
          <cell r="L714">
            <v>0.53</v>
          </cell>
        </row>
        <row r="715">
          <cell r="D715" t="str">
            <v> 90586 </v>
          </cell>
          <cell r="E715" t="str">
            <v>SINAPI</v>
          </cell>
          <cell r="F715" t="str">
            <v>VIBRADOR DE IMERSÃO, DIÂMETRO DE PONTEIRA 45MM, MOTOR ELÉTRICO TRIFÁSICO POTÊNCIA DE 2 CV - CHP DIURNO. AF_06/2015</v>
          </cell>
          <cell r="G715" t="str">
            <v>CHOR - CUSTOS HORÁRIOS DE MÁQUINAS E EQUIPAMENTOS</v>
          </cell>
        </row>
        <row r="715">
          <cell r="I715" t="str">
            <v>CHP</v>
          </cell>
          <cell r="J715">
            <v>0.34</v>
          </cell>
          <cell r="K715">
            <v>0</v>
          </cell>
          <cell r="L715">
            <v>1.46</v>
          </cell>
        </row>
        <row r="717">
          <cell r="D717" t="str">
            <v>Código</v>
          </cell>
          <cell r="E717" t="str">
            <v>Banco</v>
          </cell>
          <cell r="F717" t="str">
            <v>Descrição</v>
          </cell>
          <cell r="G717" t="str">
            <v>Tipo</v>
          </cell>
        </row>
        <row r="717">
          <cell r="I717" t="str">
            <v>Und</v>
          </cell>
          <cell r="J717" t="str">
            <v>Quant.</v>
          </cell>
          <cell r="K717" t="str">
            <v>Porcent.</v>
          </cell>
          <cell r="L717" t="str">
            <v>Valor Unit</v>
          </cell>
        </row>
        <row r="718">
          <cell r="D718" t="str">
            <v> 96616 </v>
          </cell>
          <cell r="E718" t="str">
            <v>SINAPI</v>
          </cell>
          <cell r="F718" t="str">
            <v>LASTRO DE CONCRETO MAGRO, APLICADO EM BLOCOS DE COROAMENTO OU SAPATAS. AF_01/2024</v>
          </cell>
          <cell r="G718" t="str">
            <v>FUES - FUNDAÇÕES E ESTRUTURAS</v>
          </cell>
        </row>
        <row r="718">
          <cell r="I718" t="str">
            <v>m³</v>
          </cell>
          <cell r="J718">
            <v>1</v>
          </cell>
        </row>
        <row r="718">
          <cell r="L718">
            <v>787.42</v>
          </cell>
        </row>
        <row r="719">
          <cell r="D719" t="str">
            <v> 88316 </v>
          </cell>
          <cell r="E719" t="str">
            <v>SINAPI</v>
          </cell>
          <cell r="F719" t="str">
            <v>SERVENTE COM ENCARGOS COMPLEMENTARES</v>
          </cell>
          <cell r="G719" t="str">
            <v>SEDI - SERVIÇOS DIVERSOS</v>
          </cell>
        </row>
        <row r="719">
          <cell r="I719" t="str">
            <v>H</v>
          </cell>
          <cell r="J719">
            <v>2.453</v>
          </cell>
          <cell r="K719">
            <v>0</v>
          </cell>
          <cell r="L719">
            <v>25.95</v>
          </cell>
        </row>
        <row r="720">
          <cell r="D720" t="str">
            <v> 88309 </v>
          </cell>
          <cell r="E720" t="str">
            <v>SINAPI</v>
          </cell>
          <cell r="F720" t="str">
            <v>PEDREIRO COM ENCARGOS COMPLEMENTARES</v>
          </cell>
          <cell r="G720" t="str">
            <v>SEDI - SERVIÇOS DIVERSOS</v>
          </cell>
        </row>
        <row r="720">
          <cell r="I720" t="str">
            <v>H</v>
          </cell>
          <cell r="J720">
            <v>6.781</v>
          </cell>
          <cell r="K720">
            <v>0</v>
          </cell>
          <cell r="L720">
            <v>33.38</v>
          </cell>
        </row>
        <row r="721">
          <cell r="D721" t="str">
            <v> 94968 </v>
          </cell>
          <cell r="E721" t="str">
            <v>SINAPI</v>
          </cell>
          <cell r="F721" t="str">
            <v>CONCRETO MAGRO PARA LASTRO, TRAÇO 1:4,5:4,5 (EM MASSA SECA DE CIMENTO/ AREIA MÉDIA/ BRITA 1) - PREPARO MECÂNICO COM BETONEIRA 600 L. AF_05/2021</v>
          </cell>
          <cell r="G721" t="str">
            <v>FUES - FUNDAÇÕES E ESTRUTURAS</v>
          </cell>
        </row>
        <row r="721">
          <cell r="I721" t="str">
            <v>m³</v>
          </cell>
          <cell r="J721">
            <v>1.38</v>
          </cell>
          <cell r="K721">
            <v>0</v>
          </cell>
          <cell r="L721">
            <v>360.46</v>
          </cell>
        </row>
        <row r="723">
          <cell r="D723" t="str">
            <v>Código</v>
          </cell>
          <cell r="E723" t="str">
            <v>Banco</v>
          </cell>
          <cell r="F723" t="str">
            <v>Descrição</v>
          </cell>
          <cell r="G723" t="str">
            <v>Tipo</v>
          </cell>
        </row>
        <row r="723">
          <cell r="I723" t="str">
            <v>Und</v>
          </cell>
          <cell r="J723" t="str">
            <v>Quant.</v>
          </cell>
          <cell r="K723" t="str">
            <v>Porcent.</v>
          </cell>
          <cell r="L723" t="str">
            <v>Valor Unit</v>
          </cell>
        </row>
        <row r="724">
          <cell r="D724" t="str">
            <v> 031009 </v>
          </cell>
          <cell r="E724" t="str">
            <v>SBC</v>
          </cell>
          <cell r="F724" t="str">
            <v>MOBILIZACAO/RETIRADA DE EQUIPAMENTO/MOLDAGEM ESTACAS""IN LOCO""</v>
          </cell>
          <cell r="G724" t="str">
            <v>FUNDACOES INDIRETAS</v>
          </cell>
        </row>
        <row r="724">
          <cell r="I724" t="str">
            <v>UN</v>
          </cell>
          <cell r="J724">
            <v>1</v>
          </cell>
        </row>
        <row r="724">
          <cell r="L724">
            <v>11005.03</v>
          </cell>
        </row>
        <row r="725">
          <cell r="D725" t="str">
            <v> 031790 </v>
          </cell>
          <cell r="E725" t="str">
            <v>SBC</v>
          </cell>
          <cell r="F725" t="str">
            <v>MOBILIZACAO EQUIPAMENTO PERFURACAO ESTACAS TIPO STRAUSS</v>
          </cell>
          <cell r="G725" t="str">
            <v>Material</v>
          </cell>
        </row>
        <row r="725">
          <cell r="I725" t="str">
            <v>UN</v>
          </cell>
          <cell r="J725">
            <v>1</v>
          </cell>
          <cell r="K725">
            <v>0</v>
          </cell>
          <cell r="L725">
            <v>8000</v>
          </cell>
        </row>
        <row r="726">
          <cell r="D726" t="str">
            <v> 099900 </v>
          </cell>
          <cell r="E726" t="str">
            <v>SBC</v>
          </cell>
          <cell r="F726" t="str">
            <v>SERVENTE</v>
          </cell>
          <cell r="G726" t="str">
            <v>Mão de Obra</v>
          </cell>
        </row>
        <row r="726">
          <cell r="I726" t="str">
            <v>H</v>
          </cell>
          <cell r="J726">
            <v>160.836</v>
          </cell>
          <cell r="K726">
            <v>0</v>
          </cell>
          <cell r="L726">
            <v>18.683875</v>
          </cell>
        </row>
        <row r="728">
          <cell r="D728" t="str">
            <v>Código</v>
          </cell>
          <cell r="E728" t="str">
            <v>Banco</v>
          </cell>
          <cell r="F728" t="str">
            <v>Descrição</v>
          </cell>
          <cell r="G728" t="str">
            <v>Tipo</v>
          </cell>
        </row>
        <row r="728">
          <cell r="I728" t="str">
            <v>Und</v>
          </cell>
          <cell r="J728" t="str">
            <v>Quant.</v>
          </cell>
          <cell r="K728" t="str">
            <v>Porcent.</v>
          </cell>
          <cell r="L728" t="str">
            <v>Valor Unit</v>
          </cell>
        </row>
        <row r="729">
          <cell r="D729" t="str">
            <v> 01.002.0044-A </v>
          </cell>
          <cell r="E729" t="str">
            <v>EMOP</v>
          </cell>
          <cell r="F729" t="str">
            <v>PERFURACAO ROTATIVA COM COROA DE WIDIA,EM SOLO,DIAMETRO 12", VERTICAL,INCLUSIVE DESLOCAMENTO DENTRO DO CANTEIRO E INSTALA CAO DA SONDA EM CADA FURO</v>
          </cell>
          <cell r="G729">
            <v>1</v>
          </cell>
        </row>
        <row r="729">
          <cell r="I729" t="str">
            <v>M</v>
          </cell>
          <cell r="J729">
            <v>1</v>
          </cell>
        </row>
        <row r="729">
          <cell r="L729">
            <v>311.19</v>
          </cell>
        </row>
        <row r="730">
          <cell r="D730" t="str">
            <v> 58.002.0330-B </v>
          </cell>
          <cell r="E730" t="str">
            <v>EMOP</v>
          </cell>
          <cell r="F730" t="str">
            <v>CUSTO IMPRODUTIVO PARALISACAO,DESLOCAMENTOS/INSTALACAO DE EQUIPAM.SONDAGEM ROTATIVA C/EQUIPAMENTO/EQUIPE OPERACAO.</v>
          </cell>
          <cell r="G730">
            <v>58</v>
          </cell>
        </row>
        <row r="730">
          <cell r="I730" t="str">
            <v>H</v>
          </cell>
          <cell r="J730">
            <v>0.4157</v>
          </cell>
          <cell r="K730">
            <v>0</v>
          </cell>
          <cell r="L730">
            <v>130.85</v>
          </cell>
        </row>
        <row r="731">
          <cell r="D731" t="str">
            <v> 55.100.0032-B </v>
          </cell>
          <cell r="E731" t="str">
            <v>EMOP</v>
          </cell>
          <cell r="F731" t="str">
            <v>CUSTO HORARIO PRODUTIVO - WIDIA SOLO</v>
          </cell>
          <cell r="G731">
            <v>55</v>
          </cell>
        </row>
        <row r="731">
          <cell r="I731" t="str">
            <v>H</v>
          </cell>
          <cell r="J731">
            <v>0.9701</v>
          </cell>
          <cell r="K731">
            <v>0</v>
          </cell>
          <cell r="L731">
            <v>264.72</v>
          </cell>
        </row>
        <row r="733">
          <cell r="D733" t="str">
            <v>Código</v>
          </cell>
          <cell r="E733" t="str">
            <v>Banco</v>
          </cell>
          <cell r="F733" t="str">
            <v>Descrição</v>
          </cell>
          <cell r="G733" t="str">
            <v>Tipo</v>
          </cell>
        </row>
        <row r="733">
          <cell r="I733" t="str">
            <v>Und</v>
          </cell>
          <cell r="J733" t="str">
            <v>Quant.</v>
          </cell>
          <cell r="K733" t="str">
            <v>Porcent.</v>
          </cell>
          <cell r="L733" t="str">
            <v>Valor Unit</v>
          </cell>
        </row>
        <row r="734">
          <cell r="D734" t="str">
            <v> 10.003.0050-A </v>
          </cell>
          <cell r="E734" t="str">
            <v>EMOP</v>
          </cell>
          <cell r="F734" t="str">
            <v>ESTACA RAIZ COM DIAMETRO DE 12" PARA CARGA DE 110T,INJECAO D E ARGAMASSA DE CIMENTO E AREIA,COM RESISTENCIA DE 20MPA,CONF ORME ABNT NBR 6122,INCLUSIVE FORNECIMENTO DOS MATERIAIS (CIM ENTO,AREIA E ACO),EXCLUSIVE PERFURACAO</v>
          </cell>
          <cell r="G734">
            <v>10</v>
          </cell>
        </row>
        <row r="734">
          <cell r="I734" t="str">
            <v>M</v>
          </cell>
          <cell r="J734">
            <v>1</v>
          </cell>
        </row>
        <row r="734">
          <cell r="L734">
            <v>273.2</v>
          </cell>
        </row>
        <row r="735">
          <cell r="D735" t="str">
            <v> 11.011.0031-B </v>
          </cell>
          <cell r="E735" t="str">
            <v>EMOP</v>
          </cell>
          <cell r="F735" t="str">
            <v>CORTE,DOBRAGEM,MONTAGEM E COLOCACAO DE FERRAGENS NAS FORMAS, ACO CA-50,EM BARRAS REDONDAS,COM DIAMETRO ACIMA DE 12,5MM</v>
          </cell>
          <cell r="G735">
            <v>11</v>
          </cell>
        </row>
        <row r="735">
          <cell r="I735" t="str">
            <v>KG</v>
          </cell>
          <cell r="J735">
            <v>14.796</v>
          </cell>
          <cell r="K735">
            <v>15</v>
          </cell>
          <cell r="L735">
            <v>3.86</v>
          </cell>
        </row>
        <row r="736">
          <cell r="D736" t="str">
            <v> 07.100.0040-B </v>
          </cell>
          <cell r="E736" t="str">
            <v>EMOP</v>
          </cell>
          <cell r="F736" t="str">
            <v>INJECAO DE ARGAMASSA DE CIMENTO E AREIA,COM RESISTENCIA DE 2 0MPA,CONFORME ABNT NBR 6122,UTILIZANDO BOMBA DE ARGAMASSA CO M UNIDADE MISTURADORA E BOMBEADORA ACOPLADAS,COM CAPACIDADE DE 900 A 4800L DE MISTURA SECA,DESTINADA A EXECUCAO DE FUNDA COES,INCLUSIVE O FORNECIMENTO DE MATERIAIS</v>
          </cell>
          <cell r="G736">
            <v>7</v>
          </cell>
        </row>
        <row r="736">
          <cell r="I736" t="str">
            <v>m³</v>
          </cell>
          <cell r="J736">
            <v>0.075</v>
          </cell>
          <cell r="K736">
            <v>30</v>
          </cell>
          <cell r="L736">
            <v>709.08</v>
          </cell>
        </row>
        <row r="737">
          <cell r="D737" t="str">
            <v> 11.011.0023-B </v>
          </cell>
          <cell r="E737" t="str">
            <v>EMOP</v>
          </cell>
          <cell r="F737" t="str">
            <v>CORTE,DOBRAGEM,MONTAGEM E COLOCACAO DE FERRAGENS NA FORMAS,A CO CA-25,EM BARRA REDONDA COM DIAMETRO IGUAL A 6,3MM</v>
          </cell>
          <cell r="G737">
            <v>11</v>
          </cell>
        </row>
        <row r="737">
          <cell r="I737" t="str">
            <v>KG</v>
          </cell>
          <cell r="J737">
            <v>1.193</v>
          </cell>
          <cell r="K737">
            <v>15</v>
          </cell>
          <cell r="L737">
            <v>5.15</v>
          </cell>
        </row>
        <row r="738">
          <cell r="D738" t="str">
            <v> 06211 </v>
          </cell>
          <cell r="E738" t="str">
            <v>EMOP</v>
          </cell>
          <cell r="F738" t="str">
            <v>ACO CA-50, ESTIRADO, PRECO DE FABRICA, N O DIAMETRO DE 06,3MM</v>
          </cell>
          <cell r="G738" t="str">
            <v>Material</v>
          </cell>
        </row>
        <row r="738">
          <cell r="I738" t="str">
            <v>KG</v>
          </cell>
          <cell r="J738">
            <v>1.193</v>
          </cell>
          <cell r="K738">
            <v>15</v>
          </cell>
          <cell r="L738">
            <v>6.5634</v>
          </cell>
        </row>
        <row r="739">
          <cell r="D739" t="str">
            <v> 00004 </v>
          </cell>
          <cell r="E739" t="str">
            <v>EMOP</v>
          </cell>
          <cell r="F739" t="str">
            <v>ARAME RECOZIDO Nº 18</v>
          </cell>
          <cell r="G739" t="str">
            <v>Material</v>
          </cell>
        </row>
        <row r="739">
          <cell r="I739" t="str">
            <v>KG</v>
          </cell>
          <cell r="J739">
            <v>0.2</v>
          </cell>
          <cell r="K739">
            <v>15</v>
          </cell>
          <cell r="L739">
            <v>11.6209</v>
          </cell>
        </row>
        <row r="740">
          <cell r="D740" t="str">
            <v> 00020 </v>
          </cell>
          <cell r="E740" t="str">
            <v>EMOP</v>
          </cell>
          <cell r="F740" t="str">
            <v>ACO CA-50, ESTIRADO, PRECO DE REVENDEDOR , NO DIAMETRO DE 20,0MM</v>
          </cell>
          <cell r="G740" t="str">
            <v>Material</v>
          </cell>
        </row>
        <row r="740">
          <cell r="I740" t="str">
            <v>KG</v>
          </cell>
          <cell r="J740">
            <v>14.796</v>
          </cell>
          <cell r="K740">
            <v>15</v>
          </cell>
          <cell r="L740">
            <v>7.0333</v>
          </cell>
        </row>
        <row r="742">
          <cell r="F742" t="str">
            <v>SUBESTAÇÃO</v>
          </cell>
        </row>
        <row r="743">
          <cell r="D743" t="str">
            <v>Código</v>
          </cell>
          <cell r="E743" t="str">
            <v>Banco</v>
          </cell>
          <cell r="F743" t="str">
            <v>Descrição</v>
          </cell>
          <cell r="G743" t="str">
            <v>Tipo</v>
          </cell>
        </row>
        <row r="743">
          <cell r="I743" t="str">
            <v>Und</v>
          </cell>
          <cell r="J743" t="str">
            <v>Quant.</v>
          </cell>
          <cell r="K743" t="str">
            <v>Porcent.</v>
          </cell>
          <cell r="L743" t="str">
            <v>Valor Unit</v>
          </cell>
        </row>
        <row r="744">
          <cell r="D744" t="str">
            <v> 96558 </v>
          </cell>
          <cell r="E744" t="str">
            <v>SINAPI</v>
          </cell>
          <cell r="F744" t="str">
            <v>CONCRETAGEM DE SAPATA, FCK 30 MPA, COM USO DE BOMBA - LANÇAMENTO, ADENSAMENTO E ACABAMENTO. AF_01/2024</v>
          </cell>
          <cell r="G744" t="str">
            <v>FUES - FUNDAÇÕES E ESTRUTURAS</v>
          </cell>
        </row>
        <row r="744">
          <cell r="I744" t="str">
            <v>m³</v>
          </cell>
          <cell r="J744">
            <v>1</v>
          </cell>
        </row>
        <row r="744">
          <cell r="L744">
            <v>708.2</v>
          </cell>
        </row>
        <row r="745">
          <cell r="D745" t="str">
            <v> 90586 </v>
          </cell>
          <cell r="E745" t="str">
            <v>SINAPI</v>
          </cell>
          <cell r="F745" t="str">
            <v>VIBRADOR DE IMERSÃO, DIÂMETRO DE PONTEIRA 45MM, MOTOR ELÉTRICO TRIFÁSICO POTÊNCIA DE 2 CV - CHP DIURNO. AF_06/2015</v>
          </cell>
          <cell r="G745" t="str">
            <v>CHOR - CUSTOS HORÁRIOS DE MÁQUINAS E EQUIPAMENTOS</v>
          </cell>
        </row>
        <row r="745">
          <cell r="I745" t="str">
            <v>CHP</v>
          </cell>
          <cell r="J745">
            <v>0.161</v>
          </cell>
          <cell r="K745">
            <v>0</v>
          </cell>
          <cell r="L745">
            <v>1.46</v>
          </cell>
        </row>
        <row r="746">
          <cell r="D746" t="str">
            <v> 88316 </v>
          </cell>
          <cell r="E746" t="str">
            <v>SINAPI</v>
          </cell>
          <cell r="F746" t="str">
            <v>SERVENTE COM ENCARGOS COMPLEMENTARES</v>
          </cell>
          <cell r="G746" t="str">
            <v>SEDI - SERVIÇOS DIVERSOS</v>
          </cell>
        </row>
        <row r="746">
          <cell r="I746" t="str">
            <v>H</v>
          </cell>
          <cell r="J746">
            <v>0.881</v>
          </cell>
          <cell r="K746">
            <v>0</v>
          </cell>
          <cell r="L746">
            <v>25.95</v>
          </cell>
        </row>
        <row r="747">
          <cell r="D747" t="str">
            <v> 90587 </v>
          </cell>
          <cell r="E747" t="str">
            <v>SINAPI</v>
          </cell>
          <cell r="F747" t="str">
            <v>VIBRADOR DE IMERSÃO, DIÂMETRO DE PONTEIRA 45MM, MOTOR ELÉTRICO TRIFÁSICO POTÊNCIA DE 2 CV - CHI DIURNO. AF_06/2015</v>
          </cell>
          <cell r="G747" t="str">
            <v>CHOR - CUSTOS HORÁRIOS DE MÁQUINAS E EQUIPAMENTOS</v>
          </cell>
        </row>
        <row r="747">
          <cell r="I747" t="str">
            <v>CHI</v>
          </cell>
          <cell r="J747">
            <v>0.133</v>
          </cell>
          <cell r="K747">
            <v>0</v>
          </cell>
          <cell r="L747">
            <v>0.53</v>
          </cell>
        </row>
        <row r="748">
          <cell r="D748" t="str">
            <v> 88309 </v>
          </cell>
          <cell r="E748" t="str">
            <v>SINAPI</v>
          </cell>
          <cell r="F748" t="str">
            <v>PEDREIRO COM ENCARGOS COMPLEMENTARES</v>
          </cell>
          <cell r="G748" t="str">
            <v>SEDI - SERVIÇOS DIVERSOS</v>
          </cell>
        </row>
        <row r="748">
          <cell r="I748" t="str">
            <v>H</v>
          </cell>
          <cell r="J748">
            <v>0.587</v>
          </cell>
          <cell r="K748">
            <v>0</v>
          </cell>
          <cell r="L748">
            <v>33.38</v>
          </cell>
        </row>
        <row r="749">
          <cell r="D749" t="str">
            <v> 00001525 </v>
          </cell>
          <cell r="E749" t="str">
            <v>SINAPI</v>
          </cell>
          <cell r="F749" t="str">
            <v>CONCRETO USINADO BOMBEAVEL, CLASSE DE RESISTENCIA C30, BRITA 0 E 1, SLUMP = 100 +/- 20 MM, COM BOMBEAMENTO (DISPONIBILIZACAO DE BOMBA), SEM O LANCAMENTO (NBR 8953)</v>
          </cell>
          <cell r="G749" t="str">
            <v>Material</v>
          </cell>
        </row>
        <row r="749">
          <cell r="I749" t="str">
            <v>M³</v>
          </cell>
          <cell r="J749">
            <v>1.26</v>
          </cell>
          <cell r="K749">
            <v>0</v>
          </cell>
          <cell r="L749">
            <v>528.14</v>
          </cell>
        </row>
        <row r="751">
          <cell r="D751" t="str">
            <v>Código</v>
          </cell>
          <cell r="E751" t="str">
            <v>Banco</v>
          </cell>
          <cell r="F751" t="str">
            <v>Descrição</v>
          </cell>
          <cell r="G751" t="str">
            <v>Tipo</v>
          </cell>
        </row>
        <row r="751">
          <cell r="I751" t="str">
            <v>Und</v>
          </cell>
          <cell r="J751" t="str">
            <v>Quant.</v>
          </cell>
          <cell r="K751" t="str">
            <v>Porcent.</v>
          </cell>
          <cell r="L751" t="str">
            <v>Valor Unit</v>
          </cell>
        </row>
        <row r="752">
          <cell r="D752" t="str">
            <v> 96557 </v>
          </cell>
          <cell r="E752" t="str">
            <v>SINAPI</v>
          </cell>
          <cell r="F752" t="str">
            <v>CONCRETAGEM DE BLOCO DE COROAMENTO OU VIGA BALDRAME, FCK 30 MPA, COM USO DE BOMBA - LANÇAMENTO, ADENSAMENTO E ACABAMENTO. AF_01/2024</v>
          </cell>
          <cell r="G752" t="str">
            <v>FUES - FUNDAÇÕES E ESTRUTURAS</v>
          </cell>
        </row>
        <row r="752">
          <cell r="I752" t="str">
            <v>m³</v>
          </cell>
          <cell r="J752">
            <v>1</v>
          </cell>
        </row>
        <row r="752">
          <cell r="L752">
            <v>673.91</v>
          </cell>
        </row>
        <row r="753">
          <cell r="D753" t="str">
            <v> 88309 </v>
          </cell>
          <cell r="E753" t="str">
            <v>SINAPI</v>
          </cell>
          <cell r="F753" t="str">
            <v>PEDREIRO COM ENCARGOS COMPLEMENTARES</v>
          </cell>
          <cell r="G753" t="str">
            <v>SEDI - SERVIÇOS DIVERSOS</v>
          </cell>
        </row>
        <row r="753">
          <cell r="I753" t="str">
            <v>H</v>
          </cell>
          <cell r="J753">
            <v>0.334</v>
          </cell>
          <cell r="K753">
            <v>0</v>
          </cell>
          <cell r="L753">
            <v>33.38</v>
          </cell>
        </row>
        <row r="754">
          <cell r="D754" t="str">
            <v> 90587 </v>
          </cell>
          <cell r="E754" t="str">
            <v>SINAPI</v>
          </cell>
          <cell r="F754" t="str">
            <v>VIBRADOR DE IMERSÃO, DIÂMETRO DE PONTEIRA 45MM, MOTOR ELÉTRICO TRIFÁSICO POTÊNCIA DE 2 CV - CHI DIURNO. AF_06/2015</v>
          </cell>
          <cell r="G754" t="str">
            <v>CHOR - CUSTOS HORÁRIOS DE MÁQUINAS E EQUIPAMENTOS</v>
          </cell>
        </row>
        <row r="754">
          <cell r="I754" t="str">
            <v>CHI</v>
          </cell>
          <cell r="J754">
            <v>0.075</v>
          </cell>
          <cell r="K754">
            <v>0</v>
          </cell>
          <cell r="L754">
            <v>0.53</v>
          </cell>
        </row>
        <row r="755">
          <cell r="D755" t="str">
            <v> 90586 </v>
          </cell>
          <cell r="E755" t="str">
            <v>SINAPI</v>
          </cell>
          <cell r="F755" t="str">
            <v>VIBRADOR DE IMERSÃO, DIÂMETRO DE PONTEIRA 45MM, MOTOR ELÉTRICO TRIFÁSICO POTÊNCIA DE 2 CV - CHP DIURNO. AF_06/2015</v>
          </cell>
          <cell r="G755" t="str">
            <v>CHOR - CUSTOS HORÁRIOS DE MÁQUINAS E EQUIPAMENTOS</v>
          </cell>
        </row>
        <row r="755">
          <cell r="I755" t="str">
            <v>CHP</v>
          </cell>
          <cell r="J755">
            <v>0.092</v>
          </cell>
          <cell r="K755">
            <v>0</v>
          </cell>
          <cell r="L755">
            <v>1.46</v>
          </cell>
        </row>
        <row r="756">
          <cell r="D756" t="str">
            <v> 88316 </v>
          </cell>
          <cell r="E756" t="str">
            <v>SINAPI</v>
          </cell>
          <cell r="F756" t="str">
            <v>SERVENTE COM ENCARGOS COMPLEMENTARES</v>
          </cell>
          <cell r="G756" t="str">
            <v>SEDI - SERVIÇOS DIVERSOS</v>
          </cell>
        </row>
        <row r="756">
          <cell r="I756" t="str">
            <v>H</v>
          </cell>
          <cell r="J756">
            <v>0.501</v>
          </cell>
          <cell r="K756">
            <v>0</v>
          </cell>
          <cell r="L756">
            <v>25.95</v>
          </cell>
        </row>
        <row r="757">
          <cell r="D757" t="str">
            <v> 00001525 </v>
          </cell>
          <cell r="E757" t="str">
            <v>SINAPI</v>
          </cell>
          <cell r="F757" t="str">
            <v>CONCRETO USINADO BOMBEAVEL, CLASSE DE RESISTENCIA C30, BRITA 0 E 1, SLUMP = 100 +/- 20 MM, COM BOMBEAMENTO (DISPONIBILIZACAO DE BOMBA), SEM O LANCAMENTO (NBR 8953)</v>
          </cell>
          <cell r="G757" t="str">
            <v>Material</v>
          </cell>
        </row>
        <row r="757">
          <cell r="I757" t="str">
            <v>M³</v>
          </cell>
          <cell r="J757">
            <v>1.23</v>
          </cell>
          <cell r="K757">
            <v>0</v>
          </cell>
          <cell r="L757">
            <v>528.14</v>
          </cell>
        </row>
        <row r="759">
          <cell r="D759" t="str">
            <v>Código</v>
          </cell>
          <cell r="E759" t="str">
            <v>Banco</v>
          </cell>
          <cell r="F759" t="str">
            <v>Descrição</v>
          </cell>
          <cell r="G759" t="str">
            <v>Tipo</v>
          </cell>
        </row>
        <row r="759">
          <cell r="I759" t="str">
            <v>Und</v>
          </cell>
          <cell r="J759" t="str">
            <v>Quant.</v>
          </cell>
          <cell r="K759" t="str">
            <v>Porcent.</v>
          </cell>
          <cell r="L759" t="str">
            <v>Valor Unit</v>
          </cell>
        </row>
        <row r="760">
          <cell r="D760" t="str">
            <v> 96616 </v>
          </cell>
          <cell r="E760" t="str">
            <v>SINAPI</v>
          </cell>
          <cell r="F760" t="str">
            <v>LASTRO DE CONCRETO MAGRO, APLICADO EM BLOCOS DE COROAMENTO OU SAPATAS. AF_01/2024</v>
          </cell>
          <cell r="G760" t="str">
            <v>FUES - FUNDAÇÕES E ESTRUTURAS</v>
          </cell>
        </row>
        <row r="760">
          <cell r="I760" t="str">
            <v>m³</v>
          </cell>
          <cell r="J760">
            <v>1</v>
          </cell>
        </row>
        <row r="760">
          <cell r="L760">
            <v>787.42</v>
          </cell>
        </row>
        <row r="761">
          <cell r="D761" t="str">
            <v> 88316 </v>
          </cell>
          <cell r="E761" t="str">
            <v>SINAPI</v>
          </cell>
          <cell r="F761" t="str">
            <v>SERVENTE COM ENCARGOS COMPLEMENTARES</v>
          </cell>
          <cell r="G761" t="str">
            <v>SEDI - SERVIÇOS DIVERSOS</v>
          </cell>
        </row>
        <row r="761">
          <cell r="I761" t="str">
            <v>H</v>
          </cell>
          <cell r="J761">
            <v>2.453</v>
          </cell>
          <cell r="K761">
            <v>0</v>
          </cell>
          <cell r="L761">
            <v>25.95</v>
          </cell>
        </row>
        <row r="762">
          <cell r="D762" t="str">
            <v> 88309 </v>
          </cell>
          <cell r="E762" t="str">
            <v>SINAPI</v>
          </cell>
          <cell r="F762" t="str">
            <v>PEDREIRO COM ENCARGOS COMPLEMENTARES</v>
          </cell>
          <cell r="G762" t="str">
            <v>SEDI - SERVIÇOS DIVERSOS</v>
          </cell>
        </row>
        <row r="762">
          <cell r="I762" t="str">
            <v>H</v>
          </cell>
          <cell r="J762">
            <v>6.781</v>
          </cell>
          <cell r="K762">
            <v>0</v>
          </cell>
          <cell r="L762">
            <v>33.38</v>
          </cell>
        </row>
        <row r="763">
          <cell r="D763" t="str">
            <v> 94968 </v>
          </cell>
          <cell r="E763" t="str">
            <v>SINAPI</v>
          </cell>
          <cell r="F763" t="str">
            <v>CONCRETO MAGRO PARA LASTRO, TRAÇO 1:4,5:4,5 (EM MASSA SECA DE CIMENTO/ AREIA MÉDIA/ BRITA 1) - PREPARO MECÂNICO COM BETONEIRA 600 L. AF_05/2021</v>
          </cell>
          <cell r="G763" t="str">
            <v>FUES - FUNDAÇÕES E ESTRUTURAS</v>
          </cell>
        </row>
        <row r="763">
          <cell r="I763" t="str">
            <v>m³</v>
          </cell>
          <cell r="J763">
            <v>1.38</v>
          </cell>
          <cell r="K763">
            <v>0</v>
          </cell>
          <cell r="L763">
            <v>360.46</v>
          </cell>
        </row>
        <row r="765">
          <cell r="D765" t="str">
            <v>Código</v>
          </cell>
          <cell r="E765" t="str">
            <v>Banco</v>
          </cell>
          <cell r="F765" t="str">
            <v>Descrição</v>
          </cell>
          <cell r="G765" t="str">
            <v>Tipo</v>
          </cell>
        </row>
        <row r="765">
          <cell r="I765" t="str">
            <v>Und</v>
          </cell>
          <cell r="J765" t="str">
            <v>Quant.</v>
          </cell>
          <cell r="K765" t="str">
            <v>Porcent.</v>
          </cell>
          <cell r="L765" t="str">
            <v>Valor Unit</v>
          </cell>
        </row>
        <row r="766">
          <cell r="D766" t="str">
            <v> 97087 </v>
          </cell>
          <cell r="E766" t="str">
            <v>SINAPI</v>
          </cell>
          <cell r="F766" t="str">
            <v>CAMADA SEPARADORA PARA EXECUÇÃO DE RADIER, PISO DE CONCRETO OU LAJE SOBRE SOLO, EM LONA PLÁSTICA. AF_09/2021</v>
          </cell>
          <cell r="G766" t="str">
            <v>FUES - FUNDAÇÕES E ESTRUTURAS</v>
          </cell>
        </row>
        <row r="766">
          <cell r="I766" t="str">
            <v>m²</v>
          </cell>
          <cell r="J766">
            <v>1</v>
          </cell>
        </row>
        <row r="766">
          <cell r="L766">
            <v>2.3</v>
          </cell>
        </row>
        <row r="767">
          <cell r="D767" t="str">
            <v> 88309 </v>
          </cell>
          <cell r="E767" t="str">
            <v>SINAPI</v>
          </cell>
          <cell r="F767" t="str">
            <v>PEDREIRO COM ENCARGOS COMPLEMENTARES</v>
          </cell>
          <cell r="G767" t="str">
            <v>SEDI - SERVIÇOS DIVERSOS</v>
          </cell>
        </row>
        <row r="767">
          <cell r="I767" t="str">
            <v>H</v>
          </cell>
          <cell r="J767">
            <v>0.014</v>
          </cell>
          <cell r="K767">
            <v>0</v>
          </cell>
          <cell r="L767">
            <v>33.38</v>
          </cell>
        </row>
        <row r="768">
          <cell r="D768" t="str">
            <v> 88316 </v>
          </cell>
          <cell r="E768" t="str">
            <v>SINAPI</v>
          </cell>
          <cell r="F768" t="str">
            <v>SERVENTE COM ENCARGOS COMPLEMENTARES</v>
          </cell>
          <cell r="G768" t="str">
            <v>SEDI - SERVIÇOS DIVERSOS</v>
          </cell>
        </row>
        <row r="768">
          <cell r="I768" t="str">
            <v>H</v>
          </cell>
          <cell r="J768">
            <v>0.005</v>
          </cell>
          <cell r="K768">
            <v>0</v>
          </cell>
          <cell r="L768">
            <v>25.95</v>
          </cell>
        </row>
        <row r="769">
          <cell r="D769" t="str">
            <v> 00042408 </v>
          </cell>
          <cell r="E769" t="str">
            <v>SINAPI</v>
          </cell>
          <cell r="F769" t="str">
            <v>LONA PLASTICA EXTRA FORTE PRETA, E = 200 MICRA</v>
          </cell>
          <cell r="G769" t="str">
            <v>Material</v>
          </cell>
        </row>
        <row r="769">
          <cell r="I769" t="str">
            <v>m²</v>
          </cell>
          <cell r="J769">
            <v>1.04</v>
          </cell>
          <cell r="K769">
            <v>0</v>
          </cell>
          <cell r="L769">
            <v>1.66</v>
          </cell>
        </row>
        <row r="771">
          <cell r="D771" t="str">
            <v>Código</v>
          </cell>
          <cell r="E771" t="str">
            <v>Banco</v>
          </cell>
          <cell r="F771" t="str">
            <v>Descrição</v>
          </cell>
          <cell r="G771" t="str">
            <v>Tipo</v>
          </cell>
        </row>
        <row r="771">
          <cell r="I771" t="str">
            <v>Und</v>
          </cell>
          <cell r="J771" t="str">
            <v>Quant.</v>
          </cell>
          <cell r="K771" t="str">
            <v>Porcent.</v>
          </cell>
          <cell r="L771" t="str">
            <v>Valor Unit</v>
          </cell>
        </row>
        <row r="772">
          <cell r="D772" t="str">
            <v> 104916 </v>
          </cell>
          <cell r="E772" t="str">
            <v>SINAPI</v>
          </cell>
          <cell r="F772" t="str">
            <v>ARMAÇÃO DE SAPATA ISOLADA, VIGA BALDRAME E SAPATA CORRIDA UTILIZANDO AÇO CA-60 DE 5 MM - MONTAGEM. AF_01/2024</v>
          </cell>
          <cell r="G772" t="str">
            <v>FUES - FUNDAÇÕES E ESTRUTURAS</v>
          </cell>
        </row>
        <row r="772">
          <cell r="I772" t="str">
            <v>KG</v>
          </cell>
          <cell r="J772">
            <v>1</v>
          </cell>
        </row>
        <row r="772">
          <cell r="L772">
            <v>17.78</v>
          </cell>
        </row>
        <row r="773">
          <cell r="D773" t="str">
            <v> 92800 </v>
          </cell>
          <cell r="E773" t="str">
            <v>SINAPI</v>
          </cell>
          <cell r="F773" t="str">
            <v>CORTE E DOBRA DE AÇO CA-60, DIÂMETRO DE 5,0 MM. AF_06/2022</v>
          </cell>
          <cell r="G773" t="str">
            <v>FUES - FUNDAÇÕES E ESTRUTURAS</v>
          </cell>
        </row>
        <row r="773">
          <cell r="I773" t="str">
            <v>KG</v>
          </cell>
          <cell r="J773">
            <v>1</v>
          </cell>
          <cell r="K773">
            <v>0</v>
          </cell>
          <cell r="L773">
            <v>9.87</v>
          </cell>
        </row>
        <row r="774">
          <cell r="D774" t="str">
            <v> 88238 </v>
          </cell>
          <cell r="E774" t="str">
            <v>SINAPI</v>
          </cell>
          <cell r="F774" t="str">
            <v>AJUDANTE DE ARMADOR COM ENCARGOS COMPLEMENTARES</v>
          </cell>
          <cell r="G774" t="str">
            <v>SEDI - SERVIÇOS DIVERSOS</v>
          </cell>
        </row>
        <row r="774">
          <cell r="I774" t="str">
            <v>H</v>
          </cell>
          <cell r="J774">
            <v>0.064</v>
          </cell>
          <cell r="K774">
            <v>0</v>
          </cell>
          <cell r="L774">
            <v>26.79</v>
          </cell>
        </row>
        <row r="775">
          <cell r="D775" t="str">
            <v> 88245 </v>
          </cell>
          <cell r="E775" t="str">
            <v>SINAPI</v>
          </cell>
          <cell r="F775" t="str">
            <v>ARMADOR COM ENCARGOS COMPLEMENTARES</v>
          </cell>
          <cell r="G775" t="str">
            <v>SEDI - SERVIÇOS DIVERSOS</v>
          </cell>
        </row>
        <row r="775">
          <cell r="I775" t="str">
            <v>H</v>
          </cell>
          <cell r="J775">
            <v>0.166</v>
          </cell>
          <cell r="K775">
            <v>0</v>
          </cell>
          <cell r="L775">
            <v>32.41</v>
          </cell>
        </row>
        <row r="776">
          <cell r="D776" t="str">
            <v> 00043132 </v>
          </cell>
          <cell r="E776" t="str">
            <v>SINAPI</v>
          </cell>
          <cell r="F776" t="str">
            <v>ARAME RECOZIDO 16 BWG, D = 1,65 MM (0,016 KG/M) OU 18 BWG, D = 1,25 MM (0,01 KG/M)</v>
          </cell>
          <cell r="G776" t="str">
            <v>Material</v>
          </cell>
        </row>
        <row r="776">
          <cell r="I776" t="str">
            <v>KG</v>
          </cell>
          <cell r="J776">
            <v>0.025</v>
          </cell>
          <cell r="K776">
            <v>0</v>
          </cell>
          <cell r="L776">
            <v>25.69</v>
          </cell>
        </row>
        <row r="777">
          <cell r="D777" t="str">
            <v> 00039017 </v>
          </cell>
          <cell r="E777" t="str">
            <v>SINAPI</v>
          </cell>
          <cell r="F777" t="str">
            <v>ESPACADOR / DISTANCIADOR CIRCULAR COM ENTRADA LATERAL, EM PLASTICO, PARA VERGALHAO *4,2 A 12,5* MM, COBRIMENTO 20 MM</v>
          </cell>
          <cell r="G777" t="str">
            <v>Material</v>
          </cell>
        </row>
        <row r="777">
          <cell r="I777" t="str">
            <v>UN</v>
          </cell>
          <cell r="J777">
            <v>0.819</v>
          </cell>
          <cell r="K777">
            <v>0</v>
          </cell>
          <cell r="L777">
            <v>0.22</v>
          </cell>
        </row>
        <row r="779">
          <cell r="D779" t="str">
            <v>Código</v>
          </cell>
          <cell r="E779" t="str">
            <v>Banco</v>
          </cell>
          <cell r="F779" t="str">
            <v>Descrição</v>
          </cell>
          <cell r="G779" t="str">
            <v>Tipo</v>
          </cell>
        </row>
        <row r="779">
          <cell r="I779" t="str">
            <v>Und</v>
          </cell>
          <cell r="J779" t="str">
            <v>Quant.</v>
          </cell>
          <cell r="K779" t="str">
            <v>Porcent.</v>
          </cell>
          <cell r="L779" t="str">
            <v>Valor Unit</v>
          </cell>
        </row>
        <row r="780">
          <cell r="D780" t="str">
            <v> 104918 </v>
          </cell>
          <cell r="E780" t="str">
            <v>SINAPI</v>
          </cell>
          <cell r="F780" t="str">
            <v>ARMAÇÃO DE SAPATA ISOLADA, VIGA BALDRAME E SAPATA CORRIDA UTILIZANDO AÇO CA-50 DE 8 MM - MONTAGEM. AF_01/2024</v>
          </cell>
          <cell r="G780" t="str">
            <v>FUES - FUNDAÇÕES E ESTRUTURAS</v>
          </cell>
        </row>
        <row r="780">
          <cell r="I780" t="str">
            <v>KG</v>
          </cell>
          <cell r="J780">
            <v>1</v>
          </cell>
        </row>
        <row r="780">
          <cell r="L780">
            <v>14.68</v>
          </cell>
        </row>
        <row r="781">
          <cell r="D781" t="str">
            <v> 88245 </v>
          </cell>
          <cell r="E781" t="str">
            <v>SINAPI</v>
          </cell>
          <cell r="F781" t="str">
            <v>ARMADOR COM ENCARGOS COMPLEMENTARES</v>
          </cell>
          <cell r="G781" t="str">
            <v>SEDI - SERVIÇOS DIVERSOS</v>
          </cell>
        </row>
        <row r="781">
          <cell r="I781" t="str">
            <v>H</v>
          </cell>
          <cell r="J781">
            <v>0.102</v>
          </cell>
          <cell r="K781">
            <v>0</v>
          </cell>
          <cell r="L781">
            <v>32.41</v>
          </cell>
        </row>
        <row r="782">
          <cell r="D782" t="str">
            <v> 88238 </v>
          </cell>
          <cell r="E782" t="str">
            <v>SINAPI</v>
          </cell>
          <cell r="F782" t="str">
            <v>AJUDANTE DE ARMADOR COM ENCARGOS COMPLEMENTARES</v>
          </cell>
          <cell r="G782" t="str">
            <v>SEDI - SERVIÇOS DIVERSOS</v>
          </cell>
        </row>
        <row r="782">
          <cell r="I782" t="str">
            <v>H</v>
          </cell>
          <cell r="J782">
            <v>0.039</v>
          </cell>
          <cell r="K782">
            <v>0</v>
          </cell>
          <cell r="L782">
            <v>26.79</v>
          </cell>
        </row>
        <row r="783">
          <cell r="D783" t="str">
            <v> 92802 </v>
          </cell>
          <cell r="E783" t="str">
            <v>SINAPI</v>
          </cell>
          <cell r="F783" t="str">
            <v>CORTE E DOBRA DE AÇO CA-50, DIÂMETRO DE 8,0 MM. AF_06/2022</v>
          </cell>
          <cell r="G783" t="str">
            <v>FUES - FUNDAÇÕES E ESTRUTURAS</v>
          </cell>
        </row>
        <row r="783">
          <cell r="I783" t="str">
            <v>KG</v>
          </cell>
          <cell r="J783">
            <v>1</v>
          </cell>
          <cell r="K783">
            <v>0</v>
          </cell>
          <cell r="L783">
            <v>9.59</v>
          </cell>
        </row>
        <row r="784">
          <cell r="D784" t="str">
            <v> 00039017 </v>
          </cell>
          <cell r="E784" t="str">
            <v>SINAPI</v>
          </cell>
          <cell r="F784" t="str">
            <v>ESPACADOR / DISTANCIADOR CIRCULAR COM ENTRADA LATERAL, EM PLASTICO, PARA VERGALHAO *4,2 A 12,5* MM, COBRIMENTO 20 MM</v>
          </cell>
          <cell r="G784" t="str">
            <v>Material</v>
          </cell>
        </row>
        <row r="784">
          <cell r="I784" t="str">
            <v>UN</v>
          </cell>
          <cell r="J784">
            <v>0.503</v>
          </cell>
          <cell r="K784">
            <v>0</v>
          </cell>
          <cell r="L784">
            <v>0.22</v>
          </cell>
        </row>
        <row r="785">
          <cell r="D785" t="str">
            <v> 00043132 </v>
          </cell>
          <cell r="E785" t="str">
            <v>SINAPI</v>
          </cell>
          <cell r="F785" t="str">
            <v>ARAME RECOZIDO 16 BWG, D = 1,65 MM (0,016 KG/M) OU 18 BWG, D = 1,25 MM (0,01 KG/M)</v>
          </cell>
          <cell r="G785" t="str">
            <v>Material</v>
          </cell>
        </row>
        <row r="785">
          <cell r="I785" t="str">
            <v>KG</v>
          </cell>
          <cell r="J785">
            <v>0.025</v>
          </cell>
          <cell r="K785">
            <v>0</v>
          </cell>
          <cell r="L785">
            <v>25.69</v>
          </cell>
        </row>
        <row r="787">
          <cell r="D787" t="str">
            <v>Código</v>
          </cell>
          <cell r="E787" t="str">
            <v>Banco</v>
          </cell>
          <cell r="F787" t="str">
            <v>Descrição</v>
          </cell>
          <cell r="G787" t="str">
            <v>Tipo</v>
          </cell>
        </row>
        <row r="787">
          <cell r="I787" t="str">
            <v>Und</v>
          </cell>
          <cell r="J787" t="str">
            <v>Quant.</v>
          </cell>
          <cell r="K787" t="str">
            <v>Porcent.</v>
          </cell>
          <cell r="L787" t="str">
            <v>Valor Unit</v>
          </cell>
        </row>
        <row r="788">
          <cell r="D788" t="str">
            <v> 104919 </v>
          </cell>
          <cell r="E788" t="str">
            <v>SINAPI</v>
          </cell>
          <cell r="F788" t="str">
            <v>ARMAÇÃO DE SAPATA ISOLADA, VIGA BALDRAME E SAPATA CORRIDA UTILIZANDO AÇO CA-50 DE 10 MM - MONTAGEM. AF_01/2024</v>
          </cell>
          <cell r="G788" t="str">
            <v>FUES - FUNDAÇÕES E ESTRUTURAS</v>
          </cell>
        </row>
        <row r="788">
          <cell r="I788" t="str">
            <v>KG</v>
          </cell>
          <cell r="J788">
            <v>1</v>
          </cell>
        </row>
        <row r="788">
          <cell r="L788">
            <v>12.97</v>
          </cell>
        </row>
        <row r="789">
          <cell r="D789" t="str">
            <v> 88245 </v>
          </cell>
          <cell r="E789" t="str">
            <v>SINAPI</v>
          </cell>
          <cell r="F789" t="str">
            <v>ARMADOR COM ENCARGOS COMPLEMENTARES</v>
          </cell>
          <cell r="G789" t="str">
            <v>SEDI - SERVIÇOS DIVERSOS</v>
          </cell>
        </row>
        <row r="789">
          <cell r="I789" t="str">
            <v>H</v>
          </cell>
          <cell r="J789">
            <v>0.081</v>
          </cell>
          <cell r="K789">
            <v>0</v>
          </cell>
          <cell r="L789">
            <v>32.41</v>
          </cell>
        </row>
        <row r="790">
          <cell r="D790" t="str">
            <v> 92803 </v>
          </cell>
          <cell r="E790" t="str">
            <v>SINAPI</v>
          </cell>
          <cell r="F790" t="str">
            <v>CORTE E DOBRA DE AÇO CA-50, DIÂMETRO DE 10,0 MM. AF_06/2022</v>
          </cell>
          <cell r="G790" t="str">
            <v>FUES - FUNDAÇÕES E ESTRUTURAS</v>
          </cell>
        </row>
        <row r="790">
          <cell r="I790" t="str">
            <v>KG</v>
          </cell>
          <cell r="J790">
            <v>1</v>
          </cell>
          <cell r="K790">
            <v>0</v>
          </cell>
          <cell r="L790">
            <v>8.8</v>
          </cell>
        </row>
        <row r="791">
          <cell r="D791" t="str">
            <v> 88238 </v>
          </cell>
          <cell r="E791" t="str">
            <v>SINAPI</v>
          </cell>
          <cell r="F791" t="str">
            <v>AJUDANTE DE ARMADOR COM ENCARGOS COMPLEMENTARES</v>
          </cell>
          <cell r="G791" t="str">
            <v>SEDI - SERVIÇOS DIVERSOS</v>
          </cell>
        </row>
        <row r="791">
          <cell r="I791" t="str">
            <v>H</v>
          </cell>
          <cell r="J791">
            <v>0.031</v>
          </cell>
          <cell r="K791">
            <v>0</v>
          </cell>
          <cell r="L791">
            <v>26.79</v>
          </cell>
        </row>
        <row r="792">
          <cell r="D792" t="str">
            <v> 00039017 </v>
          </cell>
          <cell r="E792" t="str">
            <v>SINAPI</v>
          </cell>
          <cell r="F792" t="str">
            <v>ESPACADOR / DISTANCIADOR CIRCULAR COM ENTRADA LATERAL, EM PLASTICO, PARA VERGALHAO *4,2 A 12,5* MM, COBRIMENTO 20 MM</v>
          </cell>
          <cell r="G792" t="str">
            <v>Material</v>
          </cell>
        </row>
        <row r="792">
          <cell r="I792" t="str">
            <v>UN</v>
          </cell>
          <cell r="J792">
            <v>0.399</v>
          </cell>
          <cell r="K792">
            <v>0</v>
          </cell>
          <cell r="L792">
            <v>0.22</v>
          </cell>
        </row>
        <row r="793">
          <cell r="D793" t="str">
            <v> 00043132 </v>
          </cell>
          <cell r="E793" t="str">
            <v>SINAPI</v>
          </cell>
          <cell r="F793" t="str">
            <v>ARAME RECOZIDO 16 BWG, D = 1,65 MM (0,016 KG/M) OU 18 BWG, D = 1,25 MM (0,01 KG/M)</v>
          </cell>
          <cell r="G793" t="str">
            <v>Material</v>
          </cell>
        </row>
        <row r="793">
          <cell r="I793" t="str">
            <v>KG</v>
          </cell>
          <cell r="J793">
            <v>0.025</v>
          </cell>
          <cell r="K793">
            <v>0</v>
          </cell>
          <cell r="L793">
            <v>25.69</v>
          </cell>
        </row>
        <row r="795">
          <cell r="D795" t="str">
            <v>Código</v>
          </cell>
          <cell r="E795" t="str">
            <v>Banco</v>
          </cell>
          <cell r="F795" t="str">
            <v>Descrição</v>
          </cell>
          <cell r="G795" t="str">
            <v>Tipo</v>
          </cell>
        </row>
        <row r="795">
          <cell r="I795" t="str">
            <v>Und</v>
          </cell>
          <cell r="J795" t="str">
            <v>Quant.</v>
          </cell>
          <cell r="K795" t="str">
            <v>Porcent.</v>
          </cell>
          <cell r="L795" t="str">
            <v>Valor Unit</v>
          </cell>
        </row>
        <row r="796">
          <cell r="D796" t="str">
            <v> 104920 </v>
          </cell>
          <cell r="E796" t="str">
            <v>SINAPI</v>
          </cell>
          <cell r="F796" t="str">
            <v>ARMAÇÃO DE BLOCO, SAPATA ISOLADA, VIGA BALDRAME E SAPATA CORRIDA UTILIZANDO AÇO CA-50 DE 12,5 MM - MONTAGEM. AF_01/2024</v>
          </cell>
          <cell r="G796" t="str">
            <v>FUES - FUNDAÇÕES E ESTRUTURAS</v>
          </cell>
        </row>
        <row r="796">
          <cell r="I796" t="str">
            <v>KG</v>
          </cell>
          <cell r="J796">
            <v>1</v>
          </cell>
        </row>
        <row r="796">
          <cell r="L796">
            <v>10.95</v>
          </cell>
        </row>
        <row r="797">
          <cell r="D797" t="str">
            <v> 92804 </v>
          </cell>
          <cell r="E797" t="str">
            <v>SINAPI</v>
          </cell>
          <cell r="F797" t="str">
            <v>CORTE E DOBRA DE AÇO CA-50, DIÂMETRO DE 12,5 MM. AF_06/2022</v>
          </cell>
          <cell r="G797" t="str">
            <v>FUES - FUNDAÇÕES E ESTRUTURAS</v>
          </cell>
        </row>
        <row r="797">
          <cell r="I797" t="str">
            <v>KG</v>
          </cell>
          <cell r="J797">
            <v>1</v>
          </cell>
          <cell r="K797">
            <v>0</v>
          </cell>
          <cell r="L797">
            <v>7.52</v>
          </cell>
        </row>
        <row r="798">
          <cell r="D798" t="str">
            <v> 88238 </v>
          </cell>
          <cell r="E798" t="str">
            <v>SINAPI</v>
          </cell>
          <cell r="F798" t="str">
            <v>AJUDANTE DE ARMADOR COM ENCARGOS COMPLEMENTARES</v>
          </cell>
          <cell r="G798" t="str">
            <v>SEDI - SERVIÇOS DIVERSOS</v>
          </cell>
        </row>
        <row r="798">
          <cell r="I798" t="str">
            <v>H</v>
          </cell>
          <cell r="J798">
            <v>0.025</v>
          </cell>
          <cell r="K798">
            <v>0</v>
          </cell>
          <cell r="L798">
            <v>26.79</v>
          </cell>
        </row>
        <row r="799">
          <cell r="D799" t="str">
            <v> 88245 </v>
          </cell>
          <cell r="E799" t="str">
            <v>SINAPI</v>
          </cell>
          <cell r="F799" t="str">
            <v>ARMADOR COM ENCARGOS COMPLEMENTARES</v>
          </cell>
          <cell r="G799" t="str">
            <v>SEDI - SERVIÇOS DIVERSOS</v>
          </cell>
        </row>
        <row r="799">
          <cell r="I799" t="str">
            <v>H</v>
          </cell>
          <cell r="J799">
            <v>0.064</v>
          </cell>
          <cell r="K799">
            <v>0</v>
          </cell>
          <cell r="L799">
            <v>32.41</v>
          </cell>
        </row>
        <row r="800">
          <cell r="D800" t="str">
            <v> 00039017 </v>
          </cell>
          <cell r="E800" t="str">
            <v>SINAPI</v>
          </cell>
          <cell r="F800" t="str">
            <v>ESPACADOR / DISTANCIADOR CIRCULAR COM ENTRADA LATERAL, EM PLASTICO, PARA VERGALHAO *4,2 A 12,5* MM, COBRIMENTO 20 MM</v>
          </cell>
          <cell r="G800" t="str">
            <v>Material</v>
          </cell>
        </row>
        <row r="800">
          <cell r="I800" t="str">
            <v>UN</v>
          </cell>
          <cell r="J800">
            <v>0.317</v>
          </cell>
          <cell r="K800">
            <v>0</v>
          </cell>
          <cell r="L800">
            <v>0.22</v>
          </cell>
        </row>
        <row r="801">
          <cell r="D801" t="str">
            <v> 00043132 </v>
          </cell>
          <cell r="E801" t="str">
            <v>SINAPI</v>
          </cell>
          <cell r="F801" t="str">
            <v>ARAME RECOZIDO 16 BWG, D = 1,65 MM (0,016 KG/M) OU 18 BWG, D = 1,25 MM (0,01 KG/M)</v>
          </cell>
          <cell r="G801" t="str">
            <v>Material</v>
          </cell>
        </row>
        <row r="801">
          <cell r="I801" t="str">
            <v>KG</v>
          </cell>
          <cell r="J801">
            <v>0.025</v>
          </cell>
          <cell r="K801">
            <v>0</v>
          </cell>
          <cell r="L801">
            <v>25.69</v>
          </cell>
        </row>
        <row r="803">
          <cell r="D803" t="str">
            <v>Código</v>
          </cell>
          <cell r="E803" t="str">
            <v>Banco</v>
          </cell>
          <cell r="F803" t="str">
            <v>Descrição</v>
          </cell>
          <cell r="G803" t="str">
            <v>Tipo</v>
          </cell>
        </row>
        <row r="803">
          <cell r="I803" t="str">
            <v>Und</v>
          </cell>
          <cell r="J803" t="str">
            <v>Quant.</v>
          </cell>
          <cell r="K803" t="str">
            <v>Porcent.</v>
          </cell>
          <cell r="L803" t="str">
            <v>Valor Unit</v>
          </cell>
        </row>
        <row r="804">
          <cell r="D804" t="str">
            <v> 97096 </v>
          </cell>
          <cell r="E804" t="str">
            <v>SINAPI</v>
          </cell>
          <cell r="F804" t="str">
            <v>CONCRETAGEM DE RADIER, PISO DE CONCRETO OU LAJE SOBRE SOLO, FCK 30 MPA - LANÇAMENTO, ADENSAMENTO E ACABAMENTO. AF_09/2021</v>
          </cell>
          <cell r="G804" t="str">
            <v>FUES - FUNDAÇÕES E ESTRUTURAS</v>
          </cell>
        </row>
        <row r="804">
          <cell r="I804" t="str">
            <v>m³</v>
          </cell>
          <cell r="J804">
            <v>1</v>
          </cell>
        </row>
        <row r="804">
          <cell r="L804">
            <v>584.28</v>
          </cell>
        </row>
        <row r="805">
          <cell r="D805" t="str">
            <v> 90587 </v>
          </cell>
          <cell r="E805" t="str">
            <v>SINAPI</v>
          </cell>
          <cell r="F805" t="str">
            <v>VIBRADOR DE IMERSÃO, DIÂMETRO DE PONTEIRA 45MM, MOTOR ELÉTRICO TRIFÁSICO POTÊNCIA DE 2 CV - CHI DIURNO. AF_06/2015</v>
          </cell>
          <cell r="G805" t="str">
            <v>CHOR - CUSTOS HORÁRIOS DE MÁQUINAS E EQUIPAMENTOS</v>
          </cell>
        </row>
        <row r="805">
          <cell r="I805" t="str">
            <v>CHI</v>
          </cell>
          <cell r="J805">
            <v>0.049</v>
          </cell>
          <cell r="K805">
            <v>0</v>
          </cell>
          <cell r="L805">
            <v>0.53</v>
          </cell>
        </row>
        <row r="806">
          <cell r="D806" t="str">
            <v> 88316 </v>
          </cell>
          <cell r="E806" t="str">
            <v>SINAPI</v>
          </cell>
          <cell r="F806" t="str">
            <v>SERVENTE COM ENCARGOS COMPLEMENTARES</v>
          </cell>
          <cell r="G806" t="str">
            <v>SEDI - SERVIÇOS DIVERSOS</v>
          </cell>
        </row>
        <row r="806">
          <cell r="I806" t="str">
            <v>H</v>
          </cell>
          <cell r="J806">
            <v>0.411</v>
          </cell>
          <cell r="K806">
            <v>0</v>
          </cell>
          <cell r="L806">
            <v>25.95</v>
          </cell>
        </row>
        <row r="807">
          <cell r="D807" t="str">
            <v> 90586 </v>
          </cell>
          <cell r="E807" t="str">
            <v>SINAPI</v>
          </cell>
          <cell r="F807" t="str">
            <v>VIBRADOR DE IMERSÃO, DIÂMETRO DE PONTEIRA 45MM, MOTOR ELÉTRICO TRIFÁSICO POTÊNCIA DE 2 CV - CHP DIURNO. AF_06/2015</v>
          </cell>
          <cell r="G807" t="str">
            <v>CHOR - CUSTOS HORÁRIOS DE MÁQUINAS E EQUIPAMENTOS</v>
          </cell>
        </row>
        <row r="807">
          <cell r="I807" t="str">
            <v>CHP</v>
          </cell>
          <cell r="J807">
            <v>0.053</v>
          </cell>
          <cell r="K807">
            <v>0</v>
          </cell>
          <cell r="L807">
            <v>1.46</v>
          </cell>
        </row>
        <row r="808">
          <cell r="D808" t="str">
            <v> 88309 </v>
          </cell>
          <cell r="E808" t="str">
            <v>SINAPI</v>
          </cell>
          <cell r="F808" t="str">
            <v>PEDREIRO COM ENCARGOS COMPLEMENTARES</v>
          </cell>
          <cell r="G808" t="str">
            <v>SEDI - SERVIÇOS DIVERSOS</v>
          </cell>
        </row>
        <row r="808">
          <cell r="I808" t="str">
            <v>H</v>
          </cell>
          <cell r="J808">
            <v>0.411</v>
          </cell>
          <cell r="K808">
            <v>0</v>
          </cell>
          <cell r="L808">
            <v>33.38</v>
          </cell>
        </row>
        <row r="809">
          <cell r="D809" t="str">
            <v> 00001525 </v>
          </cell>
          <cell r="E809" t="str">
            <v>SINAPI</v>
          </cell>
          <cell r="F809" t="str">
            <v>CONCRETO USINADO BOMBEAVEL, CLASSE DE RESISTENCIA C30, BRITA 0 E 1, SLUMP = 100 +/- 20 MM, COM BOMBEAMENTO (DISPONIBILIZACAO DE BOMBA), SEM O LANCAMENTO (NBR 8953)</v>
          </cell>
          <cell r="G809" t="str">
            <v>Material</v>
          </cell>
        </row>
        <row r="809">
          <cell r="I809" t="str">
            <v>M³</v>
          </cell>
          <cell r="J809">
            <v>1.06</v>
          </cell>
          <cell r="K809">
            <v>0</v>
          </cell>
          <cell r="L809">
            <v>528.14</v>
          </cell>
        </row>
        <row r="811">
          <cell r="D811" t="str">
            <v>Código</v>
          </cell>
          <cell r="E811" t="str">
            <v>Banco</v>
          </cell>
          <cell r="F811" t="str">
            <v>Descrição</v>
          </cell>
          <cell r="G811" t="str">
            <v>Tipo</v>
          </cell>
        </row>
        <row r="811">
          <cell r="I811" t="str">
            <v>Und</v>
          </cell>
          <cell r="J811" t="str">
            <v>Quant.</v>
          </cell>
          <cell r="K811" t="str">
            <v>Porcent.</v>
          </cell>
          <cell r="L811" t="str">
            <v>Valor Unit</v>
          </cell>
        </row>
        <row r="812">
          <cell r="D812" t="str">
            <v> 97083 </v>
          </cell>
          <cell r="E812" t="str">
            <v>SINAPI</v>
          </cell>
          <cell r="F812" t="str">
            <v>COMPACTAÇÃO MECÂNICA DE SOLO PARA EXECUÇÃO DE RADIER, PISO DE CONCRETO OU LAJE SOBRE SOLO, COM COMPACTADOR DE SOLOS A PERCUSSÃO. AF_09/2021</v>
          </cell>
          <cell r="G812" t="str">
            <v>FUES - FUNDAÇÕES E ESTRUTURAS</v>
          </cell>
        </row>
        <row r="812">
          <cell r="I812" t="str">
            <v>m²</v>
          </cell>
          <cell r="J812">
            <v>1</v>
          </cell>
        </row>
        <row r="812">
          <cell r="L812">
            <v>3.98</v>
          </cell>
        </row>
        <row r="813">
          <cell r="D813" t="str">
            <v> 95265 </v>
          </cell>
          <cell r="E813" t="str">
            <v>SINAPI</v>
          </cell>
          <cell r="F813" t="str">
            <v>COMPACTADOR DE SOLOS DE PERCUSÃO (SOQUETE) COM MOTOR A GASOLINA, POTÊNCIA 3 CV - CHI DIURNO. AF_09/2016</v>
          </cell>
          <cell r="G813" t="str">
            <v>CHOR - CUSTOS HORÁRIOS DE MÁQUINAS E EQUIPAMENTOS</v>
          </cell>
        </row>
        <row r="813">
          <cell r="I813" t="str">
            <v>CHI</v>
          </cell>
          <cell r="J813">
            <v>0.042</v>
          </cell>
          <cell r="K813">
            <v>0</v>
          </cell>
          <cell r="L813">
            <v>0.81</v>
          </cell>
        </row>
        <row r="814">
          <cell r="D814" t="str">
            <v> 95264 </v>
          </cell>
          <cell r="E814" t="str">
            <v>SINAPI</v>
          </cell>
          <cell r="F814" t="str">
            <v>COMPACTADOR DE SOLOS DE PERCUSÃO (SOQUETE) COM MOTOR A GASOLINA, POTÊNCIA 3 CV - CHP DIURNO. AF_09/2016</v>
          </cell>
          <cell r="G814" t="str">
            <v>CHOR - CUSTOS HORÁRIOS DE MÁQUINAS E EQUIPAMENTOS</v>
          </cell>
        </row>
        <row r="814">
          <cell r="I814" t="str">
            <v>CHP</v>
          </cell>
          <cell r="J814">
            <v>0.025</v>
          </cell>
          <cell r="K814">
            <v>0</v>
          </cell>
          <cell r="L814">
            <v>6.11</v>
          </cell>
        </row>
        <row r="815">
          <cell r="D815" t="str">
            <v> 88309 </v>
          </cell>
          <cell r="E815" t="str">
            <v>SINAPI</v>
          </cell>
          <cell r="F815" t="str">
            <v>PEDREIRO COM ENCARGOS COMPLEMENTARES</v>
          </cell>
          <cell r="G815" t="str">
            <v>SEDI - SERVIÇOS DIVERSOS</v>
          </cell>
        </row>
        <row r="815">
          <cell r="I815" t="str">
            <v>H</v>
          </cell>
          <cell r="J815">
            <v>0.045</v>
          </cell>
          <cell r="K815">
            <v>0</v>
          </cell>
          <cell r="L815">
            <v>33.38</v>
          </cell>
        </row>
        <row r="816">
          <cell r="D816" t="str">
            <v> 88316 </v>
          </cell>
          <cell r="E816" t="str">
            <v>SINAPI</v>
          </cell>
          <cell r="F816" t="str">
            <v>SERVENTE COM ENCARGOS COMPLEMENTARES</v>
          </cell>
          <cell r="G816" t="str">
            <v>SEDI - SERVIÇOS DIVERSOS</v>
          </cell>
        </row>
        <row r="816">
          <cell r="I816" t="str">
            <v>H</v>
          </cell>
          <cell r="J816">
            <v>0.089</v>
          </cell>
          <cell r="K816">
            <v>0</v>
          </cell>
          <cell r="L816">
            <v>25.95</v>
          </cell>
        </row>
        <row r="818">
          <cell r="D818" t="str">
            <v>Código</v>
          </cell>
          <cell r="E818" t="str">
            <v>Banco</v>
          </cell>
          <cell r="F818" t="str">
            <v>Descrição</v>
          </cell>
          <cell r="G818" t="str">
            <v>Tipo</v>
          </cell>
        </row>
        <row r="818">
          <cell r="I818" t="str">
            <v>Und</v>
          </cell>
          <cell r="J818" t="str">
            <v>Quant.</v>
          </cell>
          <cell r="K818" t="str">
            <v>Porcent.</v>
          </cell>
          <cell r="L818" t="str">
            <v>Valor Unit</v>
          </cell>
        </row>
        <row r="819">
          <cell r="D819" t="str">
            <v> 96620 </v>
          </cell>
          <cell r="E819" t="str">
            <v>SINAPI</v>
          </cell>
          <cell r="F819" t="str">
            <v>LASTRO DE CONCRETO MAGRO, APLICADO EM PISOS, LAJES SOBRE SOLO OU RADIERS. AF_01/2024</v>
          </cell>
          <cell r="G819" t="str">
            <v>FUES - FUNDAÇÕES E ESTRUTURAS</v>
          </cell>
        </row>
        <row r="819">
          <cell r="I819" t="str">
            <v>m³</v>
          </cell>
          <cell r="J819">
            <v>1</v>
          </cell>
        </row>
        <row r="819">
          <cell r="L819">
            <v>714.79</v>
          </cell>
        </row>
        <row r="820">
          <cell r="D820" t="str">
            <v> 88316 </v>
          </cell>
          <cell r="E820" t="str">
            <v>SINAPI</v>
          </cell>
          <cell r="F820" t="str">
            <v>SERVENTE COM ENCARGOS COMPLEMENTARES</v>
          </cell>
          <cell r="G820" t="str">
            <v>SEDI - SERVIÇOS DIVERSOS</v>
          </cell>
        </row>
        <row r="820">
          <cell r="I820" t="str">
            <v>H</v>
          </cell>
          <cell r="J820">
            <v>1.838</v>
          </cell>
          <cell r="K820">
            <v>0</v>
          </cell>
          <cell r="L820">
            <v>25.95</v>
          </cell>
        </row>
        <row r="821">
          <cell r="D821" t="str">
            <v> 88309 </v>
          </cell>
          <cell r="E821" t="str">
            <v>SINAPI</v>
          </cell>
          <cell r="F821" t="str">
            <v>PEDREIRO COM ENCARGOS COMPLEMENTARES</v>
          </cell>
          <cell r="G821" t="str">
            <v>SEDI - SERVIÇOS DIVERSOS</v>
          </cell>
        </row>
        <row r="821">
          <cell r="I821" t="str">
            <v>H</v>
          </cell>
          <cell r="J821">
            <v>5.083</v>
          </cell>
          <cell r="K821">
            <v>0</v>
          </cell>
          <cell r="L821">
            <v>33.38</v>
          </cell>
        </row>
        <row r="822">
          <cell r="D822" t="str">
            <v> 94968 </v>
          </cell>
          <cell r="E822" t="str">
            <v>SINAPI</v>
          </cell>
          <cell r="F822" t="str">
            <v>CONCRETO MAGRO PARA LASTRO, TRAÇO 1:4,5:4,5 (EM MASSA SECA DE CIMENTO/ AREIA MÉDIA/ BRITA 1) - PREPARO MECÂNICO COM BETONEIRA 600 L. AF_05/2021</v>
          </cell>
          <cell r="G822" t="str">
            <v>FUES - FUNDAÇÕES E ESTRUTURAS</v>
          </cell>
        </row>
        <row r="822">
          <cell r="I822" t="str">
            <v>m³</v>
          </cell>
          <cell r="J822">
            <v>1.38</v>
          </cell>
          <cell r="K822">
            <v>0</v>
          </cell>
          <cell r="L822">
            <v>360.46</v>
          </cell>
        </row>
        <row r="824">
          <cell r="D824" t="str">
            <v>Código</v>
          </cell>
          <cell r="E824" t="str">
            <v>Banco</v>
          </cell>
          <cell r="F824" t="str">
            <v>Descrição</v>
          </cell>
          <cell r="G824" t="str">
            <v>Tipo</v>
          </cell>
        </row>
        <row r="824">
          <cell r="I824" t="str">
            <v>Und</v>
          </cell>
          <cell r="J824" t="str">
            <v>Quant.</v>
          </cell>
          <cell r="K824" t="str">
            <v>Porcent.</v>
          </cell>
          <cell r="L824" t="str">
            <v>Valor Unit</v>
          </cell>
        </row>
        <row r="825">
          <cell r="D825" t="str">
            <v> 92769 </v>
          </cell>
          <cell r="E825" t="str">
            <v>SINAPI</v>
          </cell>
          <cell r="F825" t="str">
            <v>ARMAÇÃO DE LAJE DE ESTRUTURA CONVENCIONAL DE CONCRETO ARMADO UTILIZANDO AÇO CA-50 DE 6,3 MM - MONTAGEM. AF_06/2022</v>
          </cell>
          <cell r="G825" t="str">
            <v>FUES - FUNDAÇÕES E ESTRUTURAS</v>
          </cell>
        </row>
        <row r="825">
          <cell r="I825" t="str">
            <v>KG</v>
          </cell>
          <cell r="J825">
            <v>1</v>
          </cell>
        </row>
        <row r="825">
          <cell r="L825">
            <v>12.88</v>
          </cell>
        </row>
        <row r="826">
          <cell r="D826" t="str">
            <v> 88238 </v>
          </cell>
          <cell r="E826" t="str">
            <v>SINAPI</v>
          </cell>
          <cell r="F826" t="str">
            <v>AJUDANTE DE ARMADOR COM ENCARGOS COMPLEMENTARES</v>
          </cell>
          <cell r="G826" t="str">
            <v>SEDI - SERVIÇOS DIVERSOS</v>
          </cell>
        </row>
        <row r="826">
          <cell r="I826" t="str">
            <v>H</v>
          </cell>
          <cell r="J826">
            <v>0.0098</v>
          </cell>
          <cell r="K826">
            <v>0</v>
          </cell>
          <cell r="L826">
            <v>26.79</v>
          </cell>
        </row>
        <row r="827">
          <cell r="D827" t="str">
            <v> 88245 </v>
          </cell>
          <cell r="E827" t="str">
            <v>SINAPI</v>
          </cell>
          <cell r="F827" t="str">
            <v>ARMADOR COM ENCARGOS COMPLEMENTARES</v>
          </cell>
          <cell r="G827" t="str">
            <v>SEDI - SERVIÇOS DIVERSOS</v>
          </cell>
        </row>
        <row r="827">
          <cell r="I827" t="str">
            <v>H</v>
          </cell>
          <cell r="J827">
            <v>0.0597</v>
          </cell>
          <cell r="K827">
            <v>0</v>
          </cell>
          <cell r="L827">
            <v>32.41</v>
          </cell>
        </row>
        <row r="828">
          <cell r="D828" t="str">
            <v> 92801 </v>
          </cell>
          <cell r="E828" t="str">
            <v>SINAPI</v>
          </cell>
          <cell r="F828" t="str">
            <v>CORTE E DOBRA DE AÇO CA-50, DIÂMETRO DE 6,3 MM. AF_06/2022</v>
          </cell>
          <cell r="G828" t="str">
            <v>FUES - FUNDAÇÕES E ESTRUTURAS</v>
          </cell>
        </row>
        <row r="828">
          <cell r="I828" t="str">
            <v>KG</v>
          </cell>
          <cell r="J828">
            <v>1</v>
          </cell>
          <cell r="K828">
            <v>0</v>
          </cell>
          <cell r="L828">
            <v>9.76</v>
          </cell>
        </row>
        <row r="829">
          <cell r="D829" t="str">
            <v> 00043132 </v>
          </cell>
          <cell r="E829" t="str">
            <v>SINAPI</v>
          </cell>
          <cell r="F829" t="str">
            <v>ARAME RECOZIDO 16 BWG, D = 1,65 MM (0,016 KG/M) OU 18 BWG, D = 1,25 MM (0,01 KG/M)</v>
          </cell>
          <cell r="G829" t="str">
            <v>Material</v>
          </cell>
        </row>
        <row r="829">
          <cell r="I829" t="str">
            <v>KG</v>
          </cell>
          <cell r="J829">
            <v>0.025</v>
          </cell>
          <cell r="K829">
            <v>0</v>
          </cell>
          <cell r="L829">
            <v>25.69</v>
          </cell>
        </row>
        <row r="830">
          <cell r="D830" t="str">
            <v> 00039017 </v>
          </cell>
          <cell r="E830" t="str">
            <v>SINAPI</v>
          </cell>
          <cell r="F830" t="str">
            <v>ESPACADOR / DISTANCIADOR CIRCULAR COM ENTRADA LATERAL, EM PLASTICO, PARA VERGALHAO *4,2 A 12,5* MM, COBRIMENTO 20 MM</v>
          </cell>
          <cell r="G830" t="str">
            <v>Material</v>
          </cell>
        </row>
        <row r="830">
          <cell r="I830" t="str">
            <v>UN</v>
          </cell>
          <cell r="J830">
            <v>1.333</v>
          </cell>
          <cell r="K830">
            <v>0</v>
          </cell>
          <cell r="L830">
            <v>0.22</v>
          </cell>
        </row>
        <row r="832">
          <cell r="D832" t="str">
            <v>Código</v>
          </cell>
          <cell r="E832" t="str">
            <v>Banco</v>
          </cell>
          <cell r="F832" t="str">
            <v>Descrição</v>
          </cell>
          <cell r="G832" t="str">
            <v>Tipo</v>
          </cell>
        </row>
        <row r="832">
          <cell r="I832" t="str">
            <v>Und</v>
          </cell>
          <cell r="J832" t="str">
            <v>Quant.</v>
          </cell>
          <cell r="K832" t="str">
            <v>Porcent.</v>
          </cell>
          <cell r="L832" t="str">
            <v>Valor Unit</v>
          </cell>
        </row>
        <row r="833">
          <cell r="D833" t="str">
            <v> 92770 </v>
          </cell>
          <cell r="E833" t="str">
            <v>SINAPI</v>
          </cell>
          <cell r="F833" t="str">
            <v>ARMAÇÃO DE LAJE DE ESTRUTURA CONVENCIONAL DE CONCRETO ARMADO UTILIZANDO AÇO CA-50 DE 8,0 MM - MONTAGEM. AF_06/2022</v>
          </cell>
          <cell r="G833" t="str">
            <v>FUES - FUNDAÇÕES E ESTRUTURAS</v>
          </cell>
        </row>
        <row r="833">
          <cell r="I833" t="str">
            <v>KG</v>
          </cell>
          <cell r="J833">
            <v>1</v>
          </cell>
        </row>
        <row r="833">
          <cell r="L833">
            <v>11.86</v>
          </cell>
        </row>
        <row r="834">
          <cell r="D834" t="str">
            <v> 92802 </v>
          </cell>
          <cell r="E834" t="str">
            <v>SINAPI</v>
          </cell>
          <cell r="F834" t="str">
            <v>CORTE E DOBRA DE AÇO CA-50, DIÂMETRO DE 8,0 MM. AF_06/2022</v>
          </cell>
          <cell r="G834" t="str">
            <v>FUES - FUNDAÇÕES E ESTRUTURAS</v>
          </cell>
        </row>
        <row r="834">
          <cell r="I834" t="str">
            <v>KG</v>
          </cell>
          <cell r="J834">
            <v>1</v>
          </cell>
          <cell r="K834">
            <v>0</v>
          </cell>
          <cell r="L834">
            <v>9.59</v>
          </cell>
        </row>
        <row r="835">
          <cell r="D835" t="str">
            <v> 88245 </v>
          </cell>
          <cell r="E835" t="str">
            <v>SINAPI</v>
          </cell>
          <cell r="F835" t="str">
            <v>ARMADOR COM ENCARGOS COMPLEMENTARES</v>
          </cell>
          <cell r="G835" t="str">
            <v>SEDI - SERVIÇOS DIVERSOS</v>
          </cell>
        </row>
        <row r="835">
          <cell r="I835" t="str">
            <v>H</v>
          </cell>
          <cell r="J835">
            <v>0.0403</v>
          </cell>
          <cell r="K835">
            <v>0</v>
          </cell>
          <cell r="L835">
            <v>32.41</v>
          </cell>
        </row>
        <row r="836">
          <cell r="D836" t="str">
            <v> 88238 </v>
          </cell>
          <cell r="E836" t="str">
            <v>SINAPI</v>
          </cell>
          <cell r="F836" t="str">
            <v>AJUDANTE DE ARMADOR COM ENCARGOS COMPLEMENTARES</v>
          </cell>
          <cell r="G836" t="str">
            <v>SEDI - SERVIÇOS DIVERSOS</v>
          </cell>
        </row>
        <row r="836">
          <cell r="I836" t="str">
            <v>H</v>
          </cell>
          <cell r="J836">
            <v>0.0066</v>
          </cell>
          <cell r="K836">
            <v>0</v>
          </cell>
          <cell r="L836">
            <v>26.79</v>
          </cell>
        </row>
        <row r="837">
          <cell r="D837" t="str">
            <v> 00039017 </v>
          </cell>
          <cell r="E837" t="str">
            <v>SINAPI</v>
          </cell>
          <cell r="F837" t="str">
            <v>ESPACADOR / DISTANCIADOR CIRCULAR COM ENTRADA LATERAL, EM PLASTICO, PARA VERGALHAO *4,2 A 12,5* MM, COBRIMENTO 20 MM</v>
          </cell>
          <cell r="G837" t="str">
            <v>Material</v>
          </cell>
        </row>
        <row r="837">
          <cell r="I837" t="str">
            <v>UN</v>
          </cell>
          <cell r="J837">
            <v>0.728</v>
          </cell>
          <cell r="K837">
            <v>0</v>
          </cell>
          <cell r="L837">
            <v>0.22</v>
          </cell>
        </row>
        <row r="838">
          <cell r="D838" t="str">
            <v> 00043132 </v>
          </cell>
          <cell r="E838" t="str">
            <v>SINAPI</v>
          </cell>
          <cell r="F838" t="str">
            <v>ARAME RECOZIDO 16 BWG, D = 1,65 MM (0,016 KG/M) OU 18 BWG, D = 1,25 MM (0,01 KG/M)</v>
          </cell>
          <cell r="G838" t="str">
            <v>Material</v>
          </cell>
        </row>
        <row r="838">
          <cell r="I838" t="str">
            <v>KG</v>
          </cell>
          <cell r="J838">
            <v>0.025</v>
          </cell>
          <cell r="K838">
            <v>0</v>
          </cell>
          <cell r="L838">
            <v>25.69</v>
          </cell>
        </row>
        <row r="840">
          <cell r="D840" t="str">
            <v>Código</v>
          </cell>
          <cell r="E840" t="str">
            <v>Banco</v>
          </cell>
          <cell r="F840" t="str">
            <v>Descrição</v>
          </cell>
          <cell r="G840" t="str">
            <v>Tipo</v>
          </cell>
        </row>
        <row r="840">
          <cell r="I840" t="str">
            <v>Und</v>
          </cell>
          <cell r="J840" t="str">
            <v>Quant.</v>
          </cell>
          <cell r="K840" t="str">
            <v>Porcent.</v>
          </cell>
          <cell r="L840" t="str">
            <v>Valor Unit</v>
          </cell>
        </row>
        <row r="841">
          <cell r="D841" t="str">
            <v> 92771 </v>
          </cell>
          <cell r="E841" t="str">
            <v>SINAPI</v>
          </cell>
          <cell r="F841" t="str">
            <v>ARMAÇÃO DE LAJE DE ESTRUTURA CONVENCIONAL DE CONCRETO ARMADO UTILIZANDO AÇO CA-50 DE 10,0 MM - MONTAGEM. AF_06/2022</v>
          </cell>
          <cell r="G841" t="str">
            <v>FUES - FUNDAÇÕES E ESTRUTURAS</v>
          </cell>
        </row>
        <row r="841">
          <cell r="I841" t="str">
            <v>KG</v>
          </cell>
          <cell r="J841">
            <v>1</v>
          </cell>
        </row>
        <row r="841">
          <cell r="L841">
            <v>10.45</v>
          </cell>
        </row>
        <row r="842">
          <cell r="D842" t="str">
            <v> 88245 </v>
          </cell>
          <cell r="E842" t="str">
            <v>SINAPI</v>
          </cell>
          <cell r="F842" t="str">
            <v>ARMADOR COM ENCARGOS COMPLEMENTARES</v>
          </cell>
          <cell r="G842" t="str">
            <v>SEDI - SERVIÇOS DIVERSOS</v>
          </cell>
        </row>
        <row r="842">
          <cell r="I842" t="str">
            <v>H</v>
          </cell>
          <cell r="J842">
            <v>0.0259</v>
          </cell>
          <cell r="K842">
            <v>0</v>
          </cell>
          <cell r="L842">
            <v>32.41</v>
          </cell>
        </row>
        <row r="843">
          <cell r="D843" t="str">
            <v> 88238 </v>
          </cell>
          <cell r="E843" t="str">
            <v>SINAPI</v>
          </cell>
          <cell r="F843" t="str">
            <v>AJUDANTE DE ARMADOR COM ENCARGOS COMPLEMENTARES</v>
          </cell>
          <cell r="G843" t="str">
            <v>SEDI - SERVIÇOS DIVERSOS</v>
          </cell>
        </row>
        <row r="843">
          <cell r="I843" t="str">
            <v>H</v>
          </cell>
          <cell r="J843">
            <v>0.0042</v>
          </cell>
          <cell r="K843">
            <v>0</v>
          </cell>
          <cell r="L843">
            <v>26.79</v>
          </cell>
        </row>
        <row r="844">
          <cell r="D844" t="str">
            <v> 92803 </v>
          </cell>
          <cell r="E844" t="str">
            <v>SINAPI</v>
          </cell>
          <cell r="F844" t="str">
            <v>CORTE E DOBRA DE AÇO CA-50, DIÂMETRO DE 10,0 MM. AF_06/2022</v>
          </cell>
          <cell r="G844" t="str">
            <v>FUES - FUNDAÇÕES E ESTRUTURAS</v>
          </cell>
        </row>
        <row r="844">
          <cell r="I844" t="str">
            <v>KG</v>
          </cell>
          <cell r="J844">
            <v>1</v>
          </cell>
          <cell r="K844">
            <v>0</v>
          </cell>
          <cell r="L844">
            <v>8.8</v>
          </cell>
        </row>
        <row r="845">
          <cell r="D845" t="str">
            <v> 00043132 </v>
          </cell>
          <cell r="E845" t="str">
            <v>SINAPI</v>
          </cell>
          <cell r="F845" t="str">
            <v>ARAME RECOZIDO 16 BWG, D = 1,65 MM (0,016 KG/M) OU 18 BWG, D = 1,25 MM (0,01 KG/M)</v>
          </cell>
          <cell r="G845" t="str">
            <v>Material</v>
          </cell>
        </row>
        <row r="845">
          <cell r="I845" t="str">
            <v>KG</v>
          </cell>
          <cell r="J845">
            <v>0.025</v>
          </cell>
          <cell r="K845">
            <v>0</v>
          </cell>
          <cell r="L845">
            <v>25.69</v>
          </cell>
        </row>
        <row r="846">
          <cell r="D846" t="str">
            <v> 00039017 </v>
          </cell>
          <cell r="E846" t="str">
            <v>SINAPI</v>
          </cell>
          <cell r="F846" t="str">
            <v>ESPACADOR / DISTANCIADOR CIRCULAR COM ENTRADA LATERAL, EM PLASTICO, PARA VERGALHAO *4,2 A 12,5* MM, COBRIMENTO 20 MM</v>
          </cell>
          <cell r="G846" t="str">
            <v>Material</v>
          </cell>
        </row>
        <row r="846">
          <cell r="I846" t="str">
            <v>UN</v>
          </cell>
          <cell r="J846">
            <v>0.357</v>
          </cell>
          <cell r="K846">
            <v>0</v>
          </cell>
          <cell r="L846">
            <v>0.22</v>
          </cell>
        </row>
        <row r="848">
          <cell r="D848" t="str">
            <v>Código</v>
          </cell>
          <cell r="E848" t="str">
            <v>Banco</v>
          </cell>
          <cell r="F848" t="str">
            <v>Descrição</v>
          </cell>
          <cell r="G848" t="str">
            <v>Tipo</v>
          </cell>
        </row>
        <row r="848">
          <cell r="I848" t="str">
            <v>Und</v>
          </cell>
          <cell r="J848" t="str">
            <v>Quant.</v>
          </cell>
          <cell r="K848" t="str">
            <v>Porcent.</v>
          </cell>
          <cell r="L848" t="str">
            <v>Valor Unit</v>
          </cell>
        </row>
        <row r="849">
          <cell r="D849" t="str">
            <v> 92772 </v>
          </cell>
          <cell r="E849" t="str">
            <v>SINAPI</v>
          </cell>
          <cell r="F849" t="str">
            <v>ARMAÇÃO DE LAJE DE ESTRUTURA CONVENCIONAL DE CONCRETO ARMADO UTILIZANDO AÇO CA-50 DE 12,5 MM - MONTAGEM. AF_06/2022</v>
          </cell>
          <cell r="G849" t="str">
            <v>FUES - FUNDAÇÕES E ESTRUTURAS</v>
          </cell>
        </row>
        <row r="849">
          <cell r="I849" t="str">
            <v>KG</v>
          </cell>
          <cell r="J849">
            <v>1</v>
          </cell>
        </row>
        <row r="849">
          <cell r="L849">
            <v>8.71</v>
          </cell>
        </row>
        <row r="850">
          <cell r="D850" t="str">
            <v> 92804 </v>
          </cell>
          <cell r="E850" t="str">
            <v>SINAPI</v>
          </cell>
          <cell r="F850" t="str">
            <v>CORTE E DOBRA DE AÇO CA-50, DIÂMETRO DE 12,5 MM. AF_06/2022</v>
          </cell>
          <cell r="G850" t="str">
            <v>FUES - FUNDAÇÕES E ESTRUTURAS</v>
          </cell>
        </row>
        <row r="850">
          <cell r="I850" t="str">
            <v>KG</v>
          </cell>
          <cell r="J850">
            <v>1</v>
          </cell>
          <cell r="K850">
            <v>0</v>
          </cell>
          <cell r="L850">
            <v>7.52</v>
          </cell>
        </row>
        <row r="851">
          <cell r="D851" t="str">
            <v> 88238 </v>
          </cell>
          <cell r="E851" t="str">
            <v>SINAPI</v>
          </cell>
          <cell r="F851" t="str">
            <v>AJUDANTE DE ARMADOR COM ENCARGOS COMPLEMENTARES</v>
          </cell>
          <cell r="G851" t="str">
            <v>SEDI - SERVIÇOS DIVERSOS</v>
          </cell>
        </row>
        <row r="851">
          <cell r="I851" t="str">
            <v>H</v>
          </cell>
          <cell r="J851">
            <v>0.0023</v>
          </cell>
          <cell r="K851">
            <v>0</v>
          </cell>
          <cell r="L851">
            <v>26.79</v>
          </cell>
        </row>
        <row r="852">
          <cell r="D852" t="str">
            <v> 88245 </v>
          </cell>
          <cell r="E852" t="str">
            <v>SINAPI</v>
          </cell>
          <cell r="F852" t="str">
            <v>ARMADOR COM ENCARGOS COMPLEMENTARES</v>
          </cell>
          <cell r="G852" t="str">
            <v>SEDI - SERVIÇOS DIVERSOS</v>
          </cell>
        </row>
        <row r="852">
          <cell r="I852" t="str">
            <v>H</v>
          </cell>
          <cell r="J852">
            <v>0.0143</v>
          </cell>
          <cell r="K852">
            <v>0</v>
          </cell>
          <cell r="L852">
            <v>32.41</v>
          </cell>
        </row>
        <row r="853">
          <cell r="D853" t="str">
            <v> 00039017 </v>
          </cell>
          <cell r="E853" t="str">
            <v>SINAPI</v>
          </cell>
          <cell r="F853" t="str">
            <v>ESPACADOR / DISTANCIADOR CIRCULAR COM ENTRADA LATERAL, EM PLASTICO, PARA VERGALHAO *4,2 A 12,5* MM, COBRIMENTO 20 MM</v>
          </cell>
          <cell r="G853" t="str">
            <v>Material</v>
          </cell>
        </row>
        <row r="853">
          <cell r="I853" t="str">
            <v>UN</v>
          </cell>
          <cell r="J853">
            <v>0.147</v>
          </cell>
          <cell r="K853">
            <v>0</v>
          </cell>
          <cell r="L853">
            <v>0.22</v>
          </cell>
        </row>
        <row r="854">
          <cell r="D854" t="str">
            <v> 00043132 </v>
          </cell>
          <cell r="E854" t="str">
            <v>SINAPI</v>
          </cell>
          <cell r="F854" t="str">
            <v>ARAME RECOZIDO 16 BWG, D = 1,65 MM (0,016 KG/M) OU 18 BWG, D = 1,25 MM (0,01 KG/M)</v>
          </cell>
          <cell r="G854" t="str">
            <v>Material</v>
          </cell>
        </row>
        <row r="854">
          <cell r="I854" t="str">
            <v>KG</v>
          </cell>
          <cell r="J854">
            <v>0.025</v>
          </cell>
          <cell r="K854">
            <v>0</v>
          </cell>
          <cell r="L854">
            <v>25.69</v>
          </cell>
        </row>
        <row r="856">
          <cell r="D856" t="str">
            <v>Código</v>
          </cell>
          <cell r="E856" t="str">
            <v>Banco</v>
          </cell>
          <cell r="F856" t="str">
            <v>Descrição</v>
          </cell>
          <cell r="G856" t="str">
            <v>Tipo</v>
          </cell>
        </row>
        <row r="856">
          <cell r="I856" t="str">
            <v>Und</v>
          </cell>
          <cell r="J856" t="str">
            <v>Quant.</v>
          </cell>
          <cell r="K856" t="str">
            <v>Porcent.</v>
          </cell>
          <cell r="L856" t="str">
            <v>Valor Unit</v>
          </cell>
        </row>
        <row r="857">
          <cell r="D857" t="str">
            <v> 96535 </v>
          </cell>
          <cell r="E857" t="str">
            <v>SINAPI</v>
          </cell>
          <cell r="F857" t="str">
            <v>FABRICAÇÃO, MONTAGEM E DESMONTAGEM DE FÔRMA PARA SAPATA, EM MADEIRA SERRADA, E=25 MM, 4 UTILIZAÇÕES. AF_01/2024</v>
          </cell>
          <cell r="G857" t="str">
            <v>FUES - FUNDAÇÕES E ESTRUTURAS</v>
          </cell>
        </row>
        <row r="857">
          <cell r="I857" t="str">
            <v>m²</v>
          </cell>
          <cell r="J857">
            <v>1</v>
          </cell>
        </row>
        <row r="857">
          <cell r="L857">
            <v>150.38</v>
          </cell>
        </row>
        <row r="858">
          <cell r="D858" t="str">
            <v> 88239 </v>
          </cell>
          <cell r="E858" t="str">
            <v>SINAPI</v>
          </cell>
          <cell r="F858" t="str">
            <v>AJUDANTE DE CARPINTEIRO COM ENCARGOS COMPLEMENTARES</v>
          </cell>
          <cell r="G858" t="str">
            <v>SEDI - SERVIÇOS DIVERSOS</v>
          </cell>
        </row>
        <row r="858">
          <cell r="I858" t="str">
            <v>H</v>
          </cell>
          <cell r="J858">
            <v>1.081</v>
          </cell>
          <cell r="K858">
            <v>0</v>
          </cell>
          <cell r="L858">
            <v>26.72</v>
          </cell>
        </row>
        <row r="859">
          <cell r="D859" t="str">
            <v> 91692 </v>
          </cell>
          <cell r="E859" t="str">
            <v>SINAPI</v>
          </cell>
          <cell r="F859" t="str">
            <v>SERRA CIRCULAR DE BANCADA COM MOTOR ELÉTRICO POTÊNCIA DE 5HP, COM COIFA PARA DISCO 10" - CHP DIURNO. AF_08/2015</v>
          </cell>
          <cell r="G859" t="str">
            <v>CHOR - CUSTOS HORÁRIOS DE MÁQUINAS E EQUIPAMENTOS</v>
          </cell>
        </row>
        <row r="859">
          <cell r="I859" t="str">
            <v>CHP</v>
          </cell>
          <cell r="J859">
            <v>0.07</v>
          </cell>
          <cell r="K859">
            <v>0</v>
          </cell>
          <cell r="L859">
            <v>37.11</v>
          </cell>
        </row>
        <row r="860">
          <cell r="D860" t="str">
            <v> 88262 </v>
          </cell>
          <cell r="E860" t="str">
            <v>SINAPI</v>
          </cell>
          <cell r="F860" t="str">
            <v>CARPINTEIRO DE FORMAS COM ENCARGOS COMPLEMENTARES</v>
          </cell>
          <cell r="G860" t="str">
            <v>SEDI - SERVIÇOS DIVERSOS</v>
          </cell>
        </row>
        <row r="860">
          <cell r="I860" t="str">
            <v>H</v>
          </cell>
          <cell r="J860">
            <v>2.392</v>
          </cell>
          <cell r="K860">
            <v>0</v>
          </cell>
          <cell r="L860">
            <v>33.15</v>
          </cell>
        </row>
        <row r="861">
          <cell r="D861" t="str">
            <v> 91693 </v>
          </cell>
          <cell r="E861" t="str">
            <v>SINAPI</v>
          </cell>
          <cell r="F861" t="str">
            <v>SERRA CIRCULAR DE BANCADA COM MOTOR ELÉTRICO POTÊNCIA DE 5HP, COM COIFA PARA DISCO 10" - CHI DIURNO. AF_08/2015</v>
          </cell>
          <cell r="G861" t="str">
            <v>CHOR - CUSTOS HORÁRIOS DE MÁQUINAS E EQUIPAMENTOS</v>
          </cell>
        </row>
        <row r="861">
          <cell r="I861" t="str">
            <v>CHI</v>
          </cell>
          <cell r="J861">
            <v>0.282</v>
          </cell>
          <cell r="K861">
            <v>0</v>
          </cell>
          <cell r="L861">
            <v>35.48</v>
          </cell>
        </row>
        <row r="862">
          <cell r="D862" t="str">
            <v> 00004517 </v>
          </cell>
          <cell r="E862" t="str">
            <v>SINAPI</v>
          </cell>
          <cell r="F862" t="str">
            <v>SARRAFO *2,5 X 7,5* CM EM PINUS, MISTA OU EQUIVALENTE DA REGIAO - BRUTA</v>
          </cell>
          <cell r="G862" t="str">
            <v>Material</v>
          </cell>
        </row>
        <row r="862">
          <cell r="I862" t="str">
            <v>M</v>
          </cell>
          <cell r="J862">
            <v>3.609</v>
          </cell>
          <cell r="K862">
            <v>0</v>
          </cell>
          <cell r="L862">
            <v>2.93</v>
          </cell>
        </row>
        <row r="863">
          <cell r="D863" t="str">
            <v> 00006212 </v>
          </cell>
          <cell r="E863" t="str">
            <v>SINAPI</v>
          </cell>
          <cell r="F863" t="str">
            <v>TABUA *2,5 X 30 CM EM PINUS, MISTA OU EQUIVALENTE DA REGIAO - BRUTA</v>
          </cell>
          <cell r="G863" t="str">
            <v>Material</v>
          </cell>
        </row>
        <row r="863">
          <cell r="I863" t="str">
            <v>M</v>
          </cell>
          <cell r="J863">
            <v>1.227</v>
          </cell>
          <cell r="K863">
            <v>0</v>
          </cell>
          <cell r="L863">
            <v>13.9</v>
          </cell>
        </row>
        <row r="864">
          <cell r="D864" t="str">
            <v> 00040304 </v>
          </cell>
          <cell r="E864" t="str">
            <v>SINAPI</v>
          </cell>
          <cell r="F864" t="str">
            <v>PREGO DE ACO POLIDO COM CABECA DUPLA 17 X 27 (2 1/2 X 11)</v>
          </cell>
          <cell r="G864" t="str">
            <v>Material</v>
          </cell>
        </row>
        <row r="864">
          <cell r="I864" t="str">
            <v>KG</v>
          </cell>
          <cell r="J864">
            <v>0.047</v>
          </cell>
          <cell r="K864">
            <v>0</v>
          </cell>
          <cell r="L864">
            <v>22.66</v>
          </cell>
        </row>
        <row r="865">
          <cell r="D865" t="str">
            <v> 00002692 </v>
          </cell>
          <cell r="E865" t="str">
            <v>SINAPI</v>
          </cell>
          <cell r="F865" t="str">
            <v>DESMOLDANTE PROTETOR PARA FORMAS DE MADEIRA, DE BASE OLEOSA EMULSIONADA EM AGUA</v>
          </cell>
          <cell r="G865" t="str">
            <v>Material</v>
          </cell>
        </row>
        <row r="865">
          <cell r="I865" t="str">
            <v>L</v>
          </cell>
          <cell r="J865">
            <v>0.0167</v>
          </cell>
          <cell r="K865">
            <v>0</v>
          </cell>
          <cell r="L865">
            <v>7.97</v>
          </cell>
        </row>
        <row r="866">
          <cell r="D866" t="str">
            <v> 00005073 </v>
          </cell>
          <cell r="E866" t="str">
            <v>SINAPI</v>
          </cell>
          <cell r="F866" t="str">
            <v>PREGO DE ACO POLIDO COM CABECA 17 X 24 (2 1/4 X 11)</v>
          </cell>
          <cell r="G866" t="str">
            <v>Material</v>
          </cell>
        </row>
        <row r="866">
          <cell r="I866" t="str">
            <v>KG</v>
          </cell>
          <cell r="J866">
            <v>0.038</v>
          </cell>
          <cell r="K866">
            <v>0</v>
          </cell>
          <cell r="L866">
            <v>18.71</v>
          </cell>
        </row>
        <row r="867">
          <cell r="D867" t="str">
            <v> 00005074 </v>
          </cell>
          <cell r="E867" t="str">
            <v>SINAPI</v>
          </cell>
          <cell r="F867" t="str">
            <v>PREGO DE ACO POLIDO COM CABECA 15 X 18 (1 1/2 X 13)</v>
          </cell>
          <cell r="G867" t="str">
            <v>Material</v>
          </cell>
        </row>
        <row r="867">
          <cell r="I867" t="str">
            <v>KG</v>
          </cell>
          <cell r="J867">
            <v>0.005</v>
          </cell>
          <cell r="K867">
            <v>0</v>
          </cell>
          <cell r="L867">
            <v>20.57</v>
          </cell>
        </row>
        <row r="869">
          <cell r="D869" t="str">
            <v>Código</v>
          </cell>
          <cell r="E869" t="str">
            <v>Banco</v>
          </cell>
          <cell r="F869" t="str">
            <v>Descrição</v>
          </cell>
          <cell r="G869" t="str">
            <v>Tipo</v>
          </cell>
        </row>
        <row r="869">
          <cell r="I869" t="str">
            <v>Und</v>
          </cell>
          <cell r="J869" t="str">
            <v>Quant.</v>
          </cell>
          <cell r="K869" t="str">
            <v>Porcent.</v>
          </cell>
          <cell r="L869" t="str">
            <v>Valor Unit</v>
          </cell>
        </row>
        <row r="870">
          <cell r="D870" t="str">
            <v> 96536 </v>
          </cell>
          <cell r="E870" t="str">
            <v>SINAPI</v>
          </cell>
          <cell r="F870" t="str">
            <v>FABRICAÇÃO, MONTAGEM E DESMONTAGEM DE FÔRMA PARA VIGA BALDRAME, EM MADEIRA SERRADA, E=25 MM, 4 UTILIZAÇÕES. AF_01/2024</v>
          </cell>
          <cell r="G870" t="str">
            <v>FUES - FUNDAÇÕES E ESTRUTURAS</v>
          </cell>
        </row>
        <row r="870">
          <cell r="I870" t="str">
            <v>m²</v>
          </cell>
          <cell r="J870">
            <v>1</v>
          </cell>
        </row>
        <row r="870">
          <cell r="L870">
            <v>75.39</v>
          </cell>
        </row>
        <row r="871">
          <cell r="D871" t="str">
            <v> 88262 </v>
          </cell>
          <cell r="E871" t="str">
            <v>SINAPI</v>
          </cell>
          <cell r="F871" t="str">
            <v>CARPINTEIRO DE FORMAS COM ENCARGOS COMPLEMENTARES</v>
          </cell>
          <cell r="G871" t="str">
            <v>SEDI - SERVIÇOS DIVERSOS</v>
          </cell>
        </row>
        <row r="871">
          <cell r="I871" t="str">
            <v>H</v>
          </cell>
          <cell r="J871">
            <v>1.088</v>
          </cell>
          <cell r="K871">
            <v>0</v>
          </cell>
          <cell r="L871">
            <v>33.15</v>
          </cell>
        </row>
        <row r="872">
          <cell r="D872" t="str">
            <v> 88239 </v>
          </cell>
          <cell r="E872" t="str">
            <v>SINAPI</v>
          </cell>
          <cell r="F872" t="str">
            <v>AJUDANTE DE CARPINTEIRO COM ENCARGOS COMPLEMENTARES</v>
          </cell>
          <cell r="G872" t="str">
            <v>SEDI - SERVIÇOS DIVERSOS</v>
          </cell>
        </row>
        <row r="872">
          <cell r="I872" t="str">
            <v>H</v>
          </cell>
          <cell r="J872">
            <v>0.477</v>
          </cell>
          <cell r="K872">
            <v>0</v>
          </cell>
          <cell r="L872">
            <v>26.72</v>
          </cell>
        </row>
        <row r="873">
          <cell r="D873" t="str">
            <v> 91693 </v>
          </cell>
          <cell r="E873" t="str">
            <v>SINAPI</v>
          </cell>
          <cell r="F873" t="str">
            <v>SERRA CIRCULAR DE BANCADA COM MOTOR ELÉTRICO POTÊNCIA DE 5HP, COM COIFA PARA DISCO 10" - CHI DIURNO. AF_08/2015</v>
          </cell>
          <cell r="G873" t="str">
            <v>CHOR - CUSTOS HORÁRIOS DE MÁQUINAS E EQUIPAMENTOS</v>
          </cell>
        </row>
        <row r="873">
          <cell r="I873" t="str">
            <v>CHI</v>
          </cell>
          <cell r="J873">
            <v>0.053</v>
          </cell>
          <cell r="K873">
            <v>0</v>
          </cell>
          <cell r="L873">
            <v>35.48</v>
          </cell>
        </row>
        <row r="874">
          <cell r="D874" t="str">
            <v> 91692 </v>
          </cell>
          <cell r="E874" t="str">
            <v>SINAPI</v>
          </cell>
          <cell r="F874" t="str">
            <v>SERRA CIRCULAR DE BANCADA COM MOTOR ELÉTRICO POTÊNCIA DE 5HP, COM COIFA PARA DISCO 10" - CHP DIURNO. AF_08/2015</v>
          </cell>
          <cell r="G874" t="str">
            <v>CHOR - CUSTOS HORÁRIOS DE MÁQUINAS E EQUIPAMENTOS</v>
          </cell>
        </row>
        <row r="874">
          <cell r="I874" t="str">
            <v>CHP</v>
          </cell>
          <cell r="J874">
            <v>0.013</v>
          </cell>
          <cell r="K874">
            <v>0</v>
          </cell>
          <cell r="L874">
            <v>37.11</v>
          </cell>
        </row>
        <row r="875">
          <cell r="D875" t="str">
            <v> 00002692 </v>
          </cell>
          <cell r="E875" t="str">
            <v>SINAPI</v>
          </cell>
          <cell r="F875" t="str">
            <v>DESMOLDANTE PROTETOR PARA FORMAS DE MADEIRA, DE BASE OLEOSA EMULSIONADA EM AGUA</v>
          </cell>
          <cell r="G875" t="str">
            <v>Material</v>
          </cell>
        </row>
        <row r="875">
          <cell r="I875" t="str">
            <v>L</v>
          </cell>
          <cell r="J875">
            <v>0.0167</v>
          </cell>
          <cell r="K875">
            <v>0</v>
          </cell>
          <cell r="L875">
            <v>7.97</v>
          </cell>
        </row>
        <row r="876">
          <cell r="D876" t="str">
            <v> 00004517 </v>
          </cell>
          <cell r="E876" t="str">
            <v>SINAPI</v>
          </cell>
          <cell r="F876" t="str">
            <v>SARRAFO *2,5 X 7,5* CM EM PINUS, MISTA OU EQUIVALENTE DA REGIAO - BRUTA</v>
          </cell>
          <cell r="G876" t="str">
            <v>Material</v>
          </cell>
        </row>
        <row r="876">
          <cell r="I876" t="str">
            <v>M</v>
          </cell>
          <cell r="J876">
            <v>0.547</v>
          </cell>
          <cell r="K876">
            <v>0</v>
          </cell>
          <cell r="L876">
            <v>2.93</v>
          </cell>
        </row>
        <row r="877">
          <cell r="D877" t="str">
            <v> 00040304 </v>
          </cell>
          <cell r="E877" t="str">
            <v>SINAPI</v>
          </cell>
          <cell r="F877" t="str">
            <v>PREGO DE ACO POLIDO COM CABECA DUPLA 17 X 27 (2 1/2 X 11)</v>
          </cell>
          <cell r="G877" t="str">
            <v>Material</v>
          </cell>
        </row>
        <row r="877">
          <cell r="I877" t="str">
            <v>KG</v>
          </cell>
          <cell r="J877">
            <v>0.053</v>
          </cell>
          <cell r="K877">
            <v>0</v>
          </cell>
          <cell r="L877">
            <v>22.66</v>
          </cell>
        </row>
        <row r="878">
          <cell r="D878" t="str">
            <v> 00004491 </v>
          </cell>
          <cell r="E878" t="str">
            <v>SINAPI</v>
          </cell>
          <cell r="F878" t="str">
            <v>PONTALETE *7,5 X 7,5* CM EM PINUS, MISTA OU EQUIVALENTE DA REGIAO - BRUTA</v>
          </cell>
          <cell r="G878" t="str">
            <v>Material</v>
          </cell>
        </row>
        <row r="878">
          <cell r="I878" t="str">
            <v>M</v>
          </cell>
          <cell r="J878">
            <v>0.605</v>
          </cell>
          <cell r="K878">
            <v>0</v>
          </cell>
          <cell r="L878">
            <v>8.38</v>
          </cell>
        </row>
        <row r="879">
          <cell r="D879" t="str">
            <v> 00005073 </v>
          </cell>
          <cell r="E879" t="str">
            <v>SINAPI</v>
          </cell>
          <cell r="F879" t="str">
            <v>PREGO DE ACO POLIDO COM CABECA 17 X 24 (2 1/4 X 11)</v>
          </cell>
          <cell r="G879" t="str">
            <v>Material</v>
          </cell>
        </row>
        <row r="879">
          <cell r="I879" t="str">
            <v>KG</v>
          </cell>
          <cell r="J879">
            <v>0.026</v>
          </cell>
          <cell r="K879">
            <v>0</v>
          </cell>
          <cell r="L879">
            <v>18.71</v>
          </cell>
        </row>
        <row r="880">
          <cell r="D880" t="str">
            <v> 00006212 </v>
          </cell>
          <cell r="E880" t="str">
            <v>SINAPI</v>
          </cell>
          <cell r="F880" t="str">
            <v>TABUA *2,5 X 30 CM EM PINUS, MISTA OU EQUIVALENTE DA REGIAO - BRUTA</v>
          </cell>
          <cell r="G880" t="str">
            <v>Material</v>
          </cell>
        </row>
        <row r="880">
          <cell r="I880" t="str">
            <v>M</v>
          </cell>
          <cell r="J880">
            <v>1.134</v>
          </cell>
          <cell r="K880">
            <v>0</v>
          </cell>
          <cell r="L880">
            <v>13.9</v>
          </cell>
        </row>
        <row r="882">
          <cell r="D882" t="str">
            <v>Código</v>
          </cell>
          <cell r="E882" t="str">
            <v>Banco</v>
          </cell>
          <cell r="F882" t="str">
            <v>Descrição</v>
          </cell>
          <cell r="G882" t="str">
            <v>Tipo</v>
          </cell>
        </row>
        <row r="882">
          <cell r="I882" t="str">
            <v>Und</v>
          </cell>
          <cell r="J882" t="str">
            <v>Quant.</v>
          </cell>
          <cell r="K882" t="str">
            <v>Porcent.</v>
          </cell>
          <cell r="L882" t="str">
            <v>Valor Unit</v>
          </cell>
        </row>
        <row r="883">
          <cell r="D883" t="str">
            <v> 97086 </v>
          </cell>
          <cell r="E883" t="str">
            <v>SINAPI</v>
          </cell>
          <cell r="F883" t="str">
            <v>FABRICAÇÃO, MONTAGEM E DESMONTAGEM DE FORMA PARA RADIER, PISO DE CONCRETO OU LAJE SOBRE SOLO, EM MADEIRA SERRADA, 4 UTILIZAÇÕES. AF_09/2021</v>
          </cell>
          <cell r="G883" t="str">
            <v>FUES - FUNDAÇÕES E ESTRUTURAS</v>
          </cell>
        </row>
        <row r="883">
          <cell r="I883" t="str">
            <v>m²</v>
          </cell>
          <cell r="J883">
            <v>1</v>
          </cell>
        </row>
        <row r="883">
          <cell r="L883">
            <v>161.95</v>
          </cell>
        </row>
        <row r="884">
          <cell r="D884" t="str">
            <v> 88239 </v>
          </cell>
          <cell r="E884" t="str">
            <v>SINAPI</v>
          </cell>
          <cell r="F884" t="str">
            <v>AJUDANTE DE CARPINTEIRO COM ENCARGOS COMPLEMENTARES</v>
          </cell>
          <cell r="G884" t="str">
            <v>SEDI - SERVIÇOS DIVERSOS</v>
          </cell>
        </row>
        <row r="884">
          <cell r="I884" t="str">
            <v>H</v>
          </cell>
          <cell r="J884">
            <v>1.444</v>
          </cell>
          <cell r="K884">
            <v>0</v>
          </cell>
          <cell r="L884">
            <v>26.72</v>
          </cell>
        </row>
        <row r="885">
          <cell r="D885" t="str">
            <v> 88262 </v>
          </cell>
          <cell r="E885" t="str">
            <v>SINAPI</v>
          </cell>
          <cell r="F885" t="str">
            <v>CARPINTEIRO DE FORMAS COM ENCARGOS COMPLEMENTARES</v>
          </cell>
          <cell r="G885" t="str">
            <v>SEDI - SERVIÇOS DIVERSOS</v>
          </cell>
        </row>
        <row r="885">
          <cell r="I885" t="str">
            <v>H</v>
          </cell>
          <cell r="J885">
            <v>2.357</v>
          </cell>
          <cell r="K885">
            <v>0</v>
          </cell>
          <cell r="L885">
            <v>33.15</v>
          </cell>
        </row>
        <row r="886">
          <cell r="D886" t="str">
            <v> 00005068 </v>
          </cell>
          <cell r="E886" t="str">
            <v>SINAPI</v>
          </cell>
          <cell r="F886" t="str">
            <v>PREGO DE ACO POLIDO COM CABECA 17 X 21 (2 X 11)</v>
          </cell>
          <cell r="G886" t="str">
            <v>Material</v>
          </cell>
        </row>
        <row r="886">
          <cell r="I886" t="str">
            <v>KG</v>
          </cell>
          <cell r="J886">
            <v>0.095</v>
          </cell>
          <cell r="K886">
            <v>0</v>
          </cell>
          <cell r="L886">
            <v>18.36</v>
          </cell>
        </row>
        <row r="887">
          <cell r="D887" t="str">
            <v> 00002692 </v>
          </cell>
          <cell r="E887" t="str">
            <v>SINAPI</v>
          </cell>
          <cell r="F887" t="str">
            <v>DESMOLDANTE PROTETOR PARA FORMAS DE MADEIRA, DE BASE OLEOSA EMULSIONADA EM AGUA</v>
          </cell>
          <cell r="G887" t="str">
            <v>Material</v>
          </cell>
        </row>
        <row r="887">
          <cell r="I887" t="str">
            <v>L</v>
          </cell>
          <cell r="J887">
            <v>0.017</v>
          </cell>
          <cell r="K887">
            <v>0</v>
          </cell>
          <cell r="L887">
            <v>7.97</v>
          </cell>
        </row>
        <row r="888">
          <cell r="D888" t="str">
            <v> 00006193 </v>
          </cell>
          <cell r="E888" t="str">
            <v>SINAPI</v>
          </cell>
          <cell r="F888" t="str">
            <v>TABUA NAO APARELHADA *2,5 X 20* CM, EM MACARANDUBA/MASSARANDUBA, ANGELIM OU EQUIVALENTE DA REGIAO - BRUTA</v>
          </cell>
          <cell r="G888" t="str">
            <v>Material</v>
          </cell>
        </row>
        <row r="888">
          <cell r="I888" t="str">
            <v>M</v>
          </cell>
          <cell r="J888">
            <v>1.38</v>
          </cell>
          <cell r="K888">
            <v>0</v>
          </cell>
          <cell r="L888">
            <v>28.26</v>
          </cell>
        </row>
        <row r="889">
          <cell r="D889" t="str">
            <v> 00004491 </v>
          </cell>
          <cell r="E889" t="str">
            <v>SINAPI</v>
          </cell>
          <cell r="F889" t="str">
            <v>PONTALETE *7,5 X 7,5* CM EM PINUS, MISTA OU EQUIVALENTE DA REGIAO - BRUTA</v>
          </cell>
          <cell r="G889" t="str">
            <v>Material</v>
          </cell>
        </row>
        <row r="889">
          <cell r="I889" t="str">
            <v>M</v>
          </cell>
          <cell r="J889">
            <v>0.37</v>
          </cell>
          <cell r="K889">
            <v>0</v>
          </cell>
          <cell r="L889">
            <v>8.38</v>
          </cell>
        </row>
        <row r="890">
          <cell r="D890" t="str">
            <v> 00004517 </v>
          </cell>
          <cell r="E890" t="str">
            <v>SINAPI</v>
          </cell>
          <cell r="F890" t="str">
            <v>SARRAFO *2,5 X 7,5* CM EM PINUS, MISTA OU EQUIVALENTE DA REGIAO - BRUTA</v>
          </cell>
          <cell r="G890" t="str">
            <v>Material</v>
          </cell>
        </row>
        <row r="890">
          <cell r="I890" t="str">
            <v>M</v>
          </cell>
          <cell r="J890">
            <v>0.44</v>
          </cell>
          <cell r="K890">
            <v>0</v>
          </cell>
          <cell r="L890">
            <v>2.93</v>
          </cell>
        </row>
        <row r="892">
          <cell r="F892" t="str">
            <v>ABRIGO DE GÁS</v>
          </cell>
        </row>
        <row r="893">
          <cell r="D893" t="str">
            <v>Código</v>
          </cell>
          <cell r="E893" t="str">
            <v>Banco</v>
          </cell>
          <cell r="F893" t="str">
            <v>Descrição</v>
          </cell>
          <cell r="G893" t="str">
            <v>Tipo</v>
          </cell>
        </row>
        <row r="893">
          <cell r="I893" t="str">
            <v>Und</v>
          </cell>
          <cell r="J893" t="str">
            <v>Quant.</v>
          </cell>
          <cell r="K893" t="str">
            <v>Porcent.</v>
          </cell>
          <cell r="L893" t="str">
            <v>Valor Unit</v>
          </cell>
        </row>
        <row r="894">
          <cell r="D894" t="str">
            <v> 96558 </v>
          </cell>
          <cell r="E894" t="str">
            <v>SINAPI</v>
          </cell>
          <cell r="F894" t="str">
            <v>CONCRETAGEM DE SAPATA, FCK 30 MPA, COM USO DE BOMBA - LANÇAMENTO, ADENSAMENTO E ACABAMENTO. AF_01/2024</v>
          </cell>
          <cell r="G894" t="str">
            <v>FUES - FUNDAÇÕES E ESTRUTURAS</v>
          </cell>
        </row>
        <row r="894">
          <cell r="I894" t="str">
            <v>m³</v>
          </cell>
          <cell r="J894">
            <v>1</v>
          </cell>
        </row>
        <row r="894">
          <cell r="L894">
            <v>708.2</v>
          </cell>
        </row>
        <row r="895">
          <cell r="D895" t="str">
            <v> 90586 </v>
          </cell>
          <cell r="E895" t="str">
            <v>SINAPI</v>
          </cell>
          <cell r="F895" t="str">
            <v>VIBRADOR DE IMERSÃO, DIÂMETRO DE PONTEIRA 45MM, MOTOR ELÉTRICO TRIFÁSICO POTÊNCIA DE 2 CV - CHP DIURNO. AF_06/2015</v>
          </cell>
          <cell r="G895" t="str">
            <v>CHOR - CUSTOS HORÁRIOS DE MÁQUINAS E EQUIPAMENTOS</v>
          </cell>
        </row>
        <row r="895">
          <cell r="I895" t="str">
            <v>CHP</v>
          </cell>
          <cell r="J895">
            <v>0.161</v>
          </cell>
          <cell r="K895">
            <v>0</v>
          </cell>
          <cell r="L895">
            <v>1.46</v>
          </cell>
        </row>
        <row r="896">
          <cell r="D896" t="str">
            <v> 88316 </v>
          </cell>
          <cell r="E896" t="str">
            <v>SINAPI</v>
          </cell>
          <cell r="F896" t="str">
            <v>SERVENTE COM ENCARGOS COMPLEMENTARES</v>
          </cell>
          <cell r="G896" t="str">
            <v>SEDI - SERVIÇOS DIVERSOS</v>
          </cell>
        </row>
        <row r="896">
          <cell r="I896" t="str">
            <v>H</v>
          </cell>
          <cell r="J896">
            <v>0.881</v>
          </cell>
          <cell r="K896">
            <v>0</v>
          </cell>
          <cell r="L896">
            <v>25.95</v>
          </cell>
        </row>
        <row r="897">
          <cell r="D897" t="str">
            <v> 90587 </v>
          </cell>
          <cell r="E897" t="str">
            <v>SINAPI</v>
          </cell>
          <cell r="F897" t="str">
            <v>VIBRADOR DE IMERSÃO, DIÂMETRO DE PONTEIRA 45MM, MOTOR ELÉTRICO TRIFÁSICO POTÊNCIA DE 2 CV - CHI DIURNO. AF_06/2015</v>
          </cell>
          <cell r="G897" t="str">
            <v>CHOR - CUSTOS HORÁRIOS DE MÁQUINAS E EQUIPAMENTOS</v>
          </cell>
        </row>
        <row r="897">
          <cell r="I897" t="str">
            <v>CHI</v>
          </cell>
          <cell r="J897">
            <v>0.133</v>
          </cell>
          <cell r="K897">
            <v>0</v>
          </cell>
          <cell r="L897">
            <v>0.53</v>
          </cell>
        </row>
        <row r="898">
          <cell r="D898" t="str">
            <v> 88309 </v>
          </cell>
          <cell r="E898" t="str">
            <v>SINAPI</v>
          </cell>
          <cell r="F898" t="str">
            <v>PEDREIRO COM ENCARGOS COMPLEMENTARES</v>
          </cell>
          <cell r="G898" t="str">
            <v>SEDI - SERVIÇOS DIVERSOS</v>
          </cell>
        </row>
        <row r="898">
          <cell r="I898" t="str">
            <v>H</v>
          </cell>
          <cell r="J898">
            <v>0.587</v>
          </cell>
          <cell r="K898">
            <v>0</v>
          </cell>
          <cell r="L898">
            <v>33.38</v>
          </cell>
        </row>
        <row r="899">
          <cell r="D899" t="str">
            <v> 00001525 </v>
          </cell>
          <cell r="E899" t="str">
            <v>SINAPI</v>
          </cell>
          <cell r="F899" t="str">
            <v>CONCRETO USINADO BOMBEAVEL, CLASSE DE RESISTENCIA C30, BRITA 0 E 1, SLUMP = 100 +/- 20 MM, COM BOMBEAMENTO (DISPONIBILIZACAO DE BOMBA), SEM O LANCAMENTO (NBR 8953)</v>
          </cell>
          <cell r="G899" t="str">
            <v>Material</v>
          </cell>
        </row>
        <row r="899">
          <cell r="I899" t="str">
            <v>M³</v>
          </cell>
          <cell r="J899">
            <v>1.26</v>
          </cell>
          <cell r="K899">
            <v>0</v>
          </cell>
          <cell r="L899">
            <v>528.14</v>
          </cell>
        </row>
        <row r="901">
          <cell r="D901" t="str">
            <v>Código</v>
          </cell>
          <cell r="E901" t="str">
            <v>Banco</v>
          </cell>
          <cell r="F901" t="str">
            <v>Descrição</v>
          </cell>
          <cell r="G901" t="str">
            <v>Tipo</v>
          </cell>
        </row>
        <row r="901">
          <cell r="I901" t="str">
            <v>Und</v>
          </cell>
          <cell r="J901" t="str">
            <v>Quant.</v>
          </cell>
          <cell r="K901" t="str">
            <v>Porcent.</v>
          </cell>
          <cell r="L901" t="str">
            <v>Valor Unit</v>
          </cell>
        </row>
        <row r="902">
          <cell r="D902" t="str">
            <v> 96557 </v>
          </cell>
          <cell r="E902" t="str">
            <v>SINAPI</v>
          </cell>
          <cell r="F902" t="str">
            <v>CONCRETAGEM DE BLOCO DE COROAMENTO OU VIGA BALDRAME, FCK 30 MPA, COM USO DE BOMBA - LANÇAMENTO, ADENSAMENTO E ACABAMENTO. AF_01/2024</v>
          </cell>
          <cell r="G902" t="str">
            <v>FUES - FUNDAÇÕES E ESTRUTURAS</v>
          </cell>
        </row>
        <row r="902">
          <cell r="I902" t="str">
            <v>m³</v>
          </cell>
          <cell r="J902">
            <v>1</v>
          </cell>
        </row>
        <row r="902">
          <cell r="L902">
            <v>673.91</v>
          </cell>
        </row>
        <row r="903">
          <cell r="D903" t="str">
            <v> 88309 </v>
          </cell>
          <cell r="E903" t="str">
            <v>SINAPI</v>
          </cell>
          <cell r="F903" t="str">
            <v>PEDREIRO COM ENCARGOS COMPLEMENTARES</v>
          </cell>
          <cell r="G903" t="str">
            <v>SEDI - SERVIÇOS DIVERSOS</v>
          </cell>
        </row>
        <row r="903">
          <cell r="I903" t="str">
            <v>H</v>
          </cell>
          <cell r="J903">
            <v>0.334</v>
          </cell>
          <cell r="K903">
            <v>0</v>
          </cell>
          <cell r="L903">
            <v>33.38</v>
          </cell>
        </row>
        <row r="904">
          <cell r="D904" t="str">
            <v> 90587 </v>
          </cell>
          <cell r="E904" t="str">
            <v>SINAPI</v>
          </cell>
          <cell r="F904" t="str">
            <v>VIBRADOR DE IMERSÃO, DIÂMETRO DE PONTEIRA 45MM, MOTOR ELÉTRICO TRIFÁSICO POTÊNCIA DE 2 CV - CHI DIURNO. AF_06/2015</v>
          </cell>
          <cell r="G904" t="str">
            <v>CHOR - CUSTOS HORÁRIOS DE MÁQUINAS E EQUIPAMENTOS</v>
          </cell>
        </row>
        <row r="904">
          <cell r="I904" t="str">
            <v>CHI</v>
          </cell>
          <cell r="J904">
            <v>0.075</v>
          </cell>
          <cell r="K904">
            <v>0</v>
          </cell>
          <cell r="L904">
            <v>0.53</v>
          </cell>
        </row>
        <row r="905">
          <cell r="D905" t="str">
            <v> 90586 </v>
          </cell>
          <cell r="E905" t="str">
            <v>SINAPI</v>
          </cell>
          <cell r="F905" t="str">
            <v>VIBRADOR DE IMERSÃO, DIÂMETRO DE PONTEIRA 45MM, MOTOR ELÉTRICO TRIFÁSICO POTÊNCIA DE 2 CV - CHP DIURNO. AF_06/2015</v>
          </cell>
          <cell r="G905" t="str">
            <v>CHOR - CUSTOS HORÁRIOS DE MÁQUINAS E EQUIPAMENTOS</v>
          </cell>
        </row>
        <row r="905">
          <cell r="I905" t="str">
            <v>CHP</v>
          </cell>
          <cell r="J905">
            <v>0.092</v>
          </cell>
          <cell r="K905">
            <v>0</v>
          </cell>
          <cell r="L905">
            <v>1.46</v>
          </cell>
        </row>
        <row r="906">
          <cell r="D906" t="str">
            <v> 88316 </v>
          </cell>
          <cell r="E906" t="str">
            <v>SINAPI</v>
          </cell>
          <cell r="F906" t="str">
            <v>SERVENTE COM ENCARGOS COMPLEMENTARES</v>
          </cell>
          <cell r="G906" t="str">
            <v>SEDI - SERVIÇOS DIVERSOS</v>
          </cell>
        </row>
        <row r="906">
          <cell r="I906" t="str">
            <v>H</v>
          </cell>
          <cell r="J906">
            <v>0.501</v>
          </cell>
          <cell r="K906">
            <v>0</v>
          </cell>
          <cell r="L906">
            <v>25.95</v>
          </cell>
        </row>
        <row r="907">
          <cell r="D907" t="str">
            <v> 00001525 </v>
          </cell>
          <cell r="E907" t="str">
            <v>SINAPI</v>
          </cell>
          <cell r="F907" t="str">
            <v>CONCRETO USINADO BOMBEAVEL, CLASSE DE RESISTENCIA C30, BRITA 0 E 1, SLUMP = 100 +/- 20 MM, COM BOMBEAMENTO (DISPONIBILIZACAO DE BOMBA), SEM O LANCAMENTO (NBR 8953)</v>
          </cell>
          <cell r="G907" t="str">
            <v>Material</v>
          </cell>
        </row>
        <row r="907">
          <cell r="I907" t="str">
            <v>M³</v>
          </cell>
          <cell r="J907">
            <v>1.23</v>
          </cell>
          <cell r="K907">
            <v>0</v>
          </cell>
          <cell r="L907">
            <v>528.14</v>
          </cell>
        </row>
        <row r="909">
          <cell r="D909" t="str">
            <v>Código</v>
          </cell>
          <cell r="E909" t="str">
            <v>Banco</v>
          </cell>
          <cell r="F909" t="str">
            <v>Descrição</v>
          </cell>
          <cell r="G909" t="str">
            <v>Tipo</v>
          </cell>
        </row>
        <row r="909">
          <cell r="I909" t="str">
            <v>Und</v>
          </cell>
          <cell r="J909" t="str">
            <v>Quant.</v>
          </cell>
          <cell r="K909" t="str">
            <v>Porcent.</v>
          </cell>
          <cell r="L909" t="str">
            <v>Valor Unit</v>
          </cell>
        </row>
        <row r="910">
          <cell r="D910" t="str">
            <v> 96616 </v>
          </cell>
          <cell r="E910" t="str">
            <v>SINAPI</v>
          </cell>
          <cell r="F910" t="str">
            <v>LASTRO DE CONCRETO MAGRO, APLICADO EM BLOCOS DE COROAMENTO OU SAPATAS. AF_01/2024</v>
          </cell>
          <cell r="G910" t="str">
            <v>FUES - FUNDAÇÕES E ESTRUTURAS</v>
          </cell>
        </row>
        <row r="910">
          <cell r="I910" t="str">
            <v>m³</v>
          </cell>
          <cell r="J910">
            <v>1</v>
          </cell>
        </row>
        <row r="910">
          <cell r="L910">
            <v>787.42</v>
          </cell>
        </row>
        <row r="911">
          <cell r="D911" t="str">
            <v> 88316 </v>
          </cell>
          <cell r="E911" t="str">
            <v>SINAPI</v>
          </cell>
          <cell r="F911" t="str">
            <v>SERVENTE COM ENCARGOS COMPLEMENTARES</v>
          </cell>
          <cell r="G911" t="str">
            <v>SEDI - SERVIÇOS DIVERSOS</v>
          </cell>
        </row>
        <row r="911">
          <cell r="I911" t="str">
            <v>H</v>
          </cell>
          <cell r="J911">
            <v>2.453</v>
          </cell>
          <cell r="K911">
            <v>0</v>
          </cell>
          <cell r="L911">
            <v>25.95</v>
          </cell>
        </row>
        <row r="912">
          <cell r="D912" t="str">
            <v> 88309 </v>
          </cell>
          <cell r="E912" t="str">
            <v>SINAPI</v>
          </cell>
          <cell r="F912" t="str">
            <v>PEDREIRO COM ENCARGOS COMPLEMENTARES</v>
          </cell>
          <cell r="G912" t="str">
            <v>SEDI - SERVIÇOS DIVERSOS</v>
          </cell>
        </row>
        <row r="912">
          <cell r="I912" t="str">
            <v>H</v>
          </cell>
          <cell r="J912">
            <v>6.781</v>
          </cell>
          <cell r="K912">
            <v>0</v>
          </cell>
          <cell r="L912">
            <v>33.38</v>
          </cell>
        </row>
        <row r="913">
          <cell r="D913" t="str">
            <v> 94968 </v>
          </cell>
          <cell r="E913" t="str">
            <v>SINAPI</v>
          </cell>
          <cell r="F913" t="str">
            <v>CONCRETO MAGRO PARA LASTRO, TRAÇO 1:4,5:4,5 (EM MASSA SECA DE CIMENTO/ AREIA MÉDIA/ BRITA 1) - PREPARO MECÂNICO COM BETONEIRA 600 L. AF_05/2021</v>
          </cell>
          <cell r="G913" t="str">
            <v>FUES - FUNDAÇÕES E ESTRUTURAS</v>
          </cell>
        </row>
        <row r="913">
          <cell r="I913" t="str">
            <v>m³</v>
          </cell>
          <cell r="J913">
            <v>1.38</v>
          </cell>
          <cell r="K913">
            <v>0</v>
          </cell>
          <cell r="L913">
            <v>360.46</v>
          </cell>
        </row>
        <row r="915">
          <cell r="D915" t="str">
            <v>Código</v>
          </cell>
          <cell r="E915" t="str">
            <v>Banco</v>
          </cell>
          <cell r="F915" t="str">
            <v>Descrição</v>
          </cell>
          <cell r="G915" t="str">
            <v>Tipo</v>
          </cell>
        </row>
        <row r="915">
          <cell r="I915" t="str">
            <v>Und</v>
          </cell>
          <cell r="J915" t="str">
            <v>Quant.</v>
          </cell>
          <cell r="K915" t="str">
            <v>Porcent.</v>
          </cell>
          <cell r="L915" t="str">
            <v>Valor Unit</v>
          </cell>
        </row>
        <row r="916">
          <cell r="D916" t="str">
            <v> 97087 </v>
          </cell>
          <cell r="E916" t="str">
            <v>SINAPI</v>
          </cell>
          <cell r="F916" t="str">
            <v>CAMADA SEPARADORA PARA EXECUÇÃO DE RADIER, PISO DE CONCRETO OU LAJE SOBRE SOLO, EM LONA PLÁSTICA. AF_09/2021</v>
          </cell>
          <cell r="G916" t="str">
            <v>FUES - FUNDAÇÕES E ESTRUTURAS</v>
          </cell>
        </row>
        <row r="916">
          <cell r="I916" t="str">
            <v>m²</v>
          </cell>
          <cell r="J916">
            <v>1</v>
          </cell>
        </row>
        <row r="916">
          <cell r="L916">
            <v>2.3</v>
          </cell>
        </row>
        <row r="917">
          <cell r="D917" t="str">
            <v> 88309 </v>
          </cell>
          <cell r="E917" t="str">
            <v>SINAPI</v>
          </cell>
          <cell r="F917" t="str">
            <v>PEDREIRO COM ENCARGOS COMPLEMENTARES</v>
          </cell>
          <cell r="G917" t="str">
            <v>SEDI - SERVIÇOS DIVERSOS</v>
          </cell>
        </row>
        <row r="917">
          <cell r="I917" t="str">
            <v>H</v>
          </cell>
          <cell r="J917">
            <v>0.014</v>
          </cell>
          <cell r="K917">
            <v>0</v>
          </cell>
          <cell r="L917">
            <v>33.38</v>
          </cell>
        </row>
        <row r="918">
          <cell r="D918" t="str">
            <v> 88316 </v>
          </cell>
          <cell r="E918" t="str">
            <v>SINAPI</v>
          </cell>
          <cell r="F918" t="str">
            <v>SERVENTE COM ENCARGOS COMPLEMENTARES</v>
          </cell>
          <cell r="G918" t="str">
            <v>SEDI - SERVIÇOS DIVERSOS</v>
          </cell>
        </row>
        <row r="918">
          <cell r="I918" t="str">
            <v>H</v>
          </cell>
          <cell r="J918">
            <v>0.005</v>
          </cell>
          <cell r="K918">
            <v>0</v>
          </cell>
          <cell r="L918">
            <v>25.95</v>
          </cell>
        </row>
        <row r="919">
          <cell r="D919" t="str">
            <v> 00042408 </v>
          </cell>
          <cell r="E919" t="str">
            <v>SINAPI</v>
          </cell>
          <cell r="F919" t="str">
            <v>LONA PLASTICA EXTRA FORTE PRETA, E = 200 MICRA</v>
          </cell>
          <cell r="G919" t="str">
            <v>Material</v>
          </cell>
        </row>
        <row r="919">
          <cell r="I919" t="str">
            <v>m²</v>
          </cell>
          <cell r="J919">
            <v>1.04</v>
          </cell>
          <cell r="K919">
            <v>0</v>
          </cell>
          <cell r="L919">
            <v>1.66</v>
          </cell>
        </row>
        <row r="921">
          <cell r="D921" t="str">
            <v>Código</v>
          </cell>
          <cell r="E921" t="str">
            <v>Banco</v>
          </cell>
          <cell r="F921" t="str">
            <v>Descrição</v>
          </cell>
          <cell r="G921" t="str">
            <v>Tipo</v>
          </cell>
        </row>
        <row r="921">
          <cell r="I921" t="str">
            <v>Und</v>
          </cell>
          <cell r="J921" t="str">
            <v>Quant.</v>
          </cell>
          <cell r="K921" t="str">
            <v>Porcent.</v>
          </cell>
          <cell r="L921" t="str">
            <v>Valor Unit</v>
          </cell>
        </row>
        <row r="922">
          <cell r="D922" t="str">
            <v> 104916 </v>
          </cell>
          <cell r="E922" t="str">
            <v>SINAPI</v>
          </cell>
          <cell r="F922" t="str">
            <v>ARMAÇÃO DE SAPATA ISOLADA, VIGA BALDRAME E SAPATA CORRIDA UTILIZANDO AÇO CA-60 DE 5 MM - MONTAGEM. AF_01/2024</v>
          </cell>
          <cell r="G922" t="str">
            <v>FUES - FUNDAÇÕES E ESTRUTURAS</v>
          </cell>
        </row>
        <row r="922">
          <cell r="I922" t="str">
            <v>KG</v>
          </cell>
          <cell r="J922">
            <v>1</v>
          </cell>
        </row>
        <row r="922">
          <cell r="L922">
            <v>17.78</v>
          </cell>
        </row>
        <row r="923">
          <cell r="D923" t="str">
            <v> 92800 </v>
          </cell>
          <cell r="E923" t="str">
            <v>SINAPI</v>
          </cell>
          <cell r="F923" t="str">
            <v>CORTE E DOBRA DE AÇO CA-60, DIÂMETRO DE 5,0 MM. AF_06/2022</v>
          </cell>
          <cell r="G923" t="str">
            <v>FUES - FUNDAÇÕES E ESTRUTURAS</v>
          </cell>
        </row>
        <row r="923">
          <cell r="I923" t="str">
            <v>KG</v>
          </cell>
          <cell r="J923">
            <v>1</v>
          </cell>
          <cell r="K923">
            <v>0</v>
          </cell>
          <cell r="L923">
            <v>9.87</v>
          </cell>
        </row>
        <row r="924">
          <cell r="D924" t="str">
            <v> 88238 </v>
          </cell>
          <cell r="E924" t="str">
            <v>SINAPI</v>
          </cell>
          <cell r="F924" t="str">
            <v>AJUDANTE DE ARMADOR COM ENCARGOS COMPLEMENTARES</v>
          </cell>
          <cell r="G924" t="str">
            <v>SEDI - SERVIÇOS DIVERSOS</v>
          </cell>
        </row>
        <row r="924">
          <cell r="I924" t="str">
            <v>H</v>
          </cell>
          <cell r="J924">
            <v>0.064</v>
          </cell>
          <cell r="K924">
            <v>0</v>
          </cell>
          <cell r="L924">
            <v>26.79</v>
          </cell>
        </row>
        <row r="925">
          <cell r="D925" t="str">
            <v> 88245 </v>
          </cell>
          <cell r="E925" t="str">
            <v>SINAPI</v>
          </cell>
          <cell r="F925" t="str">
            <v>ARMADOR COM ENCARGOS COMPLEMENTARES</v>
          </cell>
          <cell r="G925" t="str">
            <v>SEDI - SERVIÇOS DIVERSOS</v>
          </cell>
        </row>
        <row r="925">
          <cell r="I925" t="str">
            <v>H</v>
          </cell>
          <cell r="J925">
            <v>0.166</v>
          </cell>
          <cell r="K925">
            <v>0</v>
          </cell>
          <cell r="L925">
            <v>32.41</v>
          </cell>
        </row>
        <row r="926">
          <cell r="D926" t="str">
            <v> 00043132 </v>
          </cell>
          <cell r="E926" t="str">
            <v>SINAPI</v>
          </cell>
          <cell r="F926" t="str">
            <v>ARAME RECOZIDO 16 BWG, D = 1,65 MM (0,016 KG/M) OU 18 BWG, D = 1,25 MM (0,01 KG/M)</v>
          </cell>
          <cell r="G926" t="str">
            <v>Material</v>
          </cell>
        </row>
        <row r="926">
          <cell r="I926" t="str">
            <v>KG</v>
          </cell>
          <cell r="J926">
            <v>0.025</v>
          </cell>
          <cell r="K926">
            <v>0</v>
          </cell>
          <cell r="L926">
            <v>25.69</v>
          </cell>
        </row>
        <row r="927">
          <cell r="D927" t="str">
            <v> 00039017 </v>
          </cell>
          <cell r="E927" t="str">
            <v>SINAPI</v>
          </cell>
          <cell r="F927" t="str">
            <v>ESPACADOR / DISTANCIADOR CIRCULAR COM ENTRADA LATERAL, EM PLASTICO, PARA VERGALHAO *4,2 A 12,5* MM, COBRIMENTO 20 MM</v>
          </cell>
          <cell r="G927" t="str">
            <v>Material</v>
          </cell>
        </row>
        <row r="927">
          <cell r="I927" t="str">
            <v>UN</v>
          </cell>
          <cell r="J927">
            <v>0.819</v>
          </cell>
          <cell r="K927">
            <v>0</v>
          </cell>
          <cell r="L927">
            <v>0.22</v>
          </cell>
        </row>
        <row r="929">
          <cell r="D929" t="str">
            <v>Código</v>
          </cell>
          <cell r="E929" t="str">
            <v>Banco</v>
          </cell>
          <cell r="F929" t="str">
            <v>Descrição</v>
          </cell>
          <cell r="G929" t="str">
            <v>Tipo</v>
          </cell>
        </row>
        <row r="929">
          <cell r="I929" t="str">
            <v>Und</v>
          </cell>
          <cell r="J929" t="str">
            <v>Quant.</v>
          </cell>
          <cell r="K929" t="str">
            <v>Porcent.</v>
          </cell>
          <cell r="L929" t="str">
            <v>Valor Unit</v>
          </cell>
        </row>
        <row r="930">
          <cell r="D930" t="str">
            <v> 104918 </v>
          </cell>
          <cell r="E930" t="str">
            <v>SINAPI</v>
          </cell>
          <cell r="F930" t="str">
            <v>ARMAÇÃO DE SAPATA ISOLADA, VIGA BALDRAME E SAPATA CORRIDA UTILIZANDO AÇO CA-50 DE 8 MM - MONTAGEM. AF_01/2024</v>
          </cell>
          <cell r="G930" t="str">
            <v>FUES - FUNDAÇÕES E ESTRUTURAS</v>
          </cell>
        </row>
        <row r="930">
          <cell r="I930" t="str">
            <v>KG</v>
          </cell>
          <cell r="J930">
            <v>1</v>
          </cell>
        </row>
        <row r="930">
          <cell r="L930">
            <v>14.68</v>
          </cell>
        </row>
        <row r="931">
          <cell r="D931" t="str">
            <v> 88245 </v>
          </cell>
          <cell r="E931" t="str">
            <v>SINAPI</v>
          </cell>
          <cell r="F931" t="str">
            <v>ARMADOR COM ENCARGOS COMPLEMENTARES</v>
          </cell>
          <cell r="G931" t="str">
            <v>SEDI - SERVIÇOS DIVERSOS</v>
          </cell>
        </row>
        <row r="931">
          <cell r="I931" t="str">
            <v>H</v>
          </cell>
          <cell r="J931">
            <v>0.102</v>
          </cell>
          <cell r="K931">
            <v>0</v>
          </cell>
          <cell r="L931">
            <v>32.41</v>
          </cell>
        </row>
        <row r="932">
          <cell r="D932" t="str">
            <v> 88238 </v>
          </cell>
          <cell r="E932" t="str">
            <v>SINAPI</v>
          </cell>
          <cell r="F932" t="str">
            <v>AJUDANTE DE ARMADOR COM ENCARGOS COMPLEMENTARES</v>
          </cell>
          <cell r="G932" t="str">
            <v>SEDI - SERVIÇOS DIVERSOS</v>
          </cell>
        </row>
        <row r="932">
          <cell r="I932" t="str">
            <v>H</v>
          </cell>
          <cell r="J932">
            <v>0.039</v>
          </cell>
          <cell r="K932">
            <v>0</v>
          </cell>
          <cell r="L932">
            <v>26.79</v>
          </cell>
        </row>
        <row r="933">
          <cell r="D933" t="str">
            <v> 92802 </v>
          </cell>
          <cell r="E933" t="str">
            <v>SINAPI</v>
          </cell>
          <cell r="F933" t="str">
            <v>CORTE E DOBRA DE AÇO CA-50, DIÂMETRO DE 8,0 MM. AF_06/2022</v>
          </cell>
          <cell r="G933" t="str">
            <v>FUES - FUNDAÇÕES E ESTRUTURAS</v>
          </cell>
        </row>
        <row r="933">
          <cell r="I933" t="str">
            <v>KG</v>
          </cell>
          <cell r="J933">
            <v>1</v>
          </cell>
          <cell r="K933">
            <v>0</v>
          </cell>
          <cell r="L933">
            <v>9.59</v>
          </cell>
        </row>
        <row r="934">
          <cell r="D934" t="str">
            <v> 00039017 </v>
          </cell>
          <cell r="E934" t="str">
            <v>SINAPI</v>
          </cell>
          <cell r="F934" t="str">
            <v>ESPACADOR / DISTANCIADOR CIRCULAR COM ENTRADA LATERAL, EM PLASTICO, PARA VERGALHAO *4,2 A 12,5* MM, COBRIMENTO 20 MM</v>
          </cell>
          <cell r="G934" t="str">
            <v>Material</v>
          </cell>
        </row>
        <row r="934">
          <cell r="I934" t="str">
            <v>UN</v>
          </cell>
          <cell r="J934">
            <v>0.503</v>
          </cell>
          <cell r="K934">
            <v>0</v>
          </cell>
          <cell r="L934">
            <v>0.22</v>
          </cell>
        </row>
        <row r="935">
          <cell r="D935" t="str">
            <v> 00043132 </v>
          </cell>
          <cell r="E935" t="str">
            <v>SINAPI</v>
          </cell>
          <cell r="F935" t="str">
            <v>ARAME RECOZIDO 16 BWG, D = 1,65 MM (0,016 KG/M) OU 18 BWG, D = 1,25 MM (0,01 KG/M)</v>
          </cell>
          <cell r="G935" t="str">
            <v>Material</v>
          </cell>
        </row>
        <row r="935">
          <cell r="I935" t="str">
            <v>KG</v>
          </cell>
          <cell r="J935">
            <v>0.025</v>
          </cell>
          <cell r="K935">
            <v>0</v>
          </cell>
          <cell r="L935">
            <v>25.69</v>
          </cell>
        </row>
        <row r="937">
          <cell r="D937" t="str">
            <v>Código</v>
          </cell>
          <cell r="E937" t="str">
            <v>Banco</v>
          </cell>
          <cell r="F937" t="str">
            <v>Descrição</v>
          </cell>
          <cell r="G937" t="str">
            <v>Tipo</v>
          </cell>
        </row>
        <row r="937">
          <cell r="I937" t="str">
            <v>Und</v>
          </cell>
          <cell r="J937" t="str">
            <v>Quant.</v>
          </cell>
          <cell r="K937" t="str">
            <v>Porcent.</v>
          </cell>
          <cell r="L937" t="str">
            <v>Valor Unit</v>
          </cell>
        </row>
        <row r="938">
          <cell r="D938" t="str">
            <v> 104919 </v>
          </cell>
          <cell r="E938" t="str">
            <v>SINAPI</v>
          </cell>
          <cell r="F938" t="str">
            <v>ARMAÇÃO DE SAPATA ISOLADA, VIGA BALDRAME E SAPATA CORRIDA UTILIZANDO AÇO CA-50 DE 10 MM - MONTAGEM. AF_01/2024</v>
          </cell>
          <cell r="G938" t="str">
            <v>FUES - FUNDAÇÕES E ESTRUTURAS</v>
          </cell>
        </row>
        <row r="938">
          <cell r="I938" t="str">
            <v>KG</v>
          </cell>
          <cell r="J938">
            <v>1</v>
          </cell>
        </row>
        <row r="938">
          <cell r="L938">
            <v>12.97</v>
          </cell>
        </row>
        <row r="939">
          <cell r="D939" t="str">
            <v> 88245 </v>
          </cell>
          <cell r="E939" t="str">
            <v>SINAPI</v>
          </cell>
          <cell r="F939" t="str">
            <v>ARMADOR COM ENCARGOS COMPLEMENTARES</v>
          </cell>
          <cell r="G939" t="str">
            <v>SEDI - SERVIÇOS DIVERSOS</v>
          </cell>
        </row>
        <row r="939">
          <cell r="I939" t="str">
            <v>H</v>
          </cell>
          <cell r="J939">
            <v>0.081</v>
          </cell>
          <cell r="K939">
            <v>0</v>
          </cell>
          <cell r="L939">
            <v>32.41</v>
          </cell>
        </row>
        <row r="940">
          <cell r="D940" t="str">
            <v> 92803 </v>
          </cell>
          <cell r="E940" t="str">
            <v>SINAPI</v>
          </cell>
          <cell r="F940" t="str">
            <v>CORTE E DOBRA DE AÇO CA-50, DIÂMETRO DE 10,0 MM. AF_06/2022</v>
          </cell>
          <cell r="G940" t="str">
            <v>FUES - FUNDAÇÕES E ESTRUTURAS</v>
          </cell>
        </row>
        <row r="940">
          <cell r="I940" t="str">
            <v>KG</v>
          </cell>
          <cell r="J940">
            <v>1</v>
          </cell>
          <cell r="K940">
            <v>0</v>
          </cell>
          <cell r="L940">
            <v>8.8</v>
          </cell>
        </row>
        <row r="941">
          <cell r="D941" t="str">
            <v> 88238 </v>
          </cell>
          <cell r="E941" t="str">
            <v>SINAPI</v>
          </cell>
          <cell r="F941" t="str">
            <v>AJUDANTE DE ARMADOR COM ENCARGOS COMPLEMENTARES</v>
          </cell>
          <cell r="G941" t="str">
            <v>SEDI - SERVIÇOS DIVERSOS</v>
          </cell>
        </row>
        <row r="941">
          <cell r="I941" t="str">
            <v>H</v>
          </cell>
          <cell r="J941">
            <v>0.031</v>
          </cell>
          <cell r="K941">
            <v>0</v>
          </cell>
          <cell r="L941">
            <v>26.79</v>
          </cell>
        </row>
        <row r="942">
          <cell r="D942" t="str">
            <v> 00039017 </v>
          </cell>
          <cell r="E942" t="str">
            <v>SINAPI</v>
          </cell>
          <cell r="F942" t="str">
            <v>ESPACADOR / DISTANCIADOR CIRCULAR COM ENTRADA LATERAL, EM PLASTICO, PARA VERGALHAO *4,2 A 12,5* MM, COBRIMENTO 20 MM</v>
          </cell>
          <cell r="G942" t="str">
            <v>Material</v>
          </cell>
        </row>
        <row r="942">
          <cell r="I942" t="str">
            <v>UN</v>
          </cell>
          <cell r="J942">
            <v>0.399</v>
          </cell>
          <cell r="K942">
            <v>0</v>
          </cell>
          <cell r="L942">
            <v>0.22</v>
          </cell>
        </row>
        <row r="943">
          <cell r="D943" t="str">
            <v> 00043132 </v>
          </cell>
          <cell r="E943" t="str">
            <v>SINAPI</v>
          </cell>
          <cell r="F943" t="str">
            <v>ARAME RECOZIDO 16 BWG, D = 1,65 MM (0,016 KG/M) OU 18 BWG, D = 1,25 MM (0,01 KG/M)</v>
          </cell>
          <cell r="G943" t="str">
            <v>Material</v>
          </cell>
        </row>
        <row r="943">
          <cell r="I943" t="str">
            <v>KG</v>
          </cell>
          <cell r="J943">
            <v>0.025</v>
          </cell>
          <cell r="K943">
            <v>0</v>
          </cell>
          <cell r="L943">
            <v>25.69</v>
          </cell>
        </row>
        <row r="945">
          <cell r="D945" t="str">
            <v>Código</v>
          </cell>
          <cell r="E945" t="str">
            <v>Banco</v>
          </cell>
          <cell r="F945" t="str">
            <v>Descrição</v>
          </cell>
          <cell r="G945" t="str">
            <v>Tipo</v>
          </cell>
        </row>
        <row r="945">
          <cell r="I945" t="str">
            <v>Und</v>
          </cell>
          <cell r="J945" t="str">
            <v>Quant.</v>
          </cell>
          <cell r="K945" t="str">
            <v>Porcent.</v>
          </cell>
          <cell r="L945" t="str">
            <v>Valor Unit</v>
          </cell>
        </row>
        <row r="946">
          <cell r="D946" t="str">
            <v> 104920 </v>
          </cell>
          <cell r="E946" t="str">
            <v>SINAPI</v>
          </cell>
          <cell r="F946" t="str">
            <v>ARMAÇÃO DE BLOCO, SAPATA ISOLADA, VIGA BALDRAME E SAPATA CORRIDA UTILIZANDO AÇO CA-50 DE 12,5 MM - MONTAGEM. AF_01/2024</v>
          </cell>
          <cell r="G946" t="str">
            <v>FUES - FUNDAÇÕES E ESTRUTURAS</v>
          </cell>
        </row>
        <row r="946">
          <cell r="I946" t="str">
            <v>KG</v>
          </cell>
          <cell r="J946">
            <v>1</v>
          </cell>
        </row>
        <row r="946">
          <cell r="L946">
            <v>10.95</v>
          </cell>
        </row>
        <row r="947">
          <cell r="D947" t="str">
            <v> 92804 </v>
          </cell>
          <cell r="E947" t="str">
            <v>SINAPI</v>
          </cell>
          <cell r="F947" t="str">
            <v>CORTE E DOBRA DE AÇO CA-50, DIÂMETRO DE 12,5 MM. AF_06/2022</v>
          </cell>
          <cell r="G947" t="str">
            <v>FUES - FUNDAÇÕES E ESTRUTURAS</v>
          </cell>
        </row>
        <row r="947">
          <cell r="I947" t="str">
            <v>KG</v>
          </cell>
          <cell r="J947">
            <v>1</v>
          </cell>
          <cell r="K947">
            <v>0</v>
          </cell>
          <cell r="L947">
            <v>7.52</v>
          </cell>
        </row>
        <row r="948">
          <cell r="D948" t="str">
            <v> 88238 </v>
          </cell>
          <cell r="E948" t="str">
            <v>SINAPI</v>
          </cell>
          <cell r="F948" t="str">
            <v>AJUDANTE DE ARMADOR COM ENCARGOS COMPLEMENTARES</v>
          </cell>
          <cell r="G948" t="str">
            <v>SEDI - SERVIÇOS DIVERSOS</v>
          </cell>
        </row>
        <row r="948">
          <cell r="I948" t="str">
            <v>H</v>
          </cell>
          <cell r="J948">
            <v>0.025</v>
          </cell>
          <cell r="K948">
            <v>0</v>
          </cell>
          <cell r="L948">
            <v>26.79</v>
          </cell>
        </row>
        <row r="949">
          <cell r="D949" t="str">
            <v> 88245 </v>
          </cell>
          <cell r="E949" t="str">
            <v>SINAPI</v>
          </cell>
          <cell r="F949" t="str">
            <v>ARMADOR COM ENCARGOS COMPLEMENTARES</v>
          </cell>
          <cell r="G949" t="str">
            <v>SEDI - SERVIÇOS DIVERSOS</v>
          </cell>
        </row>
        <row r="949">
          <cell r="I949" t="str">
            <v>H</v>
          </cell>
          <cell r="J949">
            <v>0.064</v>
          </cell>
          <cell r="K949">
            <v>0</v>
          </cell>
          <cell r="L949">
            <v>32.41</v>
          </cell>
        </row>
        <row r="950">
          <cell r="D950" t="str">
            <v> 00039017 </v>
          </cell>
          <cell r="E950" t="str">
            <v>SINAPI</v>
          </cell>
          <cell r="F950" t="str">
            <v>ESPACADOR / DISTANCIADOR CIRCULAR COM ENTRADA LATERAL, EM PLASTICO, PARA VERGALHAO *4,2 A 12,5* MM, COBRIMENTO 20 MM</v>
          </cell>
          <cell r="G950" t="str">
            <v>Material</v>
          </cell>
        </row>
        <row r="950">
          <cell r="I950" t="str">
            <v>UN</v>
          </cell>
          <cell r="J950">
            <v>0.317</v>
          </cell>
          <cell r="K950">
            <v>0</v>
          </cell>
          <cell r="L950">
            <v>0.22</v>
          </cell>
        </row>
        <row r="951">
          <cell r="D951" t="str">
            <v> 00043132 </v>
          </cell>
          <cell r="E951" t="str">
            <v>SINAPI</v>
          </cell>
          <cell r="F951" t="str">
            <v>ARAME RECOZIDO 16 BWG, D = 1,65 MM (0,016 KG/M) OU 18 BWG, D = 1,25 MM (0,01 KG/M)</v>
          </cell>
          <cell r="G951" t="str">
            <v>Material</v>
          </cell>
        </row>
        <row r="951">
          <cell r="I951" t="str">
            <v>KG</v>
          </cell>
          <cell r="J951">
            <v>0.025</v>
          </cell>
          <cell r="K951">
            <v>0</v>
          </cell>
          <cell r="L951">
            <v>25.69</v>
          </cell>
        </row>
        <row r="953">
          <cell r="D953" t="str">
            <v>Código</v>
          </cell>
          <cell r="E953" t="str">
            <v>Banco</v>
          </cell>
          <cell r="F953" t="str">
            <v>Descrição</v>
          </cell>
          <cell r="G953" t="str">
            <v>Tipo</v>
          </cell>
        </row>
        <row r="953">
          <cell r="I953" t="str">
            <v>Und</v>
          </cell>
          <cell r="J953" t="str">
            <v>Quant.</v>
          </cell>
          <cell r="K953" t="str">
            <v>Porcent.</v>
          </cell>
          <cell r="L953" t="str">
            <v>Valor Unit</v>
          </cell>
        </row>
        <row r="954">
          <cell r="D954" t="str">
            <v> 97096 </v>
          </cell>
          <cell r="E954" t="str">
            <v>SINAPI</v>
          </cell>
          <cell r="F954" t="str">
            <v>CONCRETAGEM DE RADIER, PISO DE CONCRETO OU LAJE SOBRE SOLO, FCK 30 MPA - LANÇAMENTO, ADENSAMENTO E ACABAMENTO. AF_09/2021</v>
          </cell>
          <cell r="G954" t="str">
            <v>FUES - FUNDAÇÕES E ESTRUTURAS</v>
          </cell>
        </row>
        <row r="954">
          <cell r="I954" t="str">
            <v>m³</v>
          </cell>
          <cell r="J954">
            <v>1</v>
          </cell>
        </row>
        <row r="954">
          <cell r="L954">
            <v>584.28</v>
          </cell>
        </row>
        <row r="955">
          <cell r="D955" t="str">
            <v> 90587 </v>
          </cell>
          <cell r="E955" t="str">
            <v>SINAPI</v>
          </cell>
          <cell r="F955" t="str">
            <v>VIBRADOR DE IMERSÃO, DIÂMETRO DE PONTEIRA 45MM, MOTOR ELÉTRICO TRIFÁSICO POTÊNCIA DE 2 CV - CHI DIURNO. AF_06/2015</v>
          </cell>
          <cell r="G955" t="str">
            <v>CHOR - CUSTOS HORÁRIOS DE MÁQUINAS E EQUIPAMENTOS</v>
          </cell>
        </row>
        <row r="955">
          <cell r="I955" t="str">
            <v>CHI</v>
          </cell>
          <cell r="J955">
            <v>0.049</v>
          </cell>
          <cell r="K955">
            <v>0</v>
          </cell>
          <cell r="L955">
            <v>0.53</v>
          </cell>
        </row>
        <row r="956">
          <cell r="D956" t="str">
            <v> 88316 </v>
          </cell>
          <cell r="E956" t="str">
            <v>SINAPI</v>
          </cell>
          <cell r="F956" t="str">
            <v>SERVENTE COM ENCARGOS COMPLEMENTARES</v>
          </cell>
          <cell r="G956" t="str">
            <v>SEDI - SERVIÇOS DIVERSOS</v>
          </cell>
        </row>
        <row r="956">
          <cell r="I956" t="str">
            <v>H</v>
          </cell>
          <cell r="J956">
            <v>0.411</v>
          </cell>
          <cell r="K956">
            <v>0</v>
          </cell>
          <cell r="L956">
            <v>25.95</v>
          </cell>
        </row>
        <row r="957">
          <cell r="D957" t="str">
            <v> 90586 </v>
          </cell>
          <cell r="E957" t="str">
            <v>SINAPI</v>
          </cell>
          <cell r="F957" t="str">
            <v>VIBRADOR DE IMERSÃO, DIÂMETRO DE PONTEIRA 45MM, MOTOR ELÉTRICO TRIFÁSICO POTÊNCIA DE 2 CV - CHP DIURNO. AF_06/2015</v>
          </cell>
          <cell r="G957" t="str">
            <v>CHOR - CUSTOS HORÁRIOS DE MÁQUINAS E EQUIPAMENTOS</v>
          </cell>
        </row>
        <row r="957">
          <cell r="I957" t="str">
            <v>CHP</v>
          </cell>
          <cell r="J957">
            <v>0.053</v>
          </cell>
          <cell r="K957">
            <v>0</v>
          </cell>
          <cell r="L957">
            <v>1.46</v>
          </cell>
        </row>
        <row r="958">
          <cell r="D958" t="str">
            <v> 88309 </v>
          </cell>
          <cell r="E958" t="str">
            <v>SINAPI</v>
          </cell>
          <cell r="F958" t="str">
            <v>PEDREIRO COM ENCARGOS COMPLEMENTARES</v>
          </cell>
          <cell r="G958" t="str">
            <v>SEDI - SERVIÇOS DIVERSOS</v>
          </cell>
        </row>
        <row r="958">
          <cell r="I958" t="str">
            <v>H</v>
          </cell>
          <cell r="J958">
            <v>0.411</v>
          </cell>
          <cell r="K958">
            <v>0</v>
          </cell>
          <cell r="L958">
            <v>33.38</v>
          </cell>
        </row>
        <row r="959">
          <cell r="D959" t="str">
            <v> 00001525 </v>
          </cell>
          <cell r="E959" t="str">
            <v>SINAPI</v>
          </cell>
          <cell r="F959" t="str">
            <v>CONCRETO USINADO BOMBEAVEL, CLASSE DE RESISTENCIA C30, BRITA 0 E 1, SLUMP = 100 +/- 20 MM, COM BOMBEAMENTO (DISPONIBILIZACAO DE BOMBA), SEM O LANCAMENTO (NBR 8953)</v>
          </cell>
          <cell r="G959" t="str">
            <v>Material</v>
          </cell>
        </row>
        <row r="959">
          <cell r="I959" t="str">
            <v>M³</v>
          </cell>
          <cell r="J959">
            <v>1.06</v>
          </cell>
          <cell r="K959">
            <v>0</v>
          </cell>
          <cell r="L959">
            <v>528.14</v>
          </cell>
        </row>
        <row r="961">
          <cell r="D961" t="str">
            <v>Código</v>
          </cell>
          <cell r="E961" t="str">
            <v>Banco</v>
          </cell>
          <cell r="F961" t="str">
            <v>Descrição</v>
          </cell>
          <cell r="G961" t="str">
            <v>Tipo</v>
          </cell>
        </row>
        <row r="961">
          <cell r="I961" t="str">
            <v>Und</v>
          </cell>
          <cell r="J961" t="str">
            <v>Quant.</v>
          </cell>
          <cell r="K961" t="str">
            <v>Porcent.</v>
          </cell>
          <cell r="L961" t="str">
            <v>Valor Unit</v>
          </cell>
        </row>
        <row r="962">
          <cell r="D962" t="str">
            <v> 97083 </v>
          </cell>
          <cell r="E962" t="str">
            <v>SINAPI</v>
          </cell>
          <cell r="F962" t="str">
            <v>COMPACTAÇÃO MECÂNICA DE SOLO PARA EXECUÇÃO DE RADIER, PISO DE CONCRETO OU LAJE SOBRE SOLO, COM COMPACTADOR DE SOLOS A PERCUSSÃO. AF_09/2021</v>
          </cell>
          <cell r="G962" t="str">
            <v>FUES - FUNDAÇÕES E ESTRUTURAS</v>
          </cell>
        </row>
        <row r="962">
          <cell r="I962" t="str">
            <v>m²</v>
          </cell>
          <cell r="J962">
            <v>1</v>
          </cell>
        </row>
        <row r="962">
          <cell r="L962">
            <v>3.98</v>
          </cell>
        </row>
        <row r="963">
          <cell r="D963" t="str">
            <v> 95265 </v>
          </cell>
          <cell r="E963" t="str">
            <v>SINAPI</v>
          </cell>
          <cell r="F963" t="str">
            <v>COMPACTADOR DE SOLOS DE PERCUSÃO (SOQUETE) COM MOTOR A GASOLINA, POTÊNCIA 3 CV - CHI DIURNO. AF_09/2016</v>
          </cell>
          <cell r="G963" t="str">
            <v>CHOR - CUSTOS HORÁRIOS DE MÁQUINAS E EQUIPAMENTOS</v>
          </cell>
        </row>
        <row r="963">
          <cell r="I963" t="str">
            <v>CHI</v>
          </cell>
          <cell r="J963">
            <v>0.042</v>
          </cell>
          <cell r="K963">
            <v>0</v>
          </cell>
          <cell r="L963">
            <v>0.81</v>
          </cell>
        </row>
        <row r="964">
          <cell r="D964" t="str">
            <v> 95264 </v>
          </cell>
          <cell r="E964" t="str">
            <v>SINAPI</v>
          </cell>
          <cell r="F964" t="str">
            <v>COMPACTADOR DE SOLOS DE PERCUSÃO (SOQUETE) COM MOTOR A GASOLINA, POTÊNCIA 3 CV - CHP DIURNO. AF_09/2016</v>
          </cell>
          <cell r="G964" t="str">
            <v>CHOR - CUSTOS HORÁRIOS DE MÁQUINAS E EQUIPAMENTOS</v>
          </cell>
        </row>
        <row r="964">
          <cell r="I964" t="str">
            <v>CHP</v>
          </cell>
          <cell r="J964">
            <v>0.025</v>
          </cell>
          <cell r="K964">
            <v>0</v>
          </cell>
          <cell r="L964">
            <v>6.11</v>
          </cell>
        </row>
        <row r="965">
          <cell r="D965" t="str">
            <v> 88309 </v>
          </cell>
          <cell r="E965" t="str">
            <v>SINAPI</v>
          </cell>
          <cell r="F965" t="str">
            <v>PEDREIRO COM ENCARGOS COMPLEMENTARES</v>
          </cell>
          <cell r="G965" t="str">
            <v>SEDI - SERVIÇOS DIVERSOS</v>
          </cell>
        </row>
        <row r="965">
          <cell r="I965" t="str">
            <v>H</v>
          </cell>
          <cell r="J965">
            <v>0.045</v>
          </cell>
          <cell r="K965">
            <v>0</v>
          </cell>
          <cell r="L965">
            <v>33.38</v>
          </cell>
        </row>
        <row r="966">
          <cell r="D966" t="str">
            <v> 88316 </v>
          </cell>
          <cell r="E966" t="str">
            <v>SINAPI</v>
          </cell>
          <cell r="F966" t="str">
            <v>SERVENTE COM ENCARGOS COMPLEMENTARES</v>
          </cell>
          <cell r="G966" t="str">
            <v>SEDI - SERVIÇOS DIVERSOS</v>
          </cell>
        </row>
        <row r="966">
          <cell r="I966" t="str">
            <v>H</v>
          </cell>
          <cell r="J966">
            <v>0.089</v>
          </cell>
          <cell r="K966">
            <v>0</v>
          </cell>
          <cell r="L966">
            <v>25.95</v>
          </cell>
        </row>
        <row r="968">
          <cell r="D968" t="str">
            <v>Código</v>
          </cell>
          <cell r="E968" t="str">
            <v>Banco</v>
          </cell>
          <cell r="F968" t="str">
            <v>Descrição</v>
          </cell>
          <cell r="G968" t="str">
            <v>Tipo</v>
          </cell>
        </row>
        <row r="968">
          <cell r="I968" t="str">
            <v>Und</v>
          </cell>
          <cell r="J968" t="str">
            <v>Quant.</v>
          </cell>
          <cell r="K968" t="str">
            <v>Porcent.</v>
          </cell>
          <cell r="L968" t="str">
            <v>Valor Unit</v>
          </cell>
        </row>
        <row r="969">
          <cell r="D969" t="str">
            <v> 96620 </v>
          </cell>
          <cell r="E969" t="str">
            <v>SINAPI</v>
          </cell>
          <cell r="F969" t="str">
            <v>LASTRO DE CONCRETO MAGRO, APLICADO EM PISOS, LAJES SOBRE SOLO OU RADIERS. AF_01/2024</v>
          </cell>
          <cell r="G969" t="str">
            <v>FUES - FUNDAÇÕES E ESTRUTURAS</v>
          </cell>
        </row>
        <row r="969">
          <cell r="I969" t="str">
            <v>m³</v>
          </cell>
          <cell r="J969">
            <v>1</v>
          </cell>
        </row>
        <row r="969">
          <cell r="L969">
            <v>714.79</v>
          </cell>
        </row>
        <row r="970">
          <cell r="D970" t="str">
            <v> 88316 </v>
          </cell>
          <cell r="E970" t="str">
            <v>SINAPI</v>
          </cell>
          <cell r="F970" t="str">
            <v>SERVENTE COM ENCARGOS COMPLEMENTARES</v>
          </cell>
          <cell r="G970" t="str">
            <v>SEDI - SERVIÇOS DIVERSOS</v>
          </cell>
        </row>
        <row r="970">
          <cell r="I970" t="str">
            <v>H</v>
          </cell>
          <cell r="J970">
            <v>1.838</v>
          </cell>
          <cell r="K970">
            <v>0</v>
          </cell>
          <cell r="L970">
            <v>25.95</v>
          </cell>
        </row>
        <row r="971">
          <cell r="D971" t="str">
            <v> 88309 </v>
          </cell>
          <cell r="E971" t="str">
            <v>SINAPI</v>
          </cell>
          <cell r="F971" t="str">
            <v>PEDREIRO COM ENCARGOS COMPLEMENTARES</v>
          </cell>
          <cell r="G971" t="str">
            <v>SEDI - SERVIÇOS DIVERSOS</v>
          </cell>
        </row>
        <row r="971">
          <cell r="I971" t="str">
            <v>H</v>
          </cell>
          <cell r="J971">
            <v>5.083</v>
          </cell>
          <cell r="K971">
            <v>0</v>
          </cell>
          <cell r="L971">
            <v>33.38</v>
          </cell>
        </row>
        <row r="972">
          <cell r="D972" t="str">
            <v> 94968 </v>
          </cell>
          <cell r="E972" t="str">
            <v>SINAPI</v>
          </cell>
          <cell r="F972" t="str">
            <v>CONCRETO MAGRO PARA LASTRO, TRAÇO 1:4,5:4,5 (EM MASSA SECA DE CIMENTO/ AREIA MÉDIA/ BRITA 1) - PREPARO MECÂNICO COM BETONEIRA 600 L. AF_05/2021</v>
          </cell>
          <cell r="G972" t="str">
            <v>FUES - FUNDAÇÕES E ESTRUTURAS</v>
          </cell>
        </row>
        <row r="972">
          <cell r="I972" t="str">
            <v>m³</v>
          </cell>
          <cell r="J972">
            <v>1.38</v>
          </cell>
          <cell r="K972">
            <v>0</v>
          </cell>
          <cell r="L972">
            <v>360.46</v>
          </cell>
        </row>
        <row r="974">
          <cell r="D974" t="str">
            <v>Código</v>
          </cell>
          <cell r="E974" t="str">
            <v>Banco</v>
          </cell>
          <cell r="F974" t="str">
            <v>Descrição</v>
          </cell>
          <cell r="G974" t="str">
            <v>Tipo</v>
          </cell>
        </row>
        <row r="974">
          <cell r="I974" t="str">
            <v>Und</v>
          </cell>
          <cell r="J974" t="str">
            <v>Quant.</v>
          </cell>
          <cell r="K974" t="str">
            <v>Porcent.</v>
          </cell>
          <cell r="L974" t="str">
            <v>Valor Unit</v>
          </cell>
        </row>
        <row r="975">
          <cell r="D975" t="str">
            <v> 92771 </v>
          </cell>
          <cell r="E975" t="str">
            <v>SINAPI</v>
          </cell>
          <cell r="F975" t="str">
            <v>ARMAÇÃO DE LAJE DE ESTRUTURA CONVENCIONAL DE CONCRETO ARMADO UTILIZANDO AÇO CA-50 DE 10,0 MM - MONTAGEM. AF_06/2022</v>
          </cell>
          <cell r="G975" t="str">
            <v>FUES - FUNDAÇÕES E ESTRUTURAS</v>
          </cell>
        </row>
        <row r="975">
          <cell r="I975" t="str">
            <v>KG</v>
          </cell>
          <cell r="J975">
            <v>1</v>
          </cell>
        </row>
        <row r="975">
          <cell r="L975">
            <v>10.45</v>
          </cell>
        </row>
        <row r="976">
          <cell r="D976" t="str">
            <v> 88245 </v>
          </cell>
          <cell r="E976" t="str">
            <v>SINAPI</v>
          </cell>
          <cell r="F976" t="str">
            <v>ARMADOR COM ENCARGOS COMPLEMENTARES</v>
          </cell>
          <cell r="G976" t="str">
            <v>SEDI - SERVIÇOS DIVERSOS</v>
          </cell>
        </row>
        <row r="976">
          <cell r="I976" t="str">
            <v>H</v>
          </cell>
          <cell r="J976">
            <v>0.0259</v>
          </cell>
          <cell r="K976">
            <v>0</v>
          </cell>
          <cell r="L976">
            <v>32.41</v>
          </cell>
        </row>
        <row r="977">
          <cell r="D977" t="str">
            <v> 88238 </v>
          </cell>
          <cell r="E977" t="str">
            <v>SINAPI</v>
          </cell>
          <cell r="F977" t="str">
            <v>AJUDANTE DE ARMADOR COM ENCARGOS COMPLEMENTARES</v>
          </cell>
          <cell r="G977" t="str">
            <v>SEDI - SERVIÇOS DIVERSOS</v>
          </cell>
        </row>
        <row r="977">
          <cell r="I977" t="str">
            <v>H</v>
          </cell>
          <cell r="J977">
            <v>0.0042</v>
          </cell>
          <cell r="K977">
            <v>0</v>
          </cell>
          <cell r="L977">
            <v>26.79</v>
          </cell>
        </row>
        <row r="978">
          <cell r="D978" t="str">
            <v> 92803 </v>
          </cell>
          <cell r="E978" t="str">
            <v>SINAPI</v>
          </cell>
          <cell r="F978" t="str">
            <v>CORTE E DOBRA DE AÇO CA-50, DIÂMETRO DE 10,0 MM. AF_06/2022</v>
          </cell>
          <cell r="G978" t="str">
            <v>FUES - FUNDAÇÕES E ESTRUTURAS</v>
          </cell>
        </row>
        <row r="978">
          <cell r="I978" t="str">
            <v>KG</v>
          </cell>
          <cell r="J978">
            <v>1</v>
          </cell>
          <cell r="K978">
            <v>0</v>
          </cell>
          <cell r="L978">
            <v>8.8</v>
          </cell>
        </row>
        <row r="979">
          <cell r="D979" t="str">
            <v> 00043132 </v>
          </cell>
          <cell r="E979" t="str">
            <v>SINAPI</v>
          </cell>
          <cell r="F979" t="str">
            <v>ARAME RECOZIDO 16 BWG, D = 1,65 MM (0,016 KG/M) OU 18 BWG, D = 1,25 MM (0,01 KG/M)</v>
          </cell>
          <cell r="G979" t="str">
            <v>Material</v>
          </cell>
        </row>
        <row r="979">
          <cell r="I979" t="str">
            <v>KG</v>
          </cell>
          <cell r="J979">
            <v>0.025</v>
          </cell>
          <cell r="K979">
            <v>0</v>
          </cell>
          <cell r="L979">
            <v>25.69</v>
          </cell>
        </row>
        <row r="980">
          <cell r="D980" t="str">
            <v> 00039017 </v>
          </cell>
          <cell r="E980" t="str">
            <v>SINAPI</v>
          </cell>
          <cell r="F980" t="str">
            <v>ESPACADOR / DISTANCIADOR CIRCULAR COM ENTRADA LATERAL, EM PLASTICO, PARA VERGALHAO *4,2 A 12,5* MM, COBRIMENTO 20 MM</v>
          </cell>
          <cell r="G980" t="str">
            <v>Material</v>
          </cell>
        </row>
        <row r="980">
          <cell r="I980" t="str">
            <v>UN</v>
          </cell>
          <cell r="J980">
            <v>0.357</v>
          </cell>
          <cell r="K980">
            <v>0</v>
          </cell>
          <cell r="L980">
            <v>0.22</v>
          </cell>
        </row>
        <row r="982">
          <cell r="D982" t="str">
            <v>Código</v>
          </cell>
          <cell r="E982" t="str">
            <v>Banco</v>
          </cell>
          <cell r="F982" t="str">
            <v>Descrição</v>
          </cell>
          <cell r="G982" t="str">
            <v>Tipo</v>
          </cell>
        </row>
        <row r="982">
          <cell r="I982" t="str">
            <v>Und</v>
          </cell>
          <cell r="J982" t="str">
            <v>Quant.</v>
          </cell>
          <cell r="K982" t="str">
            <v>Porcent.</v>
          </cell>
          <cell r="L982" t="str">
            <v>Valor Unit</v>
          </cell>
        </row>
        <row r="983">
          <cell r="D983" t="str">
            <v> 96535 </v>
          </cell>
          <cell r="E983" t="str">
            <v>SINAPI</v>
          </cell>
          <cell r="F983" t="str">
            <v>FABRICAÇÃO, MONTAGEM E DESMONTAGEM DE FÔRMA PARA SAPATA, EM MADEIRA SERRADA, E=25 MM, 4 UTILIZAÇÕES. AF_01/2024</v>
          </cell>
          <cell r="G983" t="str">
            <v>FUES - FUNDAÇÕES E ESTRUTURAS</v>
          </cell>
        </row>
        <row r="983">
          <cell r="I983" t="str">
            <v>m²</v>
          </cell>
          <cell r="J983">
            <v>1</v>
          </cell>
        </row>
        <row r="983">
          <cell r="L983">
            <v>150.38</v>
          </cell>
        </row>
        <row r="984">
          <cell r="D984" t="str">
            <v> 88239 </v>
          </cell>
          <cell r="E984" t="str">
            <v>SINAPI</v>
          </cell>
          <cell r="F984" t="str">
            <v>AJUDANTE DE CARPINTEIRO COM ENCARGOS COMPLEMENTARES</v>
          </cell>
          <cell r="G984" t="str">
            <v>SEDI - SERVIÇOS DIVERSOS</v>
          </cell>
        </row>
        <row r="984">
          <cell r="I984" t="str">
            <v>H</v>
          </cell>
          <cell r="J984">
            <v>1.081</v>
          </cell>
          <cell r="K984">
            <v>0</v>
          </cell>
          <cell r="L984">
            <v>26.72</v>
          </cell>
        </row>
        <row r="985">
          <cell r="D985" t="str">
            <v> 91692 </v>
          </cell>
          <cell r="E985" t="str">
            <v>SINAPI</v>
          </cell>
          <cell r="F985" t="str">
            <v>SERRA CIRCULAR DE BANCADA COM MOTOR ELÉTRICO POTÊNCIA DE 5HP, COM COIFA PARA DISCO 10" - CHP DIURNO. AF_08/2015</v>
          </cell>
          <cell r="G985" t="str">
            <v>CHOR - CUSTOS HORÁRIOS DE MÁQUINAS E EQUIPAMENTOS</v>
          </cell>
        </row>
        <row r="985">
          <cell r="I985" t="str">
            <v>CHP</v>
          </cell>
          <cell r="J985">
            <v>0.07</v>
          </cell>
          <cell r="K985">
            <v>0</v>
          </cell>
          <cell r="L985">
            <v>37.11</v>
          </cell>
        </row>
        <row r="986">
          <cell r="D986" t="str">
            <v> 88262 </v>
          </cell>
          <cell r="E986" t="str">
            <v>SINAPI</v>
          </cell>
          <cell r="F986" t="str">
            <v>CARPINTEIRO DE FORMAS COM ENCARGOS COMPLEMENTARES</v>
          </cell>
          <cell r="G986" t="str">
            <v>SEDI - SERVIÇOS DIVERSOS</v>
          </cell>
        </row>
        <row r="986">
          <cell r="I986" t="str">
            <v>H</v>
          </cell>
          <cell r="J986">
            <v>2.392</v>
          </cell>
          <cell r="K986">
            <v>0</v>
          </cell>
          <cell r="L986">
            <v>33.15</v>
          </cell>
        </row>
        <row r="987">
          <cell r="D987" t="str">
            <v> 91693 </v>
          </cell>
          <cell r="E987" t="str">
            <v>SINAPI</v>
          </cell>
          <cell r="F987" t="str">
            <v>SERRA CIRCULAR DE BANCADA COM MOTOR ELÉTRICO POTÊNCIA DE 5HP, COM COIFA PARA DISCO 10" - CHI DIURNO. AF_08/2015</v>
          </cell>
          <cell r="G987" t="str">
            <v>CHOR - CUSTOS HORÁRIOS DE MÁQUINAS E EQUIPAMENTOS</v>
          </cell>
        </row>
        <row r="987">
          <cell r="I987" t="str">
            <v>CHI</v>
          </cell>
          <cell r="J987">
            <v>0.282</v>
          </cell>
          <cell r="K987">
            <v>0</v>
          </cell>
          <cell r="L987">
            <v>35.48</v>
          </cell>
        </row>
        <row r="988">
          <cell r="D988" t="str">
            <v> 00004517 </v>
          </cell>
          <cell r="E988" t="str">
            <v>SINAPI</v>
          </cell>
          <cell r="F988" t="str">
            <v>SARRAFO *2,5 X 7,5* CM EM PINUS, MISTA OU EQUIVALENTE DA REGIAO - BRUTA</v>
          </cell>
          <cell r="G988" t="str">
            <v>Material</v>
          </cell>
        </row>
        <row r="988">
          <cell r="I988" t="str">
            <v>M</v>
          </cell>
          <cell r="J988">
            <v>3.609</v>
          </cell>
          <cell r="K988">
            <v>0</v>
          </cell>
          <cell r="L988">
            <v>2.93</v>
          </cell>
        </row>
        <row r="989">
          <cell r="D989" t="str">
            <v> 00006212 </v>
          </cell>
          <cell r="E989" t="str">
            <v>SINAPI</v>
          </cell>
          <cell r="F989" t="str">
            <v>TABUA *2,5 X 30 CM EM PINUS, MISTA OU EQUIVALENTE DA REGIAO - BRUTA</v>
          </cell>
          <cell r="G989" t="str">
            <v>Material</v>
          </cell>
        </row>
        <row r="989">
          <cell r="I989" t="str">
            <v>M</v>
          </cell>
          <cell r="J989">
            <v>1.227</v>
          </cell>
          <cell r="K989">
            <v>0</v>
          </cell>
          <cell r="L989">
            <v>13.9</v>
          </cell>
        </row>
        <row r="990">
          <cell r="D990" t="str">
            <v> 00040304 </v>
          </cell>
          <cell r="E990" t="str">
            <v>SINAPI</v>
          </cell>
          <cell r="F990" t="str">
            <v>PREGO DE ACO POLIDO COM CABECA DUPLA 17 X 27 (2 1/2 X 11)</v>
          </cell>
          <cell r="G990" t="str">
            <v>Material</v>
          </cell>
        </row>
        <row r="990">
          <cell r="I990" t="str">
            <v>KG</v>
          </cell>
          <cell r="J990">
            <v>0.047</v>
          </cell>
          <cell r="K990">
            <v>0</v>
          </cell>
          <cell r="L990">
            <v>22.66</v>
          </cell>
        </row>
        <row r="991">
          <cell r="D991" t="str">
            <v> 00002692 </v>
          </cell>
          <cell r="E991" t="str">
            <v>SINAPI</v>
          </cell>
          <cell r="F991" t="str">
            <v>DESMOLDANTE PROTETOR PARA FORMAS DE MADEIRA, DE BASE OLEOSA EMULSIONADA EM AGUA</v>
          </cell>
          <cell r="G991" t="str">
            <v>Material</v>
          </cell>
        </row>
        <row r="991">
          <cell r="I991" t="str">
            <v>L</v>
          </cell>
          <cell r="J991">
            <v>0.0167</v>
          </cell>
          <cell r="K991">
            <v>0</v>
          </cell>
          <cell r="L991">
            <v>7.97</v>
          </cell>
        </row>
        <row r="992">
          <cell r="D992" t="str">
            <v> 00005073 </v>
          </cell>
          <cell r="E992" t="str">
            <v>SINAPI</v>
          </cell>
          <cell r="F992" t="str">
            <v>PREGO DE ACO POLIDO COM CABECA 17 X 24 (2 1/4 X 11)</v>
          </cell>
          <cell r="G992" t="str">
            <v>Material</v>
          </cell>
        </row>
        <row r="992">
          <cell r="I992" t="str">
            <v>KG</v>
          </cell>
          <cell r="J992">
            <v>0.038</v>
          </cell>
          <cell r="K992">
            <v>0</v>
          </cell>
          <cell r="L992">
            <v>18.71</v>
          </cell>
        </row>
        <row r="993">
          <cell r="D993" t="str">
            <v> 00005074 </v>
          </cell>
          <cell r="E993" t="str">
            <v>SINAPI</v>
          </cell>
          <cell r="F993" t="str">
            <v>PREGO DE ACO POLIDO COM CABECA 15 X 18 (1 1/2 X 13)</v>
          </cell>
          <cell r="G993" t="str">
            <v>Material</v>
          </cell>
        </row>
        <row r="993">
          <cell r="I993" t="str">
            <v>KG</v>
          </cell>
          <cell r="J993">
            <v>0.005</v>
          </cell>
          <cell r="K993">
            <v>0</v>
          </cell>
          <cell r="L993">
            <v>20.57</v>
          </cell>
        </row>
        <row r="995">
          <cell r="D995" t="str">
            <v>Código</v>
          </cell>
          <cell r="E995" t="str">
            <v>Banco</v>
          </cell>
          <cell r="F995" t="str">
            <v>Descrição</v>
          </cell>
          <cell r="G995" t="str">
            <v>Tipo</v>
          </cell>
        </row>
        <row r="995">
          <cell r="I995" t="str">
            <v>Und</v>
          </cell>
          <cell r="J995" t="str">
            <v>Quant.</v>
          </cell>
          <cell r="K995" t="str">
            <v>Porcent.</v>
          </cell>
          <cell r="L995" t="str">
            <v>Valor Unit</v>
          </cell>
        </row>
        <row r="996">
          <cell r="D996" t="str">
            <v> 96536 </v>
          </cell>
          <cell r="E996" t="str">
            <v>SINAPI</v>
          </cell>
          <cell r="F996" t="str">
            <v>FABRICAÇÃO, MONTAGEM E DESMONTAGEM DE FÔRMA PARA VIGA BALDRAME, EM MADEIRA SERRADA, E=25 MM, 4 UTILIZAÇÕES. AF_01/2024</v>
          </cell>
          <cell r="G996" t="str">
            <v>FUES - FUNDAÇÕES E ESTRUTURAS</v>
          </cell>
        </row>
        <row r="996">
          <cell r="I996" t="str">
            <v>m²</v>
          </cell>
          <cell r="J996">
            <v>1</v>
          </cell>
        </row>
        <row r="996">
          <cell r="L996">
            <v>75.39</v>
          </cell>
        </row>
        <row r="997">
          <cell r="D997" t="str">
            <v> 88262 </v>
          </cell>
          <cell r="E997" t="str">
            <v>SINAPI</v>
          </cell>
          <cell r="F997" t="str">
            <v>CARPINTEIRO DE FORMAS COM ENCARGOS COMPLEMENTARES</v>
          </cell>
          <cell r="G997" t="str">
            <v>SEDI - SERVIÇOS DIVERSOS</v>
          </cell>
        </row>
        <row r="997">
          <cell r="I997" t="str">
            <v>H</v>
          </cell>
          <cell r="J997">
            <v>1.088</v>
          </cell>
          <cell r="K997">
            <v>0</v>
          </cell>
          <cell r="L997">
            <v>33.15</v>
          </cell>
        </row>
        <row r="998">
          <cell r="D998" t="str">
            <v> 88239 </v>
          </cell>
          <cell r="E998" t="str">
            <v>SINAPI</v>
          </cell>
          <cell r="F998" t="str">
            <v>AJUDANTE DE CARPINTEIRO COM ENCARGOS COMPLEMENTARES</v>
          </cell>
          <cell r="G998" t="str">
            <v>SEDI - SERVIÇOS DIVERSOS</v>
          </cell>
        </row>
        <row r="998">
          <cell r="I998" t="str">
            <v>H</v>
          </cell>
          <cell r="J998">
            <v>0.477</v>
          </cell>
          <cell r="K998">
            <v>0</v>
          </cell>
          <cell r="L998">
            <v>26.72</v>
          </cell>
        </row>
        <row r="999">
          <cell r="D999" t="str">
            <v> 91693 </v>
          </cell>
          <cell r="E999" t="str">
            <v>SINAPI</v>
          </cell>
          <cell r="F999" t="str">
            <v>SERRA CIRCULAR DE BANCADA COM MOTOR ELÉTRICO POTÊNCIA DE 5HP, COM COIFA PARA DISCO 10" - CHI DIURNO. AF_08/2015</v>
          </cell>
          <cell r="G999" t="str">
            <v>CHOR - CUSTOS HORÁRIOS DE MÁQUINAS E EQUIPAMENTOS</v>
          </cell>
        </row>
        <row r="999">
          <cell r="I999" t="str">
            <v>CHI</v>
          </cell>
          <cell r="J999">
            <v>0.053</v>
          </cell>
          <cell r="K999">
            <v>0</v>
          </cell>
          <cell r="L999">
            <v>35.48</v>
          </cell>
        </row>
        <row r="1000">
          <cell r="D1000" t="str">
            <v> 91692 </v>
          </cell>
          <cell r="E1000" t="str">
            <v>SINAPI</v>
          </cell>
          <cell r="F1000" t="str">
            <v>SERRA CIRCULAR DE BANCADA COM MOTOR ELÉTRICO POTÊNCIA DE 5HP, COM COIFA PARA DISCO 10" - CHP DIURNO. AF_08/2015</v>
          </cell>
          <cell r="G1000" t="str">
            <v>CHOR - CUSTOS HORÁRIOS DE MÁQUINAS E EQUIPAMENTOS</v>
          </cell>
        </row>
        <row r="1000">
          <cell r="I1000" t="str">
            <v>CHP</v>
          </cell>
          <cell r="J1000">
            <v>0.013</v>
          </cell>
          <cell r="K1000">
            <v>0</v>
          </cell>
          <cell r="L1000">
            <v>37.11</v>
          </cell>
        </row>
        <row r="1001">
          <cell r="D1001" t="str">
            <v> 00002692 </v>
          </cell>
          <cell r="E1001" t="str">
            <v>SINAPI</v>
          </cell>
          <cell r="F1001" t="str">
            <v>DESMOLDANTE PROTETOR PARA FORMAS DE MADEIRA, DE BASE OLEOSA EMULSIONADA EM AGUA</v>
          </cell>
          <cell r="G1001" t="str">
            <v>Material</v>
          </cell>
        </row>
        <row r="1001">
          <cell r="I1001" t="str">
            <v>L</v>
          </cell>
          <cell r="J1001">
            <v>0.0167</v>
          </cell>
          <cell r="K1001">
            <v>0</v>
          </cell>
          <cell r="L1001">
            <v>7.97</v>
          </cell>
        </row>
        <row r="1002">
          <cell r="D1002" t="str">
            <v> 00004517 </v>
          </cell>
          <cell r="E1002" t="str">
            <v>SINAPI</v>
          </cell>
          <cell r="F1002" t="str">
            <v>SARRAFO *2,5 X 7,5* CM EM PINUS, MISTA OU EQUIVALENTE DA REGIAO - BRUTA</v>
          </cell>
          <cell r="G1002" t="str">
            <v>Material</v>
          </cell>
        </row>
        <row r="1002">
          <cell r="I1002" t="str">
            <v>M</v>
          </cell>
          <cell r="J1002">
            <v>0.547</v>
          </cell>
          <cell r="K1002">
            <v>0</v>
          </cell>
          <cell r="L1002">
            <v>2.93</v>
          </cell>
        </row>
        <row r="1003">
          <cell r="D1003" t="str">
            <v> 00040304 </v>
          </cell>
          <cell r="E1003" t="str">
            <v>SINAPI</v>
          </cell>
          <cell r="F1003" t="str">
            <v>PREGO DE ACO POLIDO COM CABECA DUPLA 17 X 27 (2 1/2 X 11)</v>
          </cell>
          <cell r="G1003" t="str">
            <v>Material</v>
          </cell>
        </row>
        <row r="1003">
          <cell r="I1003" t="str">
            <v>KG</v>
          </cell>
          <cell r="J1003">
            <v>0.053</v>
          </cell>
          <cell r="K1003">
            <v>0</v>
          </cell>
          <cell r="L1003">
            <v>22.66</v>
          </cell>
        </row>
        <row r="1004">
          <cell r="D1004" t="str">
            <v> 00004491 </v>
          </cell>
          <cell r="E1004" t="str">
            <v>SINAPI</v>
          </cell>
          <cell r="F1004" t="str">
            <v>PONTALETE *7,5 X 7,5* CM EM PINUS, MISTA OU EQUIVALENTE DA REGIAO - BRUTA</v>
          </cell>
          <cell r="G1004" t="str">
            <v>Material</v>
          </cell>
        </row>
        <row r="1004">
          <cell r="I1004" t="str">
            <v>M</v>
          </cell>
          <cell r="J1004">
            <v>0.605</v>
          </cell>
          <cell r="K1004">
            <v>0</v>
          </cell>
          <cell r="L1004">
            <v>8.38</v>
          </cell>
        </row>
        <row r="1005">
          <cell r="D1005" t="str">
            <v> 00005073 </v>
          </cell>
          <cell r="E1005" t="str">
            <v>SINAPI</v>
          </cell>
          <cell r="F1005" t="str">
            <v>PREGO DE ACO POLIDO COM CABECA 17 X 24 (2 1/4 X 11)</v>
          </cell>
          <cell r="G1005" t="str">
            <v>Material</v>
          </cell>
        </row>
        <row r="1005">
          <cell r="I1005" t="str">
            <v>KG</v>
          </cell>
          <cell r="J1005">
            <v>0.026</v>
          </cell>
          <cell r="K1005">
            <v>0</v>
          </cell>
          <cell r="L1005">
            <v>18.71</v>
          </cell>
        </row>
        <row r="1006">
          <cell r="D1006" t="str">
            <v> 00006212 </v>
          </cell>
          <cell r="E1006" t="str">
            <v>SINAPI</v>
          </cell>
          <cell r="F1006" t="str">
            <v>TABUA *2,5 X 30 CM EM PINUS, MISTA OU EQUIVALENTE DA REGIAO - BRUTA</v>
          </cell>
          <cell r="G1006" t="str">
            <v>Material</v>
          </cell>
        </row>
        <row r="1006">
          <cell r="I1006" t="str">
            <v>M</v>
          </cell>
          <cell r="J1006">
            <v>1.134</v>
          </cell>
          <cell r="K1006">
            <v>0</v>
          </cell>
          <cell r="L1006">
            <v>13.9</v>
          </cell>
        </row>
        <row r="1008">
          <cell r="F1008" t="str">
            <v>SUPERESTRUTURA</v>
          </cell>
        </row>
        <row r="1009">
          <cell r="F1009" t="str">
            <v>ESCADAS</v>
          </cell>
        </row>
        <row r="1010">
          <cell r="D1010" t="str">
            <v>Código</v>
          </cell>
          <cell r="E1010" t="str">
            <v>Banco</v>
          </cell>
          <cell r="F1010" t="str">
            <v>Descrição</v>
          </cell>
          <cell r="G1010" t="str">
            <v>Tipo</v>
          </cell>
        </row>
        <row r="1010">
          <cell r="I1010" t="str">
            <v>Und</v>
          </cell>
          <cell r="J1010" t="str">
            <v>Quant.</v>
          </cell>
          <cell r="K1010" t="str">
            <v>Porcent.</v>
          </cell>
          <cell r="L1010" t="str">
            <v>Valor Unit</v>
          </cell>
        </row>
        <row r="1011">
          <cell r="D1011" t="str">
            <v> 92759 </v>
          </cell>
          <cell r="E1011" t="str">
            <v>SINAPI</v>
          </cell>
          <cell r="F1011" t="str">
            <v>ARMAÇÃO DE PILAR OU VIGA DE ESTRUTURA CONVENCIONAL DE CONCRETO ARMADO UTILIZANDO AÇO CA-60 DE 5,0 MM - MONTAGEM. AF_06/2022</v>
          </cell>
          <cell r="G1011" t="str">
            <v>FUES - FUNDAÇÕES E ESTRUTURAS</v>
          </cell>
        </row>
        <row r="1011">
          <cell r="I1011" t="str">
            <v>KG</v>
          </cell>
          <cell r="J1011">
            <v>1</v>
          </cell>
        </row>
        <row r="1011">
          <cell r="L1011">
            <v>14.69</v>
          </cell>
        </row>
        <row r="1012">
          <cell r="D1012" t="str">
            <v> 88238 </v>
          </cell>
          <cell r="E1012" t="str">
            <v>SINAPI</v>
          </cell>
          <cell r="F1012" t="str">
            <v>AJUDANTE DE ARMADOR COM ENCARGOS COMPLEMENTARES</v>
          </cell>
          <cell r="G1012" t="str">
            <v>SEDI - SERVIÇOS DIVERSOS</v>
          </cell>
        </row>
        <row r="1012">
          <cell r="I1012" t="str">
            <v>H</v>
          </cell>
          <cell r="J1012">
            <v>0.0175</v>
          </cell>
          <cell r="K1012">
            <v>0</v>
          </cell>
          <cell r="L1012">
            <v>26.79</v>
          </cell>
        </row>
        <row r="1013">
          <cell r="D1013" t="str">
            <v> 88245 </v>
          </cell>
          <cell r="E1013" t="str">
            <v>SINAPI</v>
          </cell>
          <cell r="F1013" t="str">
            <v>ARMADOR COM ENCARGOS COMPLEMENTARES</v>
          </cell>
          <cell r="G1013" t="str">
            <v>SEDI - SERVIÇOS DIVERSOS</v>
          </cell>
        </row>
        <row r="1013">
          <cell r="I1013" t="str">
            <v>H</v>
          </cell>
          <cell r="J1013">
            <v>0.1069</v>
          </cell>
          <cell r="K1013">
            <v>0</v>
          </cell>
          <cell r="L1013">
            <v>32.41</v>
          </cell>
        </row>
        <row r="1014">
          <cell r="D1014" t="str">
            <v> 92800 </v>
          </cell>
          <cell r="E1014" t="str">
            <v>SINAPI</v>
          </cell>
          <cell r="F1014" t="str">
            <v>CORTE E DOBRA DE AÇO CA-60, DIÂMETRO DE 5,0 MM. AF_06/2022</v>
          </cell>
          <cell r="G1014" t="str">
            <v>FUES - FUNDAÇÕES E ESTRUTURAS</v>
          </cell>
        </row>
        <row r="1014">
          <cell r="I1014" t="str">
            <v>KG</v>
          </cell>
          <cell r="J1014">
            <v>1</v>
          </cell>
          <cell r="K1014">
            <v>0</v>
          </cell>
          <cell r="L1014">
            <v>9.87</v>
          </cell>
        </row>
        <row r="1015">
          <cell r="D1015" t="str">
            <v> 00039017 </v>
          </cell>
          <cell r="E1015" t="str">
            <v>SINAPI</v>
          </cell>
          <cell r="F1015" t="str">
            <v>ESPACADOR / DISTANCIADOR CIRCULAR COM ENTRADA LATERAL, EM PLASTICO, PARA VERGALHAO *4,2 A 12,5* MM, COBRIMENTO 20 MM</v>
          </cell>
          <cell r="G1015" t="str">
            <v>Material</v>
          </cell>
        </row>
        <row r="1015">
          <cell r="I1015" t="str">
            <v>UN</v>
          </cell>
          <cell r="J1015">
            <v>1.19</v>
          </cell>
          <cell r="K1015">
            <v>0</v>
          </cell>
          <cell r="L1015">
            <v>0.22</v>
          </cell>
        </row>
        <row r="1016">
          <cell r="D1016" t="str">
            <v> 00043132 </v>
          </cell>
          <cell r="E1016" t="str">
            <v>SINAPI</v>
          </cell>
          <cell r="F1016" t="str">
            <v>ARAME RECOZIDO 16 BWG, D = 1,65 MM (0,016 KG/M) OU 18 BWG, D = 1,25 MM (0,01 KG/M)</v>
          </cell>
          <cell r="G1016" t="str">
            <v>Material</v>
          </cell>
        </row>
        <row r="1016">
          <cell r="I1016" t="str">
            <v>KG</v>
          </cell>
          <cell r="J1016">
            <v>0.025</v>
          </cell>
          <cell r="K1016">
            <v>0</v>
          </cell>
          <cell r="L1016">
            <v>25.69</v>
          </cell>
        </row>
        <row r="1018">
          <cell r="D1018" t="str">
            <v>Código</v>
          </cell>
          <cell r="E1018" t="str">
            <v>Banco</v>
          </cell>
          <cell r="F1018" t="str">
            <v>Descrição</v>
          </cell>
          <cell r="G1018" t="str">
            <v>Tipo</v>
          </cell>
        </row>
        <row r="1018">
          <cell r="I1018" t="str">
            <v>Und</v>
          </cell>
          <cell r="J1018" t="str">
            <v>Quant.</v>
          </cell>
          <cell r="K1018" t="str">
            <v>Porcent.</v>
          </cell>
          <cell r="L1018" t="str">
            <v>Valor Unit</v>
          </cell>
        </row>
        <row r="1019">
          <cell r="D1019" t="str">
            <v> 92760 </v>
          </cell>
          <cell r="E1019" t="str">
            <v>SINAPI</v>
          </cell>
          <cell r="F1019" t="str">
            <v>ARMAÇÃO DE PILAR OU VIGA DE ESTRUTURA CONVENCIONAL DE CONCRETO ARMADO UTILIZANDO AÇO CA-50 DE 6,3 MM - MONTAGEM. AF_06/2022</v>
          </cell>
          <cell r="G1019" t="str">
            <v>FUES - FUNDAÇÕES E ESTRUTURAS</v>
          </cell>
        </row>
        <row r="1019">
          <cell r="I1019" t="str">
            <v>KG</v>
          </cell>
          <cell r="J1019">
            <v>1</v>
          </cell>
        </row>
        <row r="1019">
          <cell r="L1019">
            <v>13.51</v>
          </cell>
        </row>
        <row r="1020">
          <cell r="D1020" t="str">
            <v> 88245 </v>
          </cell>
          <cell r="E1020" t="str">
            <v>SINAPI</v>
          </cell>
          <cell r="F1020" t="str">
            <v>ARMADOR COM ENCARGOS COMPLEMENTARES</v>
          </cell>
          <cell r="G1020" t="str">
            <v>SEDI - SERVIÇOS DIVERSOS</v>
          </cell>
        </row>
        <row r="1020">
          <cell r="I1020" t="str">
            <v>H</v>
          </cell>
          <cell r="J1020">
            <v>0.079</v>
          </cell>
          <cell r="K1020">
            <v>0</v>
          </cell>
          <cell r="L1020">
            <v>32.41</v>
          </cell>
        </row>
        <row r="1021">
          <cell r="D1021" t="str">
            <v> 92801 </v>
          </cell>
          <cell r="E1021" t="str">
            <v>SINAPI</v>
          </cell>
          <cell r="F1021" t="str">
            <v>CORTE E DOBRA DE AÇO CA-50, DIÂMETRO DE 6,3 MM. AF_06/2022</v>
          </cell>
          <cell r="G1021" t="str">
            <v>FUES - FUNDAÇÕES E ESTRUTURAS</v>
          </cell>
        </row>
        <row r="1021">
          <cell r="I1021" t="str">
            <v>KG</v>
          </cell>
          <cell r="J1021">
            <v>1</v>
          </cell>
          <cell r="K1021">
            <v>0</v>
          </cell>
          <cell r="L1021">
            <v>9.76</v>
          </cell>
        </row>
        <row r="1022">
          <cell r="D1022" t="str">
            <v> 88238 </v>
          </cell>
          <cell r="E1022" t="str">
            <v>SINAPI</v>
          </cell>
          <cell r="F1022" t="str">
            <v>AJUDANTE DE ARMADOR COM ENCARGOS COMPLEMENTARES</v>
          </cell>
          <cell r="G1022" t="str">
            <v>SEDI - SERVIÇOS DIVERSOS</v>
          </cell>
        </row>
        <row r="1022">
          <cell r="I1022" t="str">
            <v>H</v>
          </cell>
          <cell r="J1022">
            <v>0.0129</v>
          </cell>
          <cell r="K1022">
            <v>0</v>
          </cell>
          <cell r="L1022">
            <v>26.79</v>
          </cell>
        </row>
        <row r="1023">
          <cell r="D1023" t="str">
            <v> 00043132 </v>
          </cell>
          <cell r="E1023" t="str">
            <v>SINAPI</v>
          </cell>
          <cell r="F1023" t="str">
            <v>ARAME RECOZIDO 16 BWG, D = 1,65 MM (0,016 KG/M) OU 18 BWG, D = 1,25 MM (0,01 KG/M)</v>
          </cell>
          <cell r="G1023" t="str">
            <v>Material</v>
          </cell>
        </row>
        <row r="1023">
          <cell r="I1023" t="str">
            <v>KG</v>
          </cell>
          <cell r="J1023">
            <v>0.025</v>
          </cell>
          <cell r="K1023">
            <v>0</v>
          </cell>
          <cell r="L1023">
            <v>25.69</v>
          </cell>
        </row>
        <row r="1024">
          <cell r="D1024" t="str">
            <v> 00039017 </v>
          </cell>
          <cell r="E1024" t="str">
            <v>SINAPI</v>
          </cell>
          <cell r="F1024" t="str">
            <v>ESPACADOR / DISTANCIADOR CIRCULAR COM ENTRADA LATERAL, EM PLASTICO, PARA VERGALHAO *4,2 A 12,5* MM, COBRIMENTO 20 MM</v>
          </cell>
          <cell r="G1024" t="str">
            <v>Material</v>
          </cell>
        </row>
        <row r="1024">
          <cell r="I1024" t="str">
            <v>UN</v>
          </cell>
          <cell r="J1024">
            <v>0.97</v>
          </cell>
          <cell r="K1024">
            <v>0</v>
          </cell>
          <cell r="L1024">
            <v>0.22</v>
          </cell>
        </row>
        <row r="1026">
          <cell r="D1026" t="str">
            <v>Código</v>
          </cell>
          <cell r="E1026" t="str">
            <v>Banco</v>
          </cell>
          <cell r="F1026" t="str">
            <v>Descrição</v>
          </cell>
          <cell r="G1026" t="str">
            <v>Tipo</v>
          </cell>
        </row>
        <row r="1026">
          <cell r="I1026" t="str">
            <v>Und</v>
          </cell>
          <cell r="J1026" t="str">
            <v>Quant.</v>
          </cell>
          <cell r="K1026" t="str">
            <v>Porcent.</v>
          </cell>
          <cell r="L1026" t="str">
            <v>Valor Unit</v>
          </cell>
        </row>
        <row r="1027">
          <cell r="D1027" t="str">
            <v> 92762 </v>
          </cell>
          <cell r="E1027" t="str">
            <v>SINAPI</v>
          </cell>
          <cell r="F1027" t="str">
            <v>ARMAÇÃO DE PILAR OU VIGA DE ESTRUTURA CONVENCIONAL DE CONCRETO ARMADO UTILIZANDO AÇO CA-50 DE 10,0 MM - MONTAGEM. AF_06/2022</v>
          </cell>
          <cell r="G1027" t="str">
            <v>FUES - FUNDAÇÕES E ESTRUTURAS</v>
          </cell>
        </row>
        <row r="1027">
          <cell r="I1027" t="str">
            <v>KG</v>
          </cell>
          <cell r="J1027">
            <v>1</v>
          </cell>
        </row>
        <row r="1027">
          <cell r="L1027">
            <v>10.99</v>
          </cell>
        </row>
        <row r="1028">
          <cell r="D1028" t="str">
            <v> 88238 </v>
          </cell>
          <cell r="E1028" t="str">
            <v>SINAPI</v>
          </cell>
          <cell r="F1028" t="str">
            <v>AJUDANTE DE ARMADOR COM ENCARGOS COMPLEMENTARES</v>
          </cell>
          <cell r="G1028" t="str">
            <v>SEDI - SERVIÇOS DIVERSOS</v>
          </cell>
        </row>
        <row r="1028">
          <cell r="I1028" t="str">
            <v>H</v>
          </cell>
          <cell r="J1028">
            <v>0.0064</v>
          </cell>
          <cell r="K1028">
            <v>0</v>
          </cell>
          <cell r="L1028">
            <v>26.79</v>
          </cell>
        </row>
        <row r="1029">
          <cell r="D1029" t="str">
            <v> 88245 </v>
          </cell>
          <cell r="E1029" t="str">
            <v>SINAPI</v>
          </cell>
          <cell r="F1029" t="str">
            <v>ARMADOR COM ENCARGOS COMPLEMENTARES</v>
          </cell>
          <cell r="G1029" t="str">
            <v>SEDI - SERVIÇOS DIVERSOS</v>
          </cell>
        </row>
        <row r="1029">
          <cell r="I1029" t="str">
            <v>H</v>
          </cell>
          <cell r="J1029">
            <v>0.0392</v>
          </cell>
          <cell r="K1029">
            <v>0</v>
          </cell>
          <cell r="L1029">
            <v>32.41</v>
          </cell>
        </row>
        <row r="1030">
          <cell r="D1030" t="str">
            <v> 92803 </v>
          </cell>
          <cell r="E1030" t="str">
            <v>SINAPI</v>
          </cell>
          <cell r="F1030" t="str">
            <v>CORTE E DOBRA DE AÇO CA-50, DIÂMETRO DE 10,0 MM. AF_06/2022</v>
          </cell>
          <cell r="G1030" t="str">
            <v>FUES - FUNDAÇÕES E ESTRUTURAS</v>
          </cell>
        </row>
        <row r="1030">
          <cell r="I1030" t="str">
            <v>KG</v>
          </cell>
          <cell r="J1030">
            <v>1</v>
          </cell>
          <cell r="K1030">
            <v>0</v>
          </cell>
          <cell r="L1030">
            <v>8.8</v>
          </cell>
        </row>
        <row r="1031">
          <cell r="D1031" t="str">
            <v> 00043132 </v>
          </cell>
          <cell r="E1031" t="str">
            <v>SINAPI</v>
          </cell>
          <cell r="F1031" t="str">
            <v>ARAME RECOZIDO 16 BWG, D = 1,65 MM (0,016 KG/M) OU 18 BWG, D = 1,25 MM (0,01 KG/M)</v>
          </cell>
          <cell r="G1031" t="str">
            <v>Material</v>
          </cell>
        </row>
        <row r="1031">
          <cell r="I1031" t="str">
            <v>KG</v>
          </cell>
          <cell r="J1031">
            <v>0.025</v>
          </cell>
          <cell r="K1031">
            <v>0</v>
          </cell>
          <cell r="L1031">
            <v>25.69</v>
          </cell>
        </row>
        <row r="1032">
          <cell r="D1032" t="str">
            <v> 00039017 </v>
          </cell>
          <cell r="E1032" t="str">
            <v>SINAPI</v>
          </cell>
          <cell r="F1032" t="str">
            <v>ESPACADOR / DISTANCIADOR CIRCULAR COM ENTRADA LATERAL, EM PLASTICO, PARA VERGALHAO *4,2 A 12,5* MM, COBRIMENTO 20 MM</v>
          </cell>
          <cell r="G1032" t="str">
            <v>Material</v>
          </cell>
        </row>
        <row r="1032">
          <cell r="I1032" t="str">
            <v>UN</v>
          </cell>
          <cell r="J1032">
            <v>0.543</v>
          </cell>
          <cell r="K1032">
            <v>0</v>
          </cell>
          <cell r="L1032">
            <v>0.22</v>
          </cell>
        </row>
        <row r="1034">
          <cell r="D1034" t="str">
            <v>Código</v>
          </cell>
          <cell r="E1034" t="str">
            <v>Banco</v>
          </cell>
          <cell r="F1034" t="str">
            <v>Descrição</v>
          </cell>
          <cell r="G1034" t="str">
            <v>Tipo</v>
          </cell>
        </row>
        <row r="1034">
          <cell r="I1034" t="str">
            <v>Und</v>
          </cell>
          <cell r="J1034" t="str">
            <v>Quant.</v>
          </cell>
          <cell r="K1034" t="str">
            <v>Porcent.</v>
          </cell>
          <cell r="L1034" t="str">
            <v>Valor Unit</v>
          </cell>
        </row>
        <row r="1035">
          <cell r="D1035" t="str">
            <v> 92763 </v>
          </cell>
          <cell r="E1035" t="str">
            <v>SINAPI</v>
          </cell>
          <cell r="F1035" t="str">
            <v>ARMAÇÃO DE PILAR OU VIGA DE ESTRUTURA CONVENCIONAL DE CONCRETO ARMADO UTILIZANDO AÇO CA-50 DE 12,5 MM - MONTAGEM. AF_06/2022</v>
          </cell>
          <cell r="G1035" t="str">
            <v>FUES - FUNDAÇÕES E ESTRUTURAS</v>
          </cell>
        </row>
        <row r="1035">
          <cell r="I1035" t="str">
            <v>KG</v>
          </cell>
          <cell r="J1035">
            <v>1</v>
          </cell>
        </row>
        <row r="1035">
          <cell r="L1035">
            <v>9.18</v>
          </cell>
        </row>
        <row r="1036">
          <cell r="D1036" t="str">
            <v> 92804 </v>
          </cell>
          <cell r="E1036" t="str">
            <v>SINAPI</v>
          </cell>
          <cell r="F1036" t="str">
            <v>CORTE E DOBRA DE AÇO CA-50, DIÂMETRO DE 12,5 MM. AF_06/2022</v>
          </cell>
          <cell r="G1036" t="str">
            <v>FUES - FUNDAÇÕES E ESTRUTURAS</v>
          </cell>
        </row>
        <row r="1036">
          <cell r="I1036" t="str">
            <v>KG</v>
          </cell>
          <cell r="J1036">
            <v>1</v>
          </cell>
          <cell r="K1036">
            <v>0</v>
          </cell>
          <cell r="L1036">
            <v>7.52</v>
          </cell>
        </row>
        <row r="1037">
          <cell r="D1037" t="str">
            <v> 88245 </v>
          </cell>
          <cell r="E1037" t="str">
            <v>SINAPI</v>
          </cell>
          <cell r="F1037" t="str">
            <v>ARMADOR COM ENCARGOS COMPLEMENTARES</v>
          </cell>
          <cell r="G1037" t="str">
            <v>SEDI - SERVIÇOS DIVERSOS</v>
          </cell>
        </row>
        <row r="1037">
          <cell r="I1037" t="str">
            <v>H</v>
          </cell>
          <cell r="J1037">
            <v>0.0257</v>
          </cell>
          <cell r="K1037">
            <v>0</v>
          </cell>
          <cell r="L1037">
            <v>32.41</v>
          </cell>
        </row>
        <row r="1038">
          <cell r="D1038" t="str">
            <v> 88238 </v>
          </cell>
          <cell r="E1038" t="str">
            <v>SINAPI</v>
          </cell>
          <cell r="F1038" t="str">
            <v>AJUDANTE DE ARMADOR COM ENCARGOS COMPLEMENTARES</v>
          </cell>
          <cell r="G1038" t="str">
            <v>SEDI - SERVIÇOS DIVERSOS</v>
          </cell>
        </row>
        <row r="1038">
          <cell r="I1038" t="str">
            <v>H</v>
          </cell>
          <cell r="J1038">
            <v>0.0042</v>
          </cell>
          <cell r="K1038">
            <v>0</v>
          </cell>
          <cell r="L1038">
            <v>26.79</v>
          </cell>
        </row>
        <row r="1039">
          <cell r="D1039" t="str">
            <v> 00039017 </v>
          </cell>
          <cell r="E1039" t="str">
            <v>SINAPI</v>
          </cell>
          <cell r="F1039" t="str">
            <v>ESPACADOR / DISTANCIADOR CIRCULAR COM ENTRADA LATERAL, EM PLASTICO, PARA VERGALHAO *4,2 A 12,5* MM, COBRIMENTO 20 MM</v>
          </cell>
          <cell r="G1039" t="str">
            <v>Material</v>
          </cell>
        </row>
        <row r="1039">
          <cell r="I1039" t="str">
            <v>UN</v>
          </cell>
          <cell r="J1039">
            <v>0.367</v>
          </cell>
          <cell r="K1039">
            <v>0</v>
          </cell>
          <cell r="L1039">
            <v>0.22</v>
          </cell>
        </row>
        <row r="1040">
          <cell r="D1040" t="str">
            <v> 00043132 </v>
          </cell>
          <cell r="E1040" t="str">
            <v>SINAPI</v>
          </cell>
          <cell r="F1040" t="str">
            <v>ARAME RECOZIDO 16 BWG, D = 1,65 MM (0,016 KG/M) OU 18 BWG, D = 1,25 MM (0,01 KG/M)</v>
          </cell>
          <cell r="G1040" t="str">
            <v>Material</v>
          </cell>
        </row>
        <row r="1040">
          <cell r="I1040" t="str">
            <v>KG</v>
          </cell>
          <cell r="J1040">
            <v>0.025</v>
          </cell>
          <cell r="K1040">
            <v>0</v>
          </cell>
          <cell r="L1040">
            <v>25.69</v>
          </cell>
        </row>
        <row r="1042">
          <cell r="D1042" t="str">
            <v>Código</v>
          </cell>
          <cell r="E1042" t="str">
            <v>Banco</v>
          </cell>
          <cell r="F1042" t="str">
            <v>Descrição</v>
          </cell>
          <cell r="G1042" t="str">
            <v>Tipo</v>
          </cell>
        </row>
        <row r="1042">
          <cell r="I1042" t="str">
            <v>Und</v>
          </cell>
          <cell r="J1042" t="str">
            <v>Quant.</v>
          </cell>
          <cell r="K1042" t="str">
            <v>Porcent.</v>
          </cell>
          <cell r="L1042" t="str">
            <v>Valor Unit</v>
          </cell>
        </row>
        <row r="1043">
          <cell r="D1043" t="str">
            <v> 104106 </v>
          </cell>
          <cell r="E1043" t="str">
            <v>SINAPI</v>
          </cell>
          <cell r="F1043" t="str">
            <v>ARMAÇÃO DE PILAR OU VIGA DE ESTRUTURA DE CONCRETO ARMADO EMBUTIDA EM ALVENARIA DE VEDAÇÃO UTILIZANDO AÇO CA-50 DE 16,0 MM - MONTAGEM. AF_06/2022</v>
          </cell>
          <cell r="G1043" t="str">
            <v>FUES - FUNDAÇÕES E ESTRUTURAS</v>
          </cell>
        </row>
        <row r="1043">
          <cell r="I1043" t="str">
            <v>KG</v>
          </cell>
          <cell r="J1043">
            <v>1</v>
          </cell>
        </row>
        <row r="1043">
          <cell r="L1043">
            <v>10.17</v>
          </cell>
        </row>
        <row r="1044">
          <cell r="D1044" t="str">
            <v> 92805 </v>
          </cell>
          <cell r="E1044" t="str">
            <v>SINAPI</v>
          </cell>
          <cell r="F1044" t="str">
            <v>CORTE E DOBRA DE AÇO CA-50, DIÂMETRO DE 16,0 MM. AF_06/2022</v>
          </cell>
          <cell r="G1044" t="str">
            <v>FUES - FUNDAÇÕES E ESTRUTURAS</v>
          </cell>
        </row>
        <row r="1044">
          <cell r="I1044" t="str">
            <v>KG</v>
          </cell>
          <cell r="J1044">
            <v>1</v>
          </cell>
          <cell r="K1044">
            <v>0</v>
          </cell>
          <cell r="L1044">
            <v>7.43</v>
          </cell>
        </row>
        <row r="1045">
          <cell r="D1045" t="str">
            <v> 88238 </v>
          </cell>
          <cell r="E1045" t="str">
            <v>SINAPI</v>
          </cell>
          <cell r="F1045" t="str">
            <v>AJUDANTE DE ARMADOR COM ENCARGOS COMPLEMENTARES</v>
          </cell>
          <cell r="G1045" t="str">
            <v>SEDI - SERVIÇOS DIVERSOS</v>
          </cell>
        </row>
        <row r="1045">
          <cell r="I1045" t="str">
            <v>H</v>
          </cell>
          <cell r="J1045">
            <v>0.0092</v>
          </cell>
          <cell r="K1045">
            <v>0</v>
          </cell>
          <cell r="L1045">
            <v>26.79</v>
          </cell>
        </row>
        <row r="1046">
          <cell r="D1046" t="str">
            <v> 88245 </v>
          </cell>
          <cell r="E1046" t="str">
            <v>SINAPI</v>
          </cell>
          <cell r="F1046" t="str">
            <v>ARMADOR COM ENCARGOS COMPLEMENTARES</v>
          </cell>
          <cell r="G1046" t="str">
            <v>SEDI - SERVIÇOS DIVERSOS</v>
          </cell>
        </row>
        <row r="1046">
          <cell r="I1046" t="str">
            <v>H</v>
          </cell>
          <cell r="J1046">
            <v>0.0562</v>
          </cell>
          <cell r="K1046">
            <v>0</v>
          </cell>
          <cell r="L1046">
            <v>32.41</v>
          </cell>
        </row>
        <row r="1047">
          <cell r="D1047" t="str">
            <v> 00039017 </v>
          </cell>
          <cell r="E1047" t="str">
            <v>SINAPI</v>
          </cell>
          <cell r="F1047" t="str">
            <v>ESPACADOR / DISTANCIADOR CIRCULAR COM ENTRADA LATERAL, EM PLASTICO, PARA VERGALHAO *4,2 A 12,5* MM, COBRIMENTO 20 MM</v>
          </cell>
          <cell r="G1047" t="str">
            <v>Material</v>
          </cell>
        </row>
        <row r="1047">
          <cell r="I1047" t="str">
            <v>UN</v>
          </cell>
          <cell r="J1047">
            <v>0.212</v>
          </cell>
          <cell r="K1047">
            <v>0</v>
          </cell>
          <cell r="L1047">
            <v>0.22</v>
          </cell>
        </row>
        <row r="1048">
          <cell r="D1048" t="str">
            <v> 00043132 </v>
          </cell>
          <cell r="E1048" t="str">
            <v>SINAPI</v>
          </cell>
          <cell r="F1048" t="str">
            <v>ARAME RECOZIDO 16 BWG, D = 1,65 MM (0,016 KG/M) OU 18 BWG, D = 1,25 MM (0,01 KG/M)</v>
          </cell>
          <cell r="G1048" t="str">
            <v>Material</v>
          </cell>
        </row>
        <row r="1048">
          <cell r="I1048" t="str">
            <v>KG</v>
          </cell>
          <cell r="J1048">
            <v>0.025</v>
          </cell>
          <cell r="K1048">
            <v>0</v>
          </cell>
          <cell r="L1048">
            <v>25.69</v>
          </cell>
        </row>
        <row r="1050">
          <cell r="D1050" t="str">
            <v>Código</v>
          </cell>
          <cell r="E1050" t="str">
            <v>Banco</v>
          </cell>
          <cell r="F1050" t="str">
            <v>Descrição</v>
          </cell>
          <cell r="G1050" t="str">
            <v>Tipo</v>
          </cell>
        </row>
        <row r="1050">
          <cell r="I1050" t="str">
            <v>Und</v>
          </cell>
          <cell r="J1050" t="str">
            <v>Quant.</v>
          </cell>
          <cell r="K1050" t="str">
            <v>Porcent.</v>
          </cell>
          <cell r="L1050" t="str">
            <v>Valor Unit</v>
          </cell>
        </row>
        <row r="1051">
          <cell r="D1051" t="str">
            <v> 92769 </v>
          </cell>
          <cell r="E1051" t="str">
            <v>SINAPI</v>
          </cell>
          <cell r="F1051" t="str">
            <v>ARMAÇÃO DE LAJE DE ESTRUTURA CONVENCIONAL DE CONCRETO ARMADO UTILIZANDO AÇO CA-50 DE 6,3 MM - MONTAGEM. AF_06/2022</v>
          </cell>
          <cell r="G1051" t="str">
            <v>FUES - FUNDAÇÕES E ESTRUTURAS</v>
          </cell>
        </row>
        <row r="1051">
          <cell r="I1051" t="str">
            <v>KG</v>
          </cell>
          <cell r="J1051">
            <v>1</v>
          </cell>
        </row>
        <row r="1051">
          <cell r="L1051">
            <v>12.88</v>
          </cell>
        </row>
        <row r="1052">
          <cell r="D1052" t="str">
            <v> 88238 </v>
          </cell>
          <cell r="E1052" t="str">
            <v>SINAPI</v>
          </cell>
          <cell r="F1052" t="str">
            <v>AJUDANTE DE ARMADOR COM ENCARGOS COMPLEMENTARES</v>
          </cell>
          <cell r="G1052" t="str">
            <v>SEDI - SERVIÇOS DIVERSOS</v>
          </cell>
        </row>
        <row r="1052">
          <cell r="I1052" t="str">
            <v>H</v>
          </cell>
          <cell r="J1052">
            <v>0.0098</v>
          </cell>
          <cell r="K1052">
            <v>0</v>
          </cell>
          <cell r="L1052">
            <v>26.79</v>
          </cell>
        </row>
        <row r="1053">
          <cell r="D1053" t="str">
            <v> 88245 </v>
          </cell>
          <cell r="E1053" t="str">
            <v>SINAPI</v>
          </cell>
          <cell r="F1053" t="str">
            <v>ARMADOR COM ENCARGOS COMPLEMENTARES</v>
          </cell>
          <cell r="G1053" t="str">
            <v>SEDI - SERVIÇOS DIVERSOS</v>
          </cell>
        </row>
        <row r="1053">
          <cell r="I1053" t="str">
            <v>H</v>
          </cell>
          <cell r="J1053">
            <v>0.0597</v>
          </cell>
          <cell r="K1053">
            <v>0</v>
          </cell>
          <cell r="L1053">
            <v>32.41</v>
          </cell>
        </row>
        <row r="1054">
          <cell r="D1054" t="str">
            <v> 92801 </v>
          </cell>
          <cell r="E1054" t="str">
            <v>SINAPI</v>
          </cell>
          <cell r="F1054" t="str">
            <v>CORTE E DOBRA DE AÇO CA-50, DIÂMETRO DE 6,3 MM. AF_06/2022</v>
          </cell>
          <cell r="G1054" t="str">
            <v>FUES - FUNDAÇÕES E ESTRUTURAS</v>
          </cell>
        </row>
        <row r="1054">
          <cell r="I1054" t="str">
            <v>KG</v>
          </cell>
          <cell r="J1054">
            <v>1</v>
          </cell>
          <cell r="K1054">
            <v>0</v>
          </cell>
          <cell r="L1054">
            <v>9.76</v>
          </cell>
        </row>
        <row r="1055">
          <cell r="D1055" t="str">
            <v> 00043132 </v>
          </cell>
          <cell r="E1055" t="str">
            <v>SINAPI</v>
          </cell>
          <cell r="F1055" t="str">
            <v>ARAME RECOZIDO 16 BWG, D = 1,65 MM (0,016 KG/M) OU 18 BWG, D = 1,25 MM (0,01 KG/M)</v>
          </cell>
          <cell r="G1055" t="str">
            <v>Material</v>
          </cell>
        </row>
        <row r="1055">
          <cell r="I1055" t="str">
            <v>KG</v>
          </cell>
          <cell r="J1055">
            <v>0.025</v>
          </cell>
          <cell r="K1055">
            <v>0</v>
          </cell>
          <cell r="L1055">
            <v>25.69</v>
          </cell>
        </row>
        <row r="1056">
          <cell r="D1056" t="str">
            <v> 00039017 </v>
          </cell>
          <cell r="E1056" t="str">
            <v>SINAPI</v>
          </cell>
          <cell r="F1056" t="str">
            <v>ESPACADOR / DISTANCIADOR CIRCULAR COM ENTRADA LATERAL, EM PLASTICO, PARA VERGALHAO *4,2 A 12,5* MM, COBRIMENTO 20 MM</v>
          </cell>
          <cell r="G1056" t="str">
            <v>Material</v>
          </cell>
        </row>
        <row r="1056">
          <cell r="I1056" t="str">
            <v>UN</v>
          </cell>
          <cell r="J1056">
            <v>1.333</v>
          </cell>
          <cell r="K1056">
            <v>0</v>
          </cell>
          <cell r="L1056">
            <v>0.22</v>
          </cell>
        </row>
        <row r="1058">
          <cell r="D1058" t="str">
            <v>Código</v>
          </cell>
          <cell r="E1058" t="str">
            <v>Banco</v>
          </cell>
          <cell r="F1058" t="str">
            <v>Descrição</v>
          </cell>
          <cell r="G1058" t="str">
            <v>Tipo</v>
          </cell>
        </row>
        <row r="1058">
          <cell r="I1058" t="str">
            <v>Und</v>
          </cell>
          <cell r="J1058" t="str">
            <v>Quant.</v>
          </cell>
          <cell r="K1058" t="str">
            <v>Porcent.</v>
          </cell>
          <cell r="L1058" t="str">
            <v>Valor Unit</v>
          </cell>
        </row>
        <row r="1059">
          <cell r="D1059" t="str">
            <v> 92770 </v>
          </cell>
          <cell r="E1059" t="str">
            <v>SINAPI</v>
          </cell>
          <cell r="F1059" t="str">
            <v>ARMAÇÃO DE LAJE DE ESTRUTURA CONVENCIONAL DE CONCRETO ARMADO UTILIZANDO AÇO CA-50 DE 8,0 MM - MONTAGEM. AF_06/2022</v>
          </cell>
          <cell r="G1059" t="str">
            <v>FUES - FUNDAÇÕES E ESTRUTURAS</v>
          </cell>
        </row>
        <row r="1059">
          <cell r="I1059" t="str">
            <v>KG</v>
          </cell>
          <cell r="J1059">
            <v>1</v>
          </cell>
        </row>
        <row r="1059">
          <cell r="L1059">
            <v>11.86</v>
          </cell>
        </row>
        <row r="1060">
          <cell r="D1060" t="str">
            <v> 92802 </v>
          </cell>
          <cell r="E1060" t="str">
            <v>SINAPI</v>
          </cell>
          <cell r="F1060" t="str">
            <v>CORTE E DOBRA DE AÇO CA-50, DIÂMETRO DE 8,0 MM. AF_06/2022</v>
          </cell>
          <cell r="G1060" t="str">
            <v>FUES - FUNDAÇÕES E ESTRUTURAS</v>
          </cell>
        </row>
        <row r="1060">
          <cell r="I1060" t="str">
            <v>KG</v>
          </cell>
          <cell r="J1060">
            <v>1</v>
          </cell>
          <cell r="K1060">
            <v>0</v>
          </cell>
          <cell r="L1060">
            <v>9.59</v>
          </cell>
        </row>
        <row r="1061">
          <cell r="D1061" t="str">
            <v> 88245 </v>
          </cell>
          <cell r="E1061" t="str">
            <v>SINAPI</v>
          </cell>
          <cell r="F1061" t="str">
            <v>ARMADOR COM ENCARGOS COMPLEMENTARES</v>
          </cell>
          <cell r="G1061" t="str">
            <v>SEDI - SERVIÇOS DIVERSOS</v>
          </cell>
        </row>
        <row r="1061">
          <cell r="I1061" t="str">
            <v>H</v>
          </cell>
          <cell r="J1061">
            <v>0.0403</v>
          </cell>
          <cell r="K1061">
            <v>0</v>
          </cell>
          <cell r="L1061">
            <v>32.41</v>
          </cell>
        </row>
        <row r="1062">
          <cell r="D1062" t="str">
            <v> 88238 </v>
          </cell>
          <cell r="E1062" t="str">
            <v>SINAPI</v>
          </cell>
          <cell r="F1062" t="str">
            <v>AJUDANTE DE ARMADOR COM ENCARGOS COMPLEMENTARES</v>
          </cell>
          <cell r="G1062" t="str">
            <v>SEDI - SERVIÇOS DIVERSOS</v>
          </cell>
        </row>
        <row r="1062">
          <cell r="I1062" t="str">
            <v>H</v>
          </cell>
          <cell r="J1062">
            <v>0.0066</v>
          </cell>
          <cell r="K1062">
            <v>0</v>
          </cell>
          <cell r="L1062">
            <v>26.79</v>
          </cell>
        </row>
        <row r="1063">
          <cell r="D1063" t="str">
            <v> 00039017 </v>
          </cell>
          <cell r="E1063" t="str">
            <v>SINAPI</v>
          </cell>
          <cell r="F1063" t="str">
            <v>ESPACADOR / DISTANCIADOR CIRCULAR COM ENTRADA LATERAL, EM PLASTICO, PARA VERGALHAO *4,2 A 12,5* MM, COBRIMENTO 20 MM</v>
          </cell>
          <cell r="G1063" t="str">
            <v>Material</v>
          </cell>
        </row>
        <row r="1063">
          <cell r="I1063" t="str">
            <v>UN</v>
          </cell>
          <cell r="J1063">
            <v>0.728</v>
          </cell>
          <cell r="K1063">
            <v>0</v>
          </cell>
          <cell r="L1063">
            <v>0.22</v>
          </cell>
        </row>
        <row r="1064">
          <cell r="D1064" t="str">
            <v> 00043132 </v>
          </cell>
          <cell r="E1064" t="str">
            <v>SINAPI</v>
          </cell>
          <cell r="F1064" t="str">
            <v>ARAME RECOZIDO 16 BWG, D = 1,65 MM (0,016 KG/M) OU 18 BWG, D = 1,25 MM (0,01 KG/M)</v>
          </cell>
          <cell r="G1064" t="str">
            <v>Material</v>
          </cell>
        </row>
        <row r="1064">
          <cell r="I1064" t="str">
            <v>KG</v>
          </cell>
          <cell r="J1064">
            <v>0.025</v>
          </cell>
          <cell r="K1064">
            <v>0</v>
          </cell>
          <cell r="L1064">
            <v>25.69</v>
          </cell>
        </row>
        <row r="1066">
          <cell r="D1066" t="str">
            <v>Código</v>
          </cell>
          <cell r="E1066" t="str">
            <v>Banco</v>
          </cell>
          <cell r="F1066" t="str">
            <v>Descrição</v>
          </cell>
          <cell r="G1066" t="str">
            <v>Tipo</v>
          </cell>
        </row>
        <row r="1066">
          <cell r="I1066" t="str">
            <v>Und</v>
          </cell>
          <cell r="J1066" t="str">
            <v>Quant.</v>
          </cell>
          <cell r="K1066" t="str">
            <v>Porcent.</v>
          </cell>
          <cell r="L1066" t="str">
            <v>Valor Unit</v>
          </cell>
        </row>
        <row r="1067">
          <cell r="D1067" t="str">
            <v> 92433 </v>
          </cell>
          <cell r="E1067" t="str">
            <v>SINAPI</v>
          </cell>
          <cell r="F1067" t="str">
            <v>MONTAGEM E DESMONTAGEM DE FÔRMA DE PILARES RETANGULARES E ESTRUTURAS SIMILARES, PÉ-DIREITO DUPLO, EM CHAPA DE MADEIRA COMPENSADA PLASTIFICADA, 10 UTILIZAÇÕES. AF_09/2020</v>
          </cell>
          <cell r="G1067" t="str">
            <v>FUES - FUNDAÇÕES E ESTRUTURAS</v>
          </cell>
        </row>
        <row r="1067">
          <cell r="I1067" t="str">
            <v>m²</v>
          </cell>
          <cell r="J1067">
            <v>1</v>
          </cell>
        </row>
        <row r="1067">
          <cell r="L1067">
            <v>86.57</v>
          </cell>
        </row>
        <row r="1068">
          <cell r="D1068" t="str">
            <v> 88239 </v>
          </cell>
          <cell r="E1068" t="str">
            <v>SINAPI</v>
          </cell>
          <cell r="F1068" t="str">
            <v>AJUDANTE DE CARPINTEIRO COM ENCARGOS COMPLEMENTARES</v>
          </cell>
          <cell r="G1068" t="str">
            <v>SEDI - SERVIÇOS DIVERSOS</v>
          </cell>
        </row>
        <row r="1068">
          <cell r="I1068" t="str">
            <v>H</v>
          </cell>
          <cell r="J1068">
            <v>0.199</v>
          </cell>
          <cell r="K1068">
            <v>0</v>
          </cell>
          <cell r="L1068">
            <v>26.72</v>
          </cell>
        </row>
        <row r="1069">
          <cell r="D1069" t="str">
            <v> 92264 </v>
          </cell>
          <cell r="E1069" t="str">
            <v>SINAPI</v>
          </cell>
          <cell r="F1069" t="str">
            <v>FABRICAÇÃO DE FÔRMA PARA PILARES E ESTRUTURAS SIMILARES, EM CHAPA DE MADEIRA COMPENSADA PLASTIFICADA, E = 18 MM. AF_09/2020</v>
          </cell>
          <cell r="G1069" t="str">
            <v>FUES - FUNDAÇÕES E ESTRUTURAS</v>
          </cell>
        </row>
        <row r="1069">
          <cell r="I1069" t="str">
            <v>m²</v>
          </cell>
          <cell r="J1069">
            <v>0.105</v>
          </cell>
          <cell r="K1069">
            <v>0</v>
          </cell>
          <cell r="L1069">
            <v>234.23</v>
          </cell>
        </row>
        <row r="1070">
          <cell r="D1070" t="str">
            <v> 88262 </v>
          </cell>
          <cell r="E1070" t="str">
            <v>SINAPI</v>
          </cell>
          <cell r="F1070" t="str">
            <v>CARPINTEIRO DE FORMAS COM ENCARGOS COMPLEMENTARES</v>
          </cell>
          <cell r="G1070" t="str">
            <v>SEDI - SERVIÇOS DIVERSOS</v>
          </cell>
        </row>
        <row r="1070">
          <cell r="I1070" t="str">
            <v>H</v>
          </cell>
          <cell r="J1070">
            <v>1.088</v>
          </cell>
          <cell r="K1070">
            <v>0</v>
          </cell>
          <cell r="L1070">
            <v>33.15</v>
          </cell>
        </row>
        <row r="1071">
          <cell r="D1071" t="str">
            <v> 00002692 </v>
          </cell>
          <cell r="E1071" t="str">
            <v>SINAPI</v>
          </cell>
          <cell r="F1071" t="str">
            <v>DESMOLDANTE PROTETOR PARA FORMAS DE MADEIRA, DE BASE OLEOSA EMULSIONADA EM AGUA</v>
          </cell>
          <cell r="G1071" t="str">
            <v>Material</v>
          </cell>
        </row>
        <row r="1071">
          <cell r="I1071" t="str">
            <v>L</v>
          </cell>
          <cell r="J1071">
            <v>0.004</v>
          </cell>
          <cell r="K1071">
            <v>0</v>
          </cell>
          <cell r="L1071">
            <v>7.97</v>
          </cell>
        </row>
        <row r="1072">
          <cell r="D1072" t="str">
            <v> 00040304 </v>
          </cell>
          <cell r="E1072" t="str">
            <v>SINAPI</v>
          </cell>
          <cell r="F1072" t="str">
            <v>PREGO DE ACO POLIDO COM CABECA DUPLA 17 X 27 (2 1/2 X 11)</v>
          </cell>
          <cell r="G1072" t="str">
            <v>Material</v>
          </cell>
        </row>
        <row r="1072">
          <cell r="I1072" t="str">
            <v>KG</v>
          </cell>
          <cell r="J1072">
            <v>0.019</v>
          </cell>
          <cell r="K1072">
            <v>0</v>
          </cell>
          <cell r="L1072">
            <v>22.66</v>
          </cell>
        </row>
        <row r="1073">
          <cell r="D1073" t="str">
            <v> 00040287 </v>
          </cell>
          <cell r="E1073" t="str">
            <v>SINAPI</v>
          </cell>
          <cell r="F1073" t="str">
            <v>LOCACAO DE BARRA DE ANCORAGEM DE 0,80 A 1,20 M DE EXTENSAO, COM ROSCA DE 5/8", INCLUINDO PORCA E FLANGE</v>
          </cell>
          <cell r="G1073" t="str">
            <v>Equipamento</v>
          </cell>
        </row>
        <row r="1073">
          <cell r="I1073" t="str">
            <v>MES</v>
          </cell>
          <cell r="J1073">
            <v>0.785</v>
          </cell>
          <cell r="K1073">
            <v>0</v>
          </cell>
          <cell r="L1073">
            <v>8.54</v>
          </cell>
        </row>
        <row r="1074">
          <cell r="D1074" t="str">
            <v> 00040271 </v>
          </cell>
          <cell r="E1074" t="str">
            <v>SINAPI</v>
          </cell>
          <cell r="F1074" t="str">
            <v>LOCACAO DE APRUMADOR METALICO DE PILAR, COM ALTURA E ANGULO REGULAVEIS, EXTENSAO DE *1,50* A *2,80* M</v>
          </cell>
          <cell r="G1074" t="str">
            <v>Equipamento</v>
          </cell>
        </row>
        <row r="1074">
          <cell r="I1074" t="str">
            <v>MES</v>
          </cell>
          <cell r="J1074">
            <v>0.196</v>
          </cell>
          <cell r="K1074">
            <v>0</v>
          </cell>
          <cell r="L1074">
            <v>22.19</v>
          </cell>
        </row>
        <row r="1075">
          <cell r="D1075" t="str">
            <v> 00040275 </v>
          </cell>
          <cell r="E1075" t="str">
            <v>SINAPI</v>
          </cell>
          <cell r="F1075" t="str">
            <v>LOCACAO DE VIGA SANDUICHE METALICA VAZADA PARA TRAVAMENTO DE PILARES, ALTURA DE *8* CM, LARGURA DE *6* CM E EXTENSAO DE 2 M</v>
          </cell>
          <cell r="G1075" t="str">
            <v>Equipamento</v>
          </cell>
        </row>
        <row r="1075">
          <cell r="I1075" t="str">
            <v>MES</v>
          </cell>
          <cell r="J1075">
            <v>0.393</v>
          </cell>
          <cell r="K1075">
            <v>0</v>
          </cell>
          <cell r="L1075">
            <v>23.2</v>
          </cell>
        </row>
        <row r="1077">
          <cell r="D1077" t="str">
            <v>Código</v>
          </cell>
          <cell r="E1077" t="str">
            <v>Banco</v>
          </cell>
          <cell r="F1077" t="str">
            <v>Descrição</v>
          </cell>
          <cell r="G1077" t="str">
            <v>Tipo</v>
          </cell>
        </row>
        <row r="1077">
          <cell r="I1077" t="str">
            <v>Und</v>
          </cell>
          <cell r="J1077" t="str">
            <v>Quant.</v>
          </cell>
          <cell r="K1077" t="str">
            <v>Porcent.</v>
          </cell>
          <cell r="L1077" t="str">
            <v>Valor Unit</v>
          </cell>
        </row>
        <row r="1078">
          <cell r="D1078" t="str">
            <v> 92468 </v>
          </cell>
          <cell r="E1078" t="str">
            <v>SINAPI</v>
          </cell>
          <cell r="F1078" t="str">
            <v>MONTAGEM E DESMONTAGEM DE FÔRMA DE VIGA, ESCORAMENTO METÁLICO, PÉ-DIREITO SIMPLES, EM CHAPA DE MADEIRA PLASTIFICADA, 10 UTILIZAÇÕES. AF_09/2020</v>
          </cell>
          <cell r="G1078" t="str">
            <v>FUES - FUNDAÇÕES E ESTRUTURAS</v>
          </cell>
        </row>
        <row r="1078">
          <cell r="I1078" t="str">
            <v>m²</v>
          </cell>
          <cell r="J1078">
            <v>1</v>
          </cell>
        </row>
        <row r="1078">
          <cell r="L1078">
            <v>133.23</v>
          </cell>
        </row>
        <row r="1079">
          <cell r="D1079" t="str">
            <v> 88239 </v>
          </cell>
          <cell r="E1079" t="str">
            <v>SINAPI</v>
          </cell>
          <cell r="F1079" t="str">
            <v>AJUDANTE DE CARPINTEIRO COM ENCARGOS COMPLEMENTARES</v>
          </cell>
          <cell r="G1079" t="str">
            <v>SEDI - SERVIÇOS DIVERSOS</v>
          </cell>
        </row>
        <row r="1079">
          <cell r="I1079" t="str">
            <v>H</v>
          </cell>
          <cell r="J1079">
            <v>0.237</v>
          </cell>
          <cell r="K1079">
            <v>0</v>
          </cell>
          <cell r="L1079">
            <v>26.72</v>
          </cell>
        </row>
        <row r="1080">
          <cell r="D1080" t="str">
            <v> 88262 </v>
          </cell>
          <cell r="E1080" t="str">
            <v>SINAPI</v>
          </cell>
          <cell r="F1080" t="str">
            <v>CARPINTEIRO DE FORMAS COM ENCARGOS COMPLEMENTARES</v>
          </cell>
          <cell r="G1080" t="str">
            <v>SEDI - SERVIÇOS DIVERSOS</v>
          </cell>
        </row>
        <row r="1080">
          <cell r="I1080" t="str">
            <v>H</v>
          </cell>
          <cell r="J1080">
            <v>1.291</v>
          </cell>
          <cell r="K1080">
            <v>0</v>
          </cell>
          <cell r="L1080">
            <v>33.15</v>
          </cell>
        </row>
        <row r="1081">
          <cell r="D1081" t="str">
            <v> 92266 </v>
          </cell>
          <cell r="E1081" t="str">
            <v>SINAPI</v>
          </cell>
          <cell r="F1081" t="str">
            <v>FABRICAÇÃO DE FÔRMA PARA VIGAS, EM CHAPA DE MADEIRA COMPENSADA PLASTIFICADA, E = 18 MM. AF_09/2020</v>
          </cell>
          <cell r="G1081" t="str">
            <v>FUES - FUNDAÇÕES E ESTRUTURAS</v>
          </cell>
        </row>
        <row r="1081">
          <cell r="I1081" t="str">
            <v>m²</v>
          </cell>
          <cell r="J1081">
            <v>0.165</v>
          </cell>
          <cell r="K1081">
            <v>0</v>
          </cell>
          <cell r="L1081">
            <v>179.31</v>
          </cell>
        </row>
        <row r="1082">
          <cell r="D1082" t="str">
            <v> 00040304 </v>
          </cell>
          <cell r="E1082" t="str">
            <v>SINAPI</v>
          </cell>
          <cell r="F1082" t="str">
            <v>PREGO DE ACO POLIDO COM CABECA DUPLA 17 X 27 (2 1/2 X 11)</v>
          </cell>
          <cell r="G1082" t="str">
            <v>Material</v>
          </cell>
        </row>
        <row r="1082">
          <cell r="I1082" t="str">
            <v>KG</v>
          </cell>
          <cell r="J1082">
            <v>0.033</v>
          </cell>
          <cell r="K1082">
            <v>0</v>
          </cell>
          <cell r="L1082">
            <v>22.66</v>
          </cell>
        </row>
        <row r="1083">
          <cell r="D1083" t="str">
            <v> 00002692 </v>
          </cell>
          <cell r="E1083" t="str">
            <v>SINAPI</v>
          </cell>
          <cell r="F1083" t="str">
            <v>DESMOLDANTE PROTETOR PARA FORMAS DE MADEIRA, DE BASE OLEOSA EMULSIONADA EM AGUA</v>
          </cell>
          <cell r="G1083" t="str">
            <v>Material</v>
          </cell>
        </row>
        <row r="1083">
          <cell r="I1083" t="str">
            <v>L</v>
          </cell>
          <cell r="J1083">
            <v>0.004</v>
          </cell>
          <cell r="K1083">
            <v>0</v>
          </cell>
          <cell r="L1083">
            <v>7.97</v>
          </cell>
        </row>
        <row r="1084">
          <cell r="D1084" t="str">
            <v> 00040275 </v>
          </cell>
          <cell r="E1084" t="str">
            <v>SINAPI</v>
          </cell>
          <cell r="F1084" t="str">
            <v>LOCACAO DE VIGA SANDUICHE METALICA VAZADA PARA TRAVAMENTO DE PILARES, ALTURA DE *8* CM, LARGURA DE *6* CM E EXTENSAO DE 2 M</v>
          </cell>
          <cell r="G1084" t="str">
            <v>Equipamento</v>
          </cell>
        </row>
        <row r="1084">
          <cell r="I1084" t="str">
            <v>MES</v>
          </cell>
          <cell r="J1084">
            <v>0.356</v>
          </cell>
          <cell r="K1084">
            <v>0</v>
          </cell>
          <cell r="L1084">
            <v>23.2</v>
          </cell>
        </row>
        <row r="1085">
          <cell r="D1085" t="str">
            <v> 00004491 </v>
          </cell>
          <cell r="E1085" t="str">
            <v>SINAPI</v>
          </cell>
          <cell r="F1085" t="str">
            <v>PONTALETE *7,5 X 7,5* CM EM PINUS, MISTA OU EQUIVALENTE DA REGIAO - BRUTA</v>
          </cell>
          <cell r="G1085" t="str">
            <v>Material</v>
          </cell>
        </row>
        <row r="1085">
          <cell r="I1085" t="str">
            <v>M</v>
          </cell>
          <cell r="J1085">
            <v>0.208</v>
          </cell>
          <cell r="K1085">
            <v>0</v>
          </cell>
          <cell r="L1085">
            <v>8.38</v>
          </cell>
        </row>
        <row r="1086">
          <cell r="D1086" t="str">
            <v> 00040287 </v>
          </cell>
          <cell r="E1086" t="str">
            <v>SINAPI</v>
          </cell>
          <cell r="F1086" t="str">
            <v>LOCACAO DE BARRA DE ANCORAGEM DE 0,80 A 1,20 M DE EXTENSAO, COM ROSCA DE 5/8", INCLUINDO PORCA E FLANGE</v>
          </cell>
          <cell r="G1086" t="str">
            <v>Equipamento</v>
          </cell>
        </row>
        <row r="1086">
          <cell r="I1086" t="str">
            <v>MES</v>
          </cell>
          <cell r="J1086">
            <v>0.474</v>
          </cell>
          <cell r="K1086">
            <v>0</v>
          </cell>
          <cell r="L1086">
            <v>8.54</v>
          </cell>
        </row>
        <row r="1087">
          <cell r="D1087" t="str">
            <v> 00040339 </v>
          </cell>
          <cell r="E1087" t="str">
            <v>SINAPI</v>
          </cell>
          <cell r="F1087" t="str">
            <v>LOCACAO DE CRUZETA, SIMPLES, PARA ESCORA METALICA, COMPRIMENTO ENTRE 50 A 60 CM, PARA ESCORA DE 1,80 A 3,20 METROS E TUBO EXTERNO ATE 48 MM DE DIAMETRO</v>
          </cell>
          <cell r="G1087" t="str">
            <v>Equipamento</v>
          </cell>
        </row>
        <row r="1087">
          <cell r="I1087" t="str">
            <v>MES</v>
          </cell>
          <cell r="J1087">
            <v>1.186</v>
          </cell>
          <cell r="K1087">
            <v>0</v>
          </cell>
          <cell r="L1087">
            <v>7.78</v>
          </cell>
        </row>
        <row r="1088">
          <cell r="D1088" t="str">
            <v> 00010749 </v>
          </cell>
          <cell r="E1088" t="str">
            <v>SINAPI</v>
          </cell>
          <cell r="F1088" t="str">
            <v>LOCACAO DE ESCORA METALICA TELESCOPICA, COM ALTURA REGULAVEL DE *1,80* A *3,20* M, COM CAPACIDADE DE CARGA DE NO MINIMO 1000 KGF (10 KN), INCLUSO TRIPE E FORCADO</v>
          </cell>
          <cell r="G1088" t="str">
            <v>Equipamento</v>
          </cell>
        </row>
        <row r="1088">
          <cell r="I1088" t="str">
            <v>M/MES</v>
          </cell>
          <cell r="J1088">
            <v>1.186</v>
          </cell>
          <cell r="K1088">
            <v>0</v>
          </cell>
          <cell r="L1088">
            <v>25.73</v>
          </cell>
        </row>
        <row r="1090">
          <cell r="D1090" t="str">
            <v>Código</v>
          </cell>
          <cell r="E1090" t="str">
            <v>Banco</v>
          </cell>
          <cell r="F1090" t="str">
            <v>Descrição</v>
          </cell>
          <cell r="G1090" t="str">
            <v>Tipo</v>
          </cell>
        </row>
        <row r="1090">
          <cell r="I1090" t="str">
            <v>Und</v>
          </cell>
          <cell r="J1090" t="str">
            <v>Quant.</v>
          </cell>
          <cell r="K1090" t="str">
            <v>Porcent.</v>
          </cell>
          <cell r="L1090" t="str">
            <v>Valor Unit</v>
          </cell>
        </row>
        <row r="1091">
          <cell r="D1091" t="str">
            <v> 92524 </v>
          </cell>
          <cell r="E1091" t="str">
            <v>SINAPI</v>
          </cell>
          <cell r="F1091" t="str">
            <v>MONTAGEM E DESMONTAGEM DE FÔRMA DE LAJE MACIÇA, PÉ-DIREITO DUPLO, EM CHAPA DE MADEIRA COMPENSADA PLASTIFICADA, 10 UTILIZAÇÕES. AF_09/2020</v>
          </cell>
          <cell r="G1091" t="str">
            <v>FUES - FUNDAÇÕES E ESTRUTURAS</v>
          </cell>
        </row>
        <row r="1091">
          <cell r="I1091" t="str">
            <v>m²</v>
          </cell>
          <cell r="J1091">
            <v>1</v>
          </cell>
        </row>
        <row r="1091">
          <cell r="L1091">
            <v>87.45</v>
          </cell>
        </row>
        <row r="1092">
          <cell r="D1092" t="str">
            <v> 92268 </v>
          </cell>
          <cell r="E1092" t="str">
            <v>SINAPI</v>
          </cell>
          <cell r="F1092" t="str">
            <v>FABRICAÇÃO DE FÔRMA PARA LAJES, EM CHAPA DE MADEIRA COMPENSADA PLASTIFICADA, E = 18 MM. AF_09/2020</v>
          </cell>
          <cell r="G1092" t="str">
            <v>FUES - FUNDAÇÕES E ESTRUTURAS</v>
          </cell>
        </row>
        <row r="1092">
          <cell r="I1092" t="str">
            <v>m²</v>
          </cell>
          <cell r="J1092">
            <v>0.136</v>
          </cell>
          <cell r="K1092">
            <v>0</v>
          </cell>
          <cell r="L1092">
            <v>100.95</v>
          </cell>
        </row>
        <row r="1093">
          <cell r="D1093" t="str">
            <v> 88239 </v>
          </cell>
          <cell r="E1093" t="str">
            <v>SINAPI</v>
          </cell>
          <cell r="F1093" t="str">
            <v>AJUDANTE DE CARPINTEIRO COM ENCARGOS COMPLEMENTARES</v>
          </cell>
          <cell r="G1093" t="str">
            <v>SEDI - SERVIÇOS DIVERSOS</v>
          </cell>
        </row>
        <row r="1093">
          <cell r="I1093" t="str">
            <v>H</v>
          </cell>
          <cell r="J1093">
            <v>0.159</v>
          </cell>
          <cell r="K1093">
            <v>0</v>
          </cell>
          <cell r="L1093">
            <v>26.72</v>
          </cell>
        </row>
        <row r="1094">
          <cell r="D1094" t="str">
            <v> 88262 </v>
          </cell>
          <cell r="E1094" t="str">
            <v>SINAPI</v>
          </cell>
          <cell r="F1094" t="str">
            <v>CARPINTEIRO DE FORMAS COM ENCARGOS COMPLEMENTARES</v>
          </cell>
          <cell r="G1094" t="str">
            <v>SEDI - SERVIÇOS DIVERSOS</v>
          </cell>
        </row>
        <row r="1094">
          <cell r="I1094" t="str">
            <v>H</v>
          </cell>
          <cell r="J1094">
            <v>0.868</v>
          </cell>
          <cell r="K1094">
            <v>0</v>
          </cell>
          <cell r="L1094">
            <v>33.15</v>
          </cell>
        </row>
        <row r="1095">
          <cell r="D1095" t="str">
            <v> 00040291 </v>
          </cell>
          <cell r="E1095" t="str">
            <v>SINAPI</v>
          </cell>
          <cell r="F1095" t="str">
            <v>LOCACAO DE TORRE METALICA COMPLETA PARA UMA CARGA DE 8 TF (80 KN) E PE DIREITO DE 6 M, INCLUINDO MODULOS, DIAGONAIS, SAPATAS E FORCADOS</v>
          </cell>
          <cell r="G1095" t="str">
            <v>Equipamento</v>
          </cell>
        </row>
        <row r="1095">
          <cell r="I1095" t="str">
            <v>MES</v>
          </cell>
          <cell r="J1095">
            <v>0.05</v>
          </cell>
          <cell r="K1095">
            <v>0</v>
          </cell>
          <cell r="L1095">
            <v>725</v>
          </cell>
        </row>
        <row r="1096">
          <cell r="D1096" t="str">
            <v> 00040270 </v>
          </cell>
          <cell r="E1096" t="str">
            <v>SINAPI</v>
          </cell>
          <cell r="F1096" t="str">
            <v>VIGA DE ESCORAMENTO H20, DE MADEIRA, PESO DE 5,00 A 5,20 KG/M, COM EXTREMIDADES PLASTICAS</v>
          </cell>
          <cell r="G1096" t="str">
            <v>Material</v>
          </cell>
        </row>
        <row r="1096">
          <cell r="I1096" t="str">
            <v>M</v>
          </cell>
          <cell r="J1096">
            <v>0.038</v>
          </cell>
          <cell r="K1096">
            <v>0</v>
          </cell>
          <cell r="L1096">
            <v>116.97</v>
          </cell>
        </row>
        <row r="1097">
          <cell r="D1097" t="str">
            <v> 00002692 </v>
          </cell>
          <cell r="E1097" t="str">
            <v>SINAPI</v>
          </cell>
          <cell r="F1097" t="str">
            <v>DESMOLDANTE PROTETOR PARA FORMAS DE MADEIRA, DE BASE OLEOSA EMULSIONADA EM AGUA</v>
          </cell>
          <cell r="G1097" t="str">
            <v>Material</v>
          </cell>
        </row>
        <row r="1097">
          <cell r="I1097" t="str">
            <v>L</v>
          </cell>
          <cell r="J1097">
            <v>0.004</v>
          </cell>
          <cell r="K1097">
            <v>0</v>
          </cell>
          <cell r="L1097">
            <v>7.97</v>
          </cell>
        </row>
        <row r="1099">
          <cell r="D1099" t="str">
            <v>Código</v>
          </cell>
          <cell r="E1099" t="str">
            <v>Banco</v>
          </cell>
          <cell r="F1099" t="str">
            <v>Descrição</v>
          </cell>
          <cell r="G1099" t="str">
            <v>Tipo</v>
          </cell>
        </row>
        <row r="1099">
          <cell r="I1099" t="str">
            <v>Und</v>
          </cell>
          <cell r="J1099" t="str">
            <v>Quant.</v>
          </cell>
          <cell r="K1099" t="str">
            <v>Porcent.</v>
          </cell>
          <cell r="L1099" t="str">
            <v>Valor Unit</v>
          </cell>
        </row>
        <row r="1100">
          <cell r="D1100" t="str">
            <v> 040628 </v>
          </cell>
          <cell r="E1100" t="str">
            <v>SBC</v>
          </cell>
          <cell r="F1100" t="str">
            <v>CONCRETO USINADO 35MPA PARA ESTRUTURA LANCAMENTO MECANICO</v>
          </cell>
          <cell r="G1100" t="str">
            <v>ESTRUTURA</v>
          </cell>
        </row>
        <row r="1100">
          <cell r="I1100" t="str">
            <v>m³</v>
          </cell>
          <cell r="J1100">
            <v>1</v>
          </cell>
        </row>
        <row r="1100">
          <cell r="L1100">
            <v>792.43</v>
          </cell>
        </row>
        <row r="1101">
          <cell r="D1101" t="str">
            <v> 037431 </v>
          </cell>
          <cell r="E1101" t="str">
            <v>SBC</v>
          </cell>
          <cell r="F1101" t="str">
            <v>VIBRADOR DE IMERSAO ELETRICO 2CV</v>
          </cell>
          <cell r="G1101" t="str">
            <v>Material</v>
          </cell>
        </row>
        <row r="1101">
          <cell r="I1101" t="str">
            <v>H</v>
          </cell>
          <cell r="J1101">
            <v>1.49</v>
          </cell>
          <cell r="K1101">
            <v>0</v>
          </cell>
          <cell r="L1101">
            <v>2.33</v>
          </cell>
        </row>
        <row r="1102">
          <cell r="D1102" t="str">
            <v> 099350 </v>
          </cell>
          <cell r="E1102" t="str">
            <v>SBC</v>
          </cell>
          <cell r="F1102" t="str">
            <v>CARPINTEIRO DE FORMAS</v>
          </cell>
          <cell r="G1102" t="str">
            <v>Mão de Obra</v>
          </cell>
        </row>
        <row r="1102">
          <cell r="I1102" t="str">
            <v>H</v>
          </cell>
          <cell r="J1102">
            <v>2.25</v>
          </cell>
          <cell r="K1102">
            <v>0</v>
          </cell>
          <cell r="L1102">
            <v>25.83713</v>
          </cell>
        </row>
        <row r="1103">
          <cell r="D1103" t="str">
            <v> 008415 </v>
          </cell>
          <cell r="E1103" t="str">
            <v>SBC</v>
          </cell>
          <cell r="F1103" t="str">
            <v>CONCRETO USINADO 35.0 MPa BOMBEAVEL</v>
          </cell>
          <cell r="G1103" t="str">
            <v>Material</v>
          </cell>
        </row>
        <row r="1103">
          <cell r="I1103" t="str">
            <v>m³</v>
          </cell>
          <cell r="J1103">
            <v>1.05</v>
          </cell>
          <cell r="K1103">
            <v>0</v>
          </cell>
          <cell r="L1103">
            <v>543.91</v>
          </cell>
        </row>
        <row r="1104">
          <cell r="D1104" t="str">
            <v> 099322 </v>
          </cell>
          <cell r="E1104" t="str">
            <v>SBC</v>
          </cell>
          <cell r="F1104" t="str">
            <v>CONCRETISTA</v>
          </cell>
          <cell r="G1104" t="str">
            <v>Mão de Obra</v>
          </cell>
        </row>
        <row r="1104">
          <cell r="I1104" t="str">
            <v>H</v>
          </cell>
          <cell r="J1104">
            <v>2.85</v>
          </cell>
          <cell r="K1104">
            <v>0</v>
          </cell>
          <cell r="L1104">
            <v>23.787242</v>
          </cell>
        </row>
        <row r="1105">
          <cell r="D1105" t="str">
            <v> 099323 </v>
          </cell>
          <cell r="E1105" t="str">
            <v>SBC</v>
          </cell>
          <cell r="F1105" t="str">
            <v>AJUDANTE ESPECIALIZADO - CONCRETISTA</v>
          </cell>
          <cell r="G1105" t="str">
            <v>Mão de Obra</v>
          </cell>
        </row>
        <row r="1105">
          <cell r="I1105" t="str">
            <v>H</v>
          </cell>
          <cell r="J1105">
            <v>4.67</v>
          </cell>
          <cell r="K1105">
            <v>0</v>
          </cell>
          <cell r="L1105">
            <v>19.687466</v>
          </cell>
        </row>
        <row r="1107">
          <cell r="D1107" t="str">
            <v>Código</v>
          </cell>
          <cell r="E1107" t="str">
            <v>Banco</v>
          </cell>
          <cell r="F1107" t="str">
            <v>Descrição</v>
          </cell>
          <cell r="G1107" t="str">
            <v>Tipo</v>
          </cell>
        </row>
        <row r="1107">
          <cell r="I1107" t="str">
            <v>Und</v>
          </cell>
          <cell r="J1107" t="str">
            <v>Quant.</v>
          </cell>
          <cell r="K1107" t="str">
            <v>Porcent.</v>
          </cell>
          <cell r="L1107" t="str">
            <v>Valor Unit</v>
          </cell>
        </row>
        <row r="1108">
          <cell r="D1108" t="str">
            <v> 103673 </v>
          </cell>
          <cell r="E1108" t="str">
            <v>SINAPI</v>
          </cell>
          <cell r="F1108" t="str">
            <v>LANÇAMENTO COM USO DE BOMBA, ADENSAMENTO E ACABAMENTO DE CONCRETO EM ESTRUTURAS. AF_02/2022</v>
          </cell>
          <cell r="G1108" t="str">
            <v>FUES - FUNDAÇÕES E ESTRUTURAS</v>
          </cell>
        </row>
        <row r="1108">
          <cell r="I1108" t="str">
            <v>m³</v>
          </cell>
          <cell r="J1108">
            <v>1</v>
          </cell>
        </row>
        <row r="1108">
          <cell r="L1108">
            <v>49.98</v>
          </cell>
        </row>
        <row r="1109">
          <cell r="D1109" t="str">
            <v> 88262 </v>
          </cell>
          <cell r="E1109" t="str">
            <v>SINAPI</v>
          </cell>
          <cell r="F1109" t="str">
            <v>CARPINTEIRO DE FORMAS COM ENCARGOS COMPLEMENTARES</v>
          </cell>
          <cell r="G1109" t="str">
            <v>SEDI - SERVIÇOS DIVERSOS</v>
          </cell>
        </row>
        <row r="1109">
          <cell r="I1109" t="str">
            <v>H</v>
          </cell>
          <cell r="J1109">
            <v>0.224</v>
          </cell>
          <cell r="K1109">
            <v>0</v>
          </cell>
          <cell r="L1109">
            <v>33.15</v>
          </cell>
        </row>
        <row r="1110">
          <cell r="D1110" t="str">
            <v> 88316 </v>
          </cell>
          <cell r="E1110" t="str">
            <v>SINAPI</v>
          </cell>
          <cell r="F1110" t="str">
            <v>SERVENTE COM ENCARGOS COMPLEMENTARES</v>
          </cell>
          <cell r="G1110" t="str">
            <v>SEDI - SERVIÇOS DIVERSOS</v>
          </cell>
        </row>
        <row r="1110">
          <cell r="I1110" t="str">
            <v>H</v>
          </cell>
          <cell r="J1110">
            <v>1.345</v>
          </cell>
          <cell r="K1110">
            <v>0</v>
          </cell>
          <cell r="L1110">
            <v>25.95</v>
          </cell>
        </row>
        <row r="1111">
          <cell r="D1111" t="str">
            <v> 88309 </v>
          </cell>
          <cell r="E1111" t="str">
            <v>SINAPI</v>
          </cell>
          <cell r="F1111" t="str">
            <v>PEDREIRO COM ENCARGOS COMPLEMENTARES</v>
          </cell>
          <cell r="G1111" t="str">
            <v>SEDI - SERVIÇOS DIVERSOS</v>
          </cell>
        </row>
        <row r="1111">
          <cell r="I1111" t="str">
            <v>H</v>
          </cell>
          <cell r="J1111">
            <v>0.224</v>
          </cell>
          <cell r="K1111">
            <v>0</v>
          </cell>
          <cell r="L1111">
            <v>33.38</v>
          </cell>
        </row>
        <row r="1112">
          <cell r="D1112" t="str">
            <v> 90586 </v>
          </cell>
          <cell r="E1112" t="str">
            <v>SINAPI</v>
          </cell>
          <cell r="F1112" t="str">
            <v>VIBRADOR DE IMERSÃO, DIÂMETRO DE PONTEIRA 45MM, MOTOR ELÉTRICO TRIFÁSICO POTÊNCIA DE 2 CV - CHP DIURNO. AF_06/2015</v>
          </cell>
          <cell r="G1112" t="str">
            <v>CHOR - CUSTOS HORÁRIOS DE MÁQUINAS E EQUIPAMENTOS</v>
          </cell>
        </row>
        <row r="1112">
          <cell r="I1112" t="str">
            <v>CHP</v>
          </cell>
          <cell r="J1112">
            <v>0.094</v>
          </cell>
          <cell r="K1112">
            <v>0</v>
          </cell>
          <cell r="L1112">
            <v>1.46</v>
          </cell>
        </row>
        <row r="1113">
          <cell r="D1113" t="str">
            <v> 90587 </v>
          </cell>
          <cell r="E1113" t="str">
            <v>SINAPI</v>
          </cell>
          <cell r="F1113" t="str">
            <v>VIBRADOR DE IMERSÃO, DIÂMETRO DE PONTEIRA 45MM, MOTOR ELÉTRICO TRIFÁSICO POTÊNCIA DE 2 CV - CHI DIURNO. AF_06/2015</v>
          </cell>
          <cell r="G1113" t="str">
            <v>CHOR - CUSTOS HORÁRIOS DE MÁQUINAS E EQUIPAMENTOS</v>
          </cell>
        </row>
        <row r="1113">
          <cell r="I1113" t="str">
            <v>CHI</v>
          </cell>
          <cell r="J1113">
            <v>0.13</v>
          </cell>
          <cell r="K1113">
            <v>0</v>
          </cell>
          <cell r="L1113">
            <v>0.53</v>
          </cell>
        </row>
        <row r="1115">
          <cell r="D1115" t="str">
            <v>Código</v>
          </cell>
          <cell r="E1115" t="str">
            <v>Banco</v>
          </cell>
          <cell r="F1115" t="str">
            <v>Descrição</v>
          </cell>
          <cell r="G1115" t="str">
            <v>Tipo</v>
          </cell>
        </row>
        <row r="1115">
          <cell r="I1115" t="str">
            <v>Und</v>
          </cell>
          <cell r="J1115" t="str">
            <v>Quant.</v>
          </cell>
          <cell r="K1115" t="str">
            <v>Porcent.</v>
          </cell>
          <cell r="L1115" t="str">
            <v>Valor Unit</v>
          </cell>
        </row>
        <row r="1116">
          <cell r="D1116" t="str">
            <v> 01.001.0152-0 </v>
          </cell>
          <cell r="E1116" t="str">
            <v>EMOP</v>
          </cell>
          <cell r="F1116" t="str">
            <v>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v>
          </cell>
          <cell r="G1116">
            <v>1</v>
          </cell>
        </row>
        <row r="1116">
          <cell r="I1116" t="str">
            <v>m³</v>
          </cell>
          <cell r="J1116">
            <v>1</v>
          </cell>
        </row>
        <row r="1116">
          <cell r="L1116">
            <v>47.34</v>
          </cell>
        </row>
        <row r="1117">
          <cell r="D1117" t="str">
            <v> 55.100.0002-1 </v>
          </cell>
          <cell r="E1117" t="str">
            <v>EMOP</v>
          </cell>
          <cell r="F1117" t="str">
            <v>COMPOSICAO BASICA - ENSAIO DE LABORATORIO</v>
          </cell>
          <cell r="G1117">
            <v>55</v>
          </cell>
        </row>
        <row r="1117">
          <cell r="I1117" t="str">
            <v>UN</v>
          </cell>
          <cell r="J1117">
            <v>0.11</v>
          </cell>
          <cell r="K1117">
            <v>0</v>
          </cell>
          <cell r="L1117">
            <v>163.4</v>
          </cell>
        </row>
        <row r="1118">
          <cell r="D1118" t="str">
            <v> 58.002.0333-1 </v>
          </cell>
          <cell r="E1118" t="str">
            <v>EMOP</v>
          </cell>
          <cell r="F1118" t="str">
            <v>MOLDAGEM E COLETA DE CORPO DE PROVA DE CONCRETO EXECUTADO POR FIRMA ESPECIALIZADA COM TRANSPORTE ATE 250KM.</v>
          </cell>
          <cell r="G1118">
            <v>58</v>
          </cell>
        </row>
        <row r="1118">
          <cell r="I1118" t="str">
            <v>UN</v>
          </cell>
          <cell r="J1118">
            <v>0.12</v>
          </cell>
          <cell r="K1118">
            <v>0</v>
          </cell>
          <cell r="L1118">
            <v>244.76</v>
          </cell>
        </row>
        <row r="1120">
          <cell r="D1120" t="str">
            <v>Código</v>
          </cell>
          <cell r="E1120" t="str">
            <v>Banco</v>
          </cell>
          <cell r="F1120" t="str">
            <v>Descrição</v>
          </cell>
          <cell r="G1120" t="str">
            <v>Tipo</v>
          </cell>
        </row>
        <row r="1120">
          <cell r="I1120" t="str">
            <v>Und</v>
          </cell>
          <cell r="J1120" t="str">
            <v>Quant.</v>
          </cell>
          <cell r="K1120" t="str">
            <v>Porcent.</v>
          </cell>
          <cell r="L1120" t="str">
            <v>Valor Unit</v>
          </cell>
        </row>
        <row r="1121">
          <cell r="D1121" t="str">
            <v> 95944 </v>
          </cell>
          <cell r="E1121" t="str">
            <v>SINAPI</v>
          </cell>
          <cell r="F1121" t="str">
            <v>ARMAÇÃO DE ESCADA, DE UMA ESTRUTURA CONVENCIONAL DE CONCRETO ARMADO UTILIZANDO AÇO CA-50 DE 6,3 MM - MONTAGEM. AF_11/2020</v>
          </cell>
          <cell r="G1121" t="str">
            <v>FUES - FUNDAÇÕES E ESTRUTURAS</v>
          </cell>
        </row>
        <row r="1121">
          <cell r="I1121" t="str">
            <v>KG</v>
          </cell>
          <cell r="J1121">
            <v>1</v>
          </cell>
        </row>
        <row r="1121">
          <cell r="L1121">
            <v>21.45</v>
          </cell>
        </row>
        <row r="1122">
          <cell r="D1122" t="str">
            <v> 88245 </v>
          </cell>
          <cell r="E1122" t="str">
            <v>SINAPI</v>
          </cell>
          <cell r="F1122" t="str">
            <v>ARMADOR COM ENCARGOS COMPLEMENTARES</v>
          </cell>
          <cell r="G1122" t="str">
            <v>SEDI - SERVIÇOS DIVERSOS</v>
          </cell>
        </row>
        <row r="1122">
          <cell r="I1122" t="str">
            <v>H</v>
          </cell>
          <cell r="J1122">
            <v>0.297</v>
          </cell>
          <cell r="K1122">
            <v>0</v>
          </cell>
          <cell r="L1122">
            <v>32.41</v>
          </cell>
        </row>
        <row r="1123">
          <cell r="D1123" t="str">
            <v> 88238 </v>
          </cell>
          <cell r="E1123" t="str">
            <v>SINAPI</v>
          </cell>
          <cell r="F1123" t="str">
            <v>AJUDANTE DE ARMADOR COM ENCARGOS COMPLEMENTARES</v>
          </cell>
          <cell r="G1123" t="str">
            <v>SEDI - SERVIÇOS DIVERSOS</v>
          </cell>
        </row>
        <row r="1123">
          <cell r="I1123" t="str">
            <v>H</v>
          </cell>
          <cell r="J1123">
            <v>0.047</v>
          </cell>
          <cell r="K1123">
            <v>0</v>
          </cell>
          <cell r="L1123">
            <v>26.79</v>
          </cell>
        </row>
        <row r="1124">
          <cell r="D1124" t="str">
            <v> 92801 </v>
          </cell>
          <cell r="E1124" t="str">
            <v>SINAPI</v>
          </cell>
          <cell r="F1124" t="str">
            <v>CORTE E DOBRA DE AÇO CA-50, DIÂMETRO DE 6,3 MM. AF_06/2022</v>
          </cell>
          <cell r="G1124" t="str">
            <v>FUES - FUNDAÇÕES E ESTRUTURAS</v>
          </cell>
        </row>
        <row r="1124">
          <cell r="I1124" t="str">
            <v>KG</v>
          </cell>
          <cell r="J1124">
            <v>1</v>
          </cell>
          <cell r="K1124">
            <v>0</v>
          </cell>
          <cell r="L1124">
            <v>9.76</v>
          </cell>
        </row>
        <row r="1125">
          <cell r="D1125" t="str">
            <v> 00039017 </v>
          </cell>
          <cell r="E1125" t="str">
            <v>SINAPI</v>
          </cell>
          <cell r="F1125" t="str">
            <v>ESPACADOR / DISTANCIADOR CIRCULAR COM ENTRADA LATERAL, EM PLASTICO, PARA VERGALHAO *4,2 A 12,5* MM, COBRIMENTO 20 MM</v>
          </cell>
          <cell r="G1125" t="str">
            <v>Material</v>
          </cell>
        </row>
        <row r="1125">
          <cell r="I1125" t="str">
            <v>UN</v>
          </cell>
          <cell r="J1125">
            <v>0.827</v>
          </cell>
          <cell r="K1125">
            <v>0</v>
          </cell>
          <cell r="L1125">
            <v>0.22</v>
          </cell>
        </row>
        <row r="1126">
          <cell r="D1126" t="str">
            <v> 00043132 </v>
          </cell>
          <cell r="E1126" t="str">
            <v>SINAPI</v>
          </cell>
          <cell r="F1126" t="str">
            <v>ARAME RECOZIDO 16 BWG, D = 1,65 MM (0,016 KG/M) OU 18 BWG, D = 1,25 MM (0,01 KG/M)</v>
          </cell>
          <cell r="G1126" t="str">
            <v>Material</v>
          </cell>
        </row>
        <row r="1126">
          <cell r="I1126" t="str">
            <v>KG</v>
          </cell>
          <cell r="J1126">
            <v>0.025</v>
          </cell>
          <cell r="K1126">
            <v>0</v>
          </cell>
          <cell r="L1126">
            <v>25.69</v>
          </cell>
        </row>
        <row r="1128">
          <cell r="D1128" t="str">
            <v>Código</v>
          </cell>
          <cell r="E1128" t="str">
            <v>Banco</v>
          </cell>
          <cell r="F1128" t="str">
            <v>Descrição</v>
          </cell>
          <cell r="G1128" t="str">
            <v>Tipo</v>
          </cell>
        </row>
        <row r="1128">
          <cell r="I1128" t="str">
            <v>Und</v>
          </cell>
          <cell r="J1128" t="str">
            <v>Quant.</v>
          </cell>
          <cell r="K1128" t="str">
            <v>Porcent.</v>
          </cell>
          <cell r="L1128" t="str">
            <v>Valor Unit</v>
          </cell>
        </row>
        <row r="1129">
          <cell r="D1129" t="str">
            <v> 95945 </v>
          </cell>
          <cell r="E1129" t="str">
            <v>SINAPI</v>
          </cell>
          <cell r="F1129" t="str">
            <v>ARMAÇÃO DE ESCADA, DE UMA ESTRUTURA CONVENCIONAL DE CONCRETO ARMADO UTILIZANDO AÇO CA-50 DE 8,0 MM - MONTAGEM. AF_11/2020</v>
          </cell>
          <cell r="G1129" t="str">
            <v>FUES - FUNDAÇÕES E ESTRUTURAS</v>
          </cell>
        </row>
        <row r="1129">
          <cell r="I1129" t="str">
            <v>KG</v>
          </cell>
          <cell r="J1129">
            <v>1</v>
          </cell>
        </row>
        <row r="1129">
          <cell r="L1129">
            <v>16.78</v>
          </cell>
        </row>
        <row r="1130">
          <cell r="D1130" t="str">
            <v> 92802 </v>
          </cell>
          <cell r="E1130" t="str">
            <v>SINAPI</v>
          </cell>
          <cell r="F1130" t="str">
            <v>CORTE E DOBRA DE AÇO CA-50, DIÂMETRO DE 8,0 MM. AF_06/2022</v>
          </cell>
          <cell r="G1130" t="str">
            <v>FUES - FUNDAÇÕES E ESTRUTURAS</v>
          </cell>
        </row>
        <row r="1130">
          <cell r="I1130" t="str">
            <v>KG</v>
          </cell>
          <cell r="J1130">
            <v>1</v>
          </cell>
          <cell r="K1130">
            <v>0</v>
          </cell>
          <cell r="L1130">
            <v>9.59</v>
          </cell>
        </row>
        <row r="1131">
          <cell r="D1131" t="str">
            <v> 88238 </v>
          </cell>
          <cell r="E1131" t="str">
            <v>SINAPI</v>
          </cell>
          <cell r="F1131" t="str">
            <v>AJUDANTE DE ARMADOR COM ENCARGOS COMPLEMENTARES</v>
          </cell>
          <cell r="G1131" t="str">
            <v>SEDI - SERVIÇOS DIVERSOS</v>
          </cell>
        </row>
        <row r="1131">
          <cell r="I1131" t="str">
            <v>H</v>
          </cell>
          <cell r="J1131">
            <v>0.028</v>
          </cell>
          <cell r="K1131">
            <v>0</v>
          </cell>
          <cell r="L1131">
            <v>26.79</v>
          </cell>
        </row>
        <row r="1132">
          <cell r="D1132" t="str">
            <v> 88245 </v>
          </cell>
          <cell r="E1132" t="str">
            <v>SINAPI</v>
          </cell>
          <cell r="F1132" t="str">
            <v>ARMADOR COM ENCARGOS COMPLEMENTARES</v>
          </cell>
          <cell r="G1132" t="str">
            <v>SEDI - SERVIÇOS DIVERSOS</v>
          </cell>
        </row>
        <row r="1132">
          <cell r="I1132" t="str">
            <v>H</v>
          </cell>
          <cell r="J1132">
            <v>0.175</v>
          </cell>
          <cell r="K1132">
            <v>0</v>
          </cell>
          <cell r="L1132">
            <v>32.41</v>
          </cell>
        </row>
        <row r="1133">
          <cell r="D1133" t="str">
            <v> 00039017 </v>
          </cell>
          <cell r="E1133" t="str">
            <v>SINAPI</v>
          </cell>
          <cell r="F1133" t="str">
            <v>ESPACADOR / DISTANCIADOR CIRCULAR COM ENTRADA LATERAL, EM PLASTICO, PARA VERGALHAO *4,2 A 12,5* MM, COBRIMENTO 20 MM</v>
          </cell>
          <cell r="G1133" t="str">
            <v>Material</v>
          </cell>
        </row>
        <row r="1133">
          <cell r="I1133" t="str">
            <v>UN</v>
          </cell>
          <cell r="J1133">
            <v>0.613</v>
          </cell>
          <cell r="K1133">
            <v>0</v>
          </cell>
          <cell r="L1133">
            <v>0.22</v>
          </cell>
        </row>
        <row r="1134">
          <cell r="D1134" t="str">
            <v> 00043132 </v>
          </cell>
          <cell r="E1134" t="str">
            <v>SINAPI</v>
          </cell>
          <cell r="F1134" t="str">
            <v>ARAME RECOZIDO 16 BWG, D = 1,65 MM (0,016 KG/M) OU 18 BWG, D = 1,25 MM (0,01 KG/M)</v>
          </cell>
          <cell r="G1134" t="str">
            <v>Material</v>
          </cell>
        </row>
        <row r="1134">
          <cell r="I1134" t="str">
            <v>KG</v>
          </cell>
          <cell r="J1134">
            <v>0.025</v>
          </cell>
          <cell r="K1134">
            <v>0</v>
          </cell>
          <cell r="L1134">
            <v>25.69</v>
          </cell>
        </row>
        <row r="1136">
          <cell r="D1136" t="str">
            <v>Código</v>
          </cell>
          <cell r="E1136" t="str">
            <v>Banco</v>
          </cell>
          <cell r="F1136" t="str">
            <v>Descrição</v>
          </cell>
          <cell r="G1136" t="str">
            <v>Tipo</v>
          </cell>
        </row>
        <row r="1136">
          <cell r="I1136" t="str">
            <v>Und</v>
          </cell>
          <cell r="J1136" t="str">
            <v>Quant.</v>
          </cell>
          <cell r="K1136" t="str">
            <v>Porcent.</v>
          </cell>
          <cell r="L1136" t="str">
            <v>Valor Unit</v>
          </cell>
        </row>
        <row r="1137">
          <cell r="D1137" t="str">
            <v> 95946 </v>
          </cell>
          <cell r="E1137" t="str">
            <v>SINAPI</v>
          </cell>
          <cell r="F1137" t="str">
            <v>ARMAÇÃO DE ESCADA, DE UMA ESTRUTURA CONVENCIONAL DE CONCRETO ARMADO UTILIZANDO AÇO CA-50 DE 10,0 MM - MONTAGEM. AF_11/2020</v>
          </cell>
          <cell r="G1137" t="str">
            <v>FUES - FUNDAÇÕES E ESTRUTURAS</v>
          </cell>
        </row>
        <row r="1137">
          <cell r="I1137" t="str">
            <v>KG</v>
          </cell>
          <cell r="J1137">
            <v>1</v>
          </cell>
        </row>
        <row r="1137">
          <cell r="L1137">
            <v>12.97</v>
          </cell>
        </row>
        <row r="1138">
          <cell r="D1138" t="str">
            <v> 88238 </v>
          </cell>
          <cell r="E1138" t="str">
            <v>SINAPI</v>
          </cell>
          <cell r="F1138" t="str">
            <v>AJUDANTE DE ARMADOR COM ENCARGOS COMPLEMENTARES</v>
          </cell>
          <cell r="G1138" t="str">
            <v>SEDI - SERVIÇOS DIVERSOS</v>
          </cell>
        </row>
        <row r="1138">
          <cell r="I1138" t="str">
            <v>H</v>
          </cell>
          <cell r="J1138">
            <v>0.015</v>
          </cell>
          <cell r="K1138">
            <v>0</v>
          </cell>
          <cell r="L1138">
            <v>26.79</v>
          </cell>
        </row>
        <row r="1139">
          <cell r="D1139" t="str">
            <v> 88245 </v>
          </cell>
          <cell r="E1139" t="str">
            <v>SINAPI</v>
          </cell>
          <cell r="F1139" t="str">
            <v>ARMADOR COM ENCARGOS COMPLEMENTARES</v>
          </cell>
          <cell r="G1139" t="str">
            <v>SEDI - SERVIÇOS DIVERSOS</v>
          </cell>
        </row>
        <row r="1139">
          <cell r="I1139" t="str">
            <v>H</v>
          </cell>
          <cell r="J1139">
            <v>0.094</v>
          </cell>
          <cell r="K1139">
            <v>0</v>
          </cell>
          <cell r="L1139">
            <v>32.41</v>
          </cell>
        </row>
        <row r="1140">
          <cell r="D1140" t="str">
            <v> 92803 </v>
          </cell>
          <cell r="E1140" t="str">
            <v>SINAPI</v>
          </cell>
          <cell r="F1140" t="str">
            <v>CORTE E DOBRA DE AÇO CA-50, DIÂMETRO DE 10,0 MM. AF_06/2022</v>
          </cell>
          <cell r="G1140" t="str">
            <v>FUES - FUNDAÇÕES E ESTRUTURAS</v>
          </cell>
        </row>
        <row r="1140">
          <cell r="I1140" t="str">
            <v>KG</v>
          </cell>
          <cell r="J1140">
            <v>1</v>
          </cell>
          <cell r="K1140">
            <v>0</v>
          </cell>
          <cell r="L1140">
            <v>8.8</v>
          </cell>
        </row>
        <row r="1141">
          <cell r="D1141" t="str">
            <v> 00039017 </v>
          </cell>
          <cell r="E1141" t="str">
            <v>SINAPI</v>
          </cell>
          <cell r="F1141" t="str">
            <v>ESPACADOR / DISTANCIADOR CIRCULAR COM ENTRADA LATERAL, EM PLASTICO, PARA VERGALHAO *4,2 A 12,5* MM, COBRIMENTO 20 MM</v>
          </cell>
          <cell r="G1141" t="str">
            <v>Material</v>
          </cell>
        </row>
        <row r="1141">
          <cell r="I1141" t="str">
            <v>UN</v>
          </cell>
          <cell r="J1141">
            <v>0.431</v>
          </cell>
          <cell r="K1141">
            <v>0</v>
          </cell>
          <cell r="L1141">
            <v>0.22</v>
          </cell>
        </row>
        <row r="1142">
          <cell r="D1142" t="str">
            <v> 00043132 </v>
          </cell>
          <cell r="E1142" t="str">
            <v>SINAPI</v>
          </cell>
          <cell r="F1142" t="str">
            <v>ARAME RECOZIDO 16 BWG, D = 1,65 MM (0,016 KG/M) OU 18 BWG, D = 1,25 MM (0,01 KG/M)</v>
          </cell>
          <cell r="G1142" t="str">
            <v>Material</v>
          </cell>
        </row>
        <row r="1142">
          <cell r="I1142" t="str">
            <v>KG</v>
          </cell>
          <cell r="J1142">
            <v>0.025</v>
          </cell>
          <cell r="K1142">
            <v>0</v>
          </cell>
          <cell r="L1142">
            <v>25.69</v>
          </cell>
        </row>
        <row r="1144">
          <cell r="F1144" t="str">
            <v>SUBESTAÇÃO</v>
          </cell>
        </row>
        <row r="1145">
          <cell r="D1145" t="str">
            <v>Código</v>
          </cell>
          <cell r="E1145" t="str">
            <v>Banco</v>
          </cell>
          <cell r="F1145" t="str">
            <v>Descrição</v>
          </cell>
          <cell r="G1145" t="str">
            <v>Tipo</v>
          </cell>
        </row>
        <row r="1145">
          <cell r="I1145" t="str">
            <v>Und</v>
          </cell>
          <cell r="J1145" t="str">
            <v>Quant.</v>
          </cell>
          <cell r="K1145" t="str">
            <v>Porcent.</v>
          </cell>
          <cell r="L1145" t="str">
            <v>Valor Unit</v>
          </cell>
        </row>
        <row r="1146">
          <cell r="D1146" t="str">
            <v> UFF00587 (ADAPT_SINAPI: 103672) </v>
          </cell>
          <cell r="E1146" t="str">
            <v>Próprio</v>
          </cell>
          <cell r="F1146" t="str">
            <v>CONCRETAGEM DE PILARES, FCK = 30 MPA, COM USO DE BOMBA - LANÇAMENTO, ADENSAMENTO E ACABAMENTO. AF_02/2022_PS</v>
          </cell>
          <cell r="G1146" t="str">
            <v>FUES - FUNDAÇÕES E ESTRUTURAS</v>
          </cell>
        </row>
        <row r="1146">
          <cell r="I1146" t="str">
            <v>m³</v>
          </cell>
          <cell r="J1146">
            <v>1</v>
          </cell>
        </row>
        <row r="1146">
          <cell r="L1146">
            <v>632.51</v>
          </cell>
        </row>
        <row r="1147">
          <cell r="D1147" t="str">
            <v> 90587 </v>
          </cell>
          <cell r="E1147" t="str">
            <v>SINAPI</v>
          </cell>
          <cell r="F1147" t="str">
            <v>VIBRADOR DE IMERSÃO, DIÂMETRO DE PONTEIRA 45MM, MOTOR ELÉTRICO TRIFÁSICO POTÊNCIA DE 2 CV - CHI DIURNO. AF_06/2015</v>
          </cell>
          <cell r="G1147" t="str">
            <v>CHOR - CUSTOS HORÁRIOS DE MÁQUINAS E EQUIPAMENTOS</v>
          </cell>
        </row>
        <row r="1147">
          <cell r="I1147" t="str">
            <v>CHI</v>
          </cell>
          <cell r="J1147">
            <v>0.13</v>
          </cell>
          <cell r="K1147">
            <v>0</v>
          </cell>
          <cell r="L1147">
            <v>0.53</v>
          </cell>
        </row>
        <row r="1148">
          <cell r="D1148" t="str">
            <v> 90586 </v>
          </cell>
          <cell r="E1148" t="str">
            <v>SINAPI</v>
          </cell>
          <cell r="F1148" t="str">
            <v>VIBRADOR DE IMERSÃO, DIÂMETRO DE PONTEIRA 45MM, MOTOR ELÉTRICO TRIFÁSICO POTÊNCIA DE 2 CV - CHP DIURNO. AF_06/2015</v>
          </cell>
          <cell r="G1148" t="str">
            <v>CHOR - CUSTOS HORÁRIOS DE MÁQUINAS E EQUIPAMENTOS</v>
          </cell>
        </row>
        <row r="1148">
          <cell r="I1148" t="str">
            <v>CHP</v>
          </cell>
          <cell r="J1148">
            <v>0.094</v>
          </cell>
          <cell r="K1148">
            <v>0</v>
          </cell>
          <cell r="L1148">
            <v>1.46</v>
          </cell>
        </row>
        <row r="1149">
          <cell r="D1149" t="str">
            <v> 88309 </v>
          </cell>
          <cell r="E1149" t="str">
            <v>SINAPI</v>
          </cell>
          <cell r="F1149" t="str">
            <v>PEDREIRO COM ENCARGOS COMPLEMENTARES</v>
          </cell>
          <cell r="G1149" t="str">
            <v>SEDI - SERVIÇOS DIVERSOS</v>
          </cell>
        </row>
        <row r="1149">
          <cell r="I1149" t="str">
            <v>H</v>
          </cell>
          <cell r="J1149">
            <v>0.224</v>
          </cell>
          <cell r="K1149">
            <v>0</v>
          </cell>
          <cell r="L1149">
            <v>33.38</v>
          </cell>
        </row>
        <row r="1150">
          <cell r="D1150" t="str">
            <v> 88316 </v>
          </cell>
          <cell r="E1150" t="str">
            <v>SINAPI</v>
          </cell>
          <cell r="F1150" t="str">
            <v>SERVENTE COM ENCARGOS COMPLEMENTARES</v>
          </cell>
          <cell r="G1150" t="str">
            <v>SEDI - SERVIÇOS DIVERSOS</v>
          </cell>
        </row>
        <row r="1150">
          <cell r="I1150" t="str">
            <v>H</v>
          </cell>
          <cell r="J1150">
            <v>1.345</v>
          </cell>
          <cell r="K1150">
            <v>0</v>
          </cell>
          <cell r="L1150">
            <v>25.95</v>
          </cell>
        </row>
        <row r="1151">
          <cell r="D1151" t="str">
            <v> 88262 </v>
          </cell>
          <cell r="E1151" t="str">
            <v>SINAPI</v>
          </cell>
          <cell r="F1151" t="str">
            <v>CARPINTEIRO DE FORMAS COM ENCARGOS COMPLEMENTARES</v>
          </cell>
          <cell r="G1151" t="str">
            <v>SEDI - SERVIÇOS DIVERSOS</v>
          </cell>
        </row>
        <row r="1151">
          <cell r="I1151" t="str">
            <v>H</v>
          </cell>
          <cell r="J1151">
            <v>0.224</v>
          </cell>
          <cell r="K1151">
            <v>0</v>
          </cell>
          <cell r="L1151">
            <v>33.15</v>
          </cell>
        </row>
        <row r="1152">
          <cell r="D1152" t="str">
            <v> 00001525 </v>
          </cell>
          <cell r="E1152" t="str">
            <v>SINAPI</v>
          </cell>
          <cell r="F1152" t="str">
            <v>CONCRETO USINADO BOMBEAVEL, CLASSE DE RESISTENCIA C30, BRITA 0 E 1, SLUMP = 100 +/- 20 MM, COM BOMBEAMENTO (DISPONIBILIZACAO DE BOMBA), SEM O LANCAMENTO (NBR 8953)</v>
          </cell>
          <cell r="G1152" t="str">
            <v>Material</v>
          </cell>
        </row>
        <row r="1152">
          <cell r="I1152" t="str">
            <v>M³</v>
          </cell>
          <cell r="J1152">
            <v>1.103</v>
          </cell>
          <cell r="K1152">
            <v>0</v>
          </cell>
          <cell r="L1152">
            <v>528.14</v>
          </cell>
        </row>
        <row r="1154">
          <cell r="D1154" t="str">
            <v>Código</v>
          </cell>
          <cell r="E1154" t="str">
            <v>Banco</v>
          </cell>
          <cell r="F1154" t="str">
            <v>Descrição</v>
          </cell>
          <cell r="G1154" t="str">
            <v>Tipo</v>
          </cell>
        </row>
        <row r="1154">
          <cell r="I1154" t="str">
            <v>Und</v>
          </cell>
          <cell r="J1154" t="str">
            <v>Quant.</v>
          </cell>
          <cell r="K1154" t="str">
            <v>Porcent.</v>
          </cell>
          <cell r="L1154" t="str">
            <v>Valor Unit</v>
          </cell>
        </row>
        <row r="1155">
          <cell r="D1155" t="str">
            <v> UFF00588 (ADAPT_SINAPI: 103675) </v>
          </cell>
          <cell r="E1155" t="str">
            <v>Próprio</v>
          </cell>
          <cell r="F1155" t="str">
            <v>CONCRETAGEM DE VIGAS E LAJES, FCK=30 MPA, PARA LAJES MACIÇAS OU NERVURADAS COM USO DE BOMBA - LANÇAMENTO, ADENSAMENTO E ACABAMENTO. AF_02/2022_PS</v>
          </cell>
          <cell r="G1155" t="str">
            <v>FUES - FUNDAÇÕES E ESTRUTURAS</v>
          </cell>
        </row>
        <row r="1155">
          <cell r="I1155" t="str">
            <v>m³</v>
          </cell>
          <cell r="J1155">
            <v>1</v>
          </cell>
        </row>
        <row r="1155">
          <cell r="L1155">
            <v>633.46</v>
          </cell>
        </row>
        <row r="1156">
          <cell r="D1156" t="str">
            <v> 88316 </v>
          </cell>
          <cell r="E1156" t="str">
            <v>SINAPI</v>
          </cell>
          <cell r="F1156" t="str">
            <v>SERVENTE COM ENCARGOS COMPLEMENTARES</v>
          </cell>
          <cell r="G1156" t="str">
            <v>SEDI - SERVIÇOS DIVERSOS</v>
          </cell>
        </row>
        <row r="1156">
          <cell r="I1156" t="str">
            <v>H</v>
          </cell>
          <cell r="J1156">
            <v>0.826</v>
          </cell>
          <cell r="K1156">
            <v>0</v>
          </cell>
          <cell r="L1156">
            <v>25.95</v>
          </cell>
        </row>
        <row r="1157">
          <cell r="D1157" t="str">
            <v> 88262 </v>
          </cell>
          <cell r="E1157" t="str">
            <v>SINAPI</v>
          </cell>
          <cell r="F1157" t="str">
            <v>CARPINTEIRO DE FORMAS COM ENCARGOS COMPLEMENTARES</v>
          </cell>
          <cell r="G1157" t="str">
            <v>SEDI - SERVIÇOS DIVERSOS</v>
          </cell>
        </row>
        <row r="1157">
          <cell r="I1157" t="str">
            <v>H</v>
          </cell>
          <cell r="J1157">
            <v>0.125</v>
          </cell>
          <cell r="K1157">
            <v>0</v>
          </cell>
          <cell r="L1157">
            <v>33.15</v>
          </cell>
        </row>
        <row r="1158">
          <cell r="D1158" t="str">
            <v> 90586 </v>
          </cell>
          <cell r="E1158" t="str">
            <v>SINAPI</v>
          </cell>
          <cell r="F1158" t="str">
            <v>VIBRADOR DE IMERSÃO, DIÂMETRO DE PONTEIRA 45MM, MOTOR ELÉTRICO TRIFÁSICO POTÊNCIA DE 2 CV - CHP DIURNO. AF_06/2015</v>
          </cell>
          <cell r="G1158" t="str">
            <v>CHOR - CUSTOS HORÁRIOS DE MÁQUINAS E EQUIPAMENTOS</v>
          </cell>
        </row>
        <row r="1158">
          <cell r="I1158" t="str">
            <v>CHP</v>
          </cell>
          <cell r="J1158">
            <v>0.12</v>
          </cell>
          <cell r="K1158">
            <v>0</v>
          </cell>
          <cell r="L1158">
            <v>1.46</v>
          </cell>
        </row>
        <row r="1159">
          <cell r="D1159" t="str">
            <v> 88309 </v>
          </cell>
          <cell r="E1159" t="str">
            <v>SINAPI</v>
          </cell>
          <cell r="F1159" t="str">
            <v>PEDREIRO COM ENCARGOS COMPLEMENTARES</v>
          </cell>
          <cell r="G1159" t="str">
            <v>SEDI - SERVIÇOS DIVERSOS</v>
          </cell>
        </row>
        <row r="1159">
          <cell r="I1159" t="str">
            <v>H</v>
          </cell>
          <cell r="J1159">
            <v>0.753</v>
          </cell>
          <cell r="K1159">
            <v>0</v>
          </cell>
          <cell r="L1159">
            <v>33.38</v>
          </cell>
        </row>
        <row r="1160">
          <cell r="D1160" t="str">
            <v> 90587 </v>
          </cell>
          <cell r="E1160" t="str">
            <v>SINAPI</v>
          </cell>
          <cell r="F1160" t="str">
            <v>VIBRADOR DE IMERSÃO, DIÂMETRO DE PONTEIRA 45MM, MOTOR ELÉTRICO TRIFÁSICO POTÊNCIA DE 2 CV - CHI DIURNO. AF_06/2015</v>
          </cell>
          <cell r="G1160" t="str">
            <v>CHOR - CUSTOS HORÁRIOS DE MÁQUINAS E EQUIPAMENTOS</v>
          </cell>
        </row>
        <row r="1160">
          <cell r="I1160" t="str">
            <v>CHI</v>
          </cell>
          <cell r="J1160">
            <v>0.131</v>
          </cell>
          <cell r="K1160">
            <v>0</v>
          </cell>
          <cell r="L1160">
            <v>0.53</v>
          </cell>
        </row>
        <row r="1161">
          <cell r="D1161" t="str">
            <v> 00001525 </v>
          </cell>
          <cell r="E1161" t="str">
            <v>SINAPI</v>
          </cell>
          <cell r="F1161" t="str">
            <v>CONCRETO USINADO BOMBEAVEL, CLASSE DE RESISTENCIA C30, BRITA 0 E 1, SLUMP = 100 +/- 20 MM, COM BOMBEAMENTO (DISPONIBILIZACAO DE BOMBA), SEM O LANCAMENTO (NBR 8953)</v>
          </cell>
          <cell r="G1161" t="str">
            <v>Material</v>
          </cell>
        </row>
        <row r="1161">
          <cell r="I1161" t="str">
            <v>M³</v>
          </cell>
          <cell r="J1161">
            <v>1.103</v>
          </cell>
          <cell r="K1161">
            <v>0</v>
          </cell>
          <cell r="L1161">
            <v>528.14</v>
          </cell>
        </row>
        <row r="1163">
          <cell r="D1163" t="str">
            <v>Código</v>
          </cell>
          <cell r="E1163" t="str">
            <v>Banco</v>
          </cell>
          <cell r="F1163" t="str">
            <v>Descrição</v>
          </cell>
          <cell r="G1163" t="str">
            <v>Tipo</v>
          </cell>
        </row>
        <row r="1163">
          <cell r="I1163" t="str">
            <v>Und</v>
          </cell>
          <cell r="J1163" t="str">
            <v>Quant.</v>
          </cell>
          <cell r="K1163" t="str">
            <v>Porcent.</v>
          </cell>
          <cell r="L1163" t="str">
            <v>Valor Unit</v>
          </cell>
        </row>
        <row r="1164">
          <cell r="D1164" t="str">
            <v> 92759 </v>
          </cell>
          <cell r="E1164" t="str">
            <v>SINAPI</v>
          </cell>
          <cell r="F1164" t="str">
            <v>ARMAÇÃO DE PILAR OU VIGA DE ESTRUTURA CONVENCIONAL DE CONCRETO ARMADO UTILIZANDO AÇO CA-60 DE 5,0 MM - MONTAGEM. AF_06/2022</v>
          </cell>
          <cell r="G1164" t="str">
            <v>FUES - FUNDAÇÕES E ESTRUTURAS</v>
          </cell>
        </row>
        <row r="1164">
          <cell r="I1164" t="str">
            <v>KG</v>
          </cell>
          <cell r="J1164">
            <v>1</v>
          </cell>
        </row>
        <row r="1164">
          <cell r="L1164">
            <v>14.69</v>
          </cell>
        </row>
        <row r="1165">
          <cell r="D1165" t="str">
            <v> 88238 </v>
          </cell>
          <cell r="E1165" t="str">
            <v>SINAPI</v>
          </cell>
          <cell r="F1165" t="str">
            <v>AJUDANTE DE ARMADOR COM ENCARGOS COMPLEMENTARES</v>
          </cell>
          <cell r="G1165" t="str">
            <v>SEDI - SERVIÇOS DIVERSOS</v>
          </cell>
        </row>
        <row r="1165">
          <cell r="I1165" t="str">
            <v>H</v>
          </cell>
          <cell r="J1165">
            <v>0.0175</v>
          </cell>
          <cell r="K1165">
            <v>0</v>
          </cell>
          <cell r="L1165">
            <v>26.79</v>
          </cell>
        </row>
        <row r="1166">
          <cell r="D1166" t="str">
            <v> 88245 </v>
          </cell>
          <cell r="E1166" t="str">
            <v>SINAPI</v>
          </cell>
          <cell r="F1166" t="str">
            <v>ARMADOR COM ENCARGOS COMPLEMENTARES</v>
          </cell>
          <cell r="G1166" t="str">
            <v>SEDI - SERVIÇOS DIVERSOS</v>
          </cell>
        </row>
        <row r="1166">
          <cell r="I1166" t="str">
            <v>H</v>
          </cell>
          <cell r="J1166">
            <v>0.1069</v>
          </cell>
          <cell r="K1166">
            <v>0</v>
          </cell>
          <cell r="L1166">
            <v>32.41</v>
          </cell>
        </row>
        <row r="1167">
          <cell r="D1167" t="str">
            <v> 92800 </v>
          </cell>
          <cell r="E1167" t="str">
            <v>SINAPI</v>
          </cell>
          <cell r="F1167" t="str">
            <v>CORTE E DOBRA DE AÇO CA-60, DIÂMETRO DE 5,0 MM. AF_06/2022</v>
          </cell>
          <cell r="G1167" t="str">
            <v>FUES - FUNDAÇÕES E ESTRUTURAS</v>
          </cell>
        </row>
        <row r="1167">
          <cell r="I1167" t="str">
            <v>KG</v>
          </cell>
          <cell r="J1167">
            <v>1</v>
          </cell>
          <cell r="K1167">
            <v>0</v>
          </cell>
          <cell r="L1167">
            <v>9.87</v>
          </cell>
        </row>
        <row r="1168">
          <cell r="D1168" t="str">
            <v> 00039017 </v>
          </cell>
          <cell r="E1168" t="str">
            <v>SINAPI</v>
          </cell>
          <cell r="F1168" t="str">
            <v>ESPACADOR / DISTANCIADOR CIRCULAR COM ENTRADA LATERAL, EM PLASTICO, PARA VERGALHAO *4,2 A 12,5* MM, COBRIMENTO 20 MM</v>
          </cell>
          <cell r="G1168" t="str">
            <v>Material</v>
          </cell>
        </row>
        <row r="1168">
          <cell r="I1168" t="str">
            <v>UN</v>
          </cell>
          <cell r="J1168">
            <v>1.19</v>
          </cell>
          <cell r="K1168">
            <v>0</v>
          </cell>
          <cell r="L1168">
            <v>0.22</v>
          </cell>
        </row>
        <row r="1169">
          <cell r="D1169" t="str">
            <v> 00043132 </v>
          </cell>
          <cell r="E1169" t="str">
            <v>SINAPI</v>
          </cell>
          <cell r="F1169" t="str">
            <v>ARAME RECOZIDO 16 BWG, D = 1,65 MM (0,016 KG/M) OU 18 BWG, D = 1,25 MM (0,01 KG/M)</v>
          </cell>
          <cell r="G1169" t="str">
            <v>Material</v>
          </cell>
        </row>
        <row r="1169">
          <cell r="I1169" t="str">
            <v>KG</v>
          </cell>
          <cell r="J1169">
            <v>0.025</v>
          </cell>
          <cell r="K1169">
            <v>0</v>
          </cell>
          <cell r="L1169">
            <v>25.69</v>
          </cell>
        </row>
        <row r="1171">
          <cell r="D1171" t="str">
            <v>Código</v>
          </cell>
          <cell r="E1171" t="str">
            <v>Banco</v>
          </cell>
          <cell r="F1171" t="str">
            <v>Descrição</v>
          </cell>
          <cell r="G1171" t="str">
            <v>Tipo</v>
          </cell>
        </row>
        <row r="1171">
          <cell r="I1171" t="str">
            <v>Und</v>
          </cell>
          <cell r="J1171" t="str">
            <v>Quant.</v>
          </cell>
          <cell r="K1171" t="str">
            <v>Porcent.</v>
          </cell>
          <cell r="L1171" t="str">
            <v>Valor Unit</v>
          </cell>
        </row>
        <row r="1172">
          <cell r="D1172" t="str">
            <v> 92761 </v>
          </cell>
          <cell r="E1172" t="str">
            <v>SINAPI</v>
          </cell>
          <cell r="F1172" t="str">
            <v>ARMAÇÃO DE PILAR OU VIGA DE ESTRUTURA CONVENCIONAL DE CONCRETO ARMADO UTILIZANDO AÇO CA-50 DE 8,0 MM - MONTAGEM. AF_06/2022</v>
          </cell>
          <cell r="G1172" t="str">
            <v>FUES - FUNDAÇÕES E ESTRUTURAS</v>
          </cell>
        </row>
        <row r="1172">
          <cell r="I1172" t="str">
            <v>KG</v>
          </cell>
          <cell r="J1172">
            <v>1</v>
          </cell>
        </row>
        <row r="1172">
          <cell r="L1172">
            <v>12.44</v>
          </cell>
        </row>
        <row r="1173">
          <cell r="D1173" t="str">
            <v> 92802 </v>
          </cell>
          <cell r="E1173" t="str">
            <v>SINAPI</v>
          </cell>
          <cell r="F1173" t="str">
            <v>CORTE E DOBRA DE AÇO CA-50, DIÂMETRO DE 8,0 MM. AF_06/2022</v>
          </cell>
          <cell r="G1173" t="str">
            <v>FUES - FUNDAÇÕES E ESTRUTURAS</v>
          </cell>
        </row>
        <row r="1173">
          <cell r="I1173" t="str">
            <v>KG</v>
          </cell>
          <cell r="J1173">
            <v>1</v>
          </cell>
          <cell r="K1173">
            <v>0</v>
          </cell>
          <cell r="L1173">
            <v>9.59</v>
          </cell>
        </row>
        <row r="1174">
          <cell r="D1174" t="str">
            <v> 88238 </v>
          </cell>
          <cell r="E1174" t="str">
            <v>SINAPI</v>
          </cell>
          <cell r="F1174" t="str">
            <v>AJUDANTE DE ARMADOR COM ENCARGOS COMPLEMENTARES</v>
          </cell>
          <cell r="G1174" t="str">
            <v>SEDI - SERVIÇOS DIVERSOS</v>
          </cell>
        </row>
        <row r="1174">
          <cell r="I1174" t="str">
            <v>H</v>
          </cell>
          <cell r="J1174">
            <v>0.0092</v>
          </cell>
          <cell r="K1174">
            <v>0</v>
          </cell>
          <cell r="L1174">
            <v>26.79</v>
          </cell>
        </row>
        <row r="1175">
          <cell r="D1175" t="str">
            <v> 88245 </v>
          </cell>
          <cell r="E1175" t="str">
            <v>SINAPI</v>
          </cell>
          <cell r="F1175" t="str">
            <v>ARMADOR COM ENCARGOS COMPLEMENTARES</v>
          </cell>
          <cell r="G1175" t="str">
            <v>SEDI - SERVIÇOS DIVERSOS</v>
          </cell>
        </row>
        <row r="1175">
          <cell r="I1175" t="str">
            <v>H</v>
          </cell>
          <cell r="J1175">
            <v>0.0561</v>
          </cell>
          <cell r="K1175">
            <v>0</v>
          </cell>
          <cell r="L1175">
            <v>32.41</v>
          </cell>
        </row>
        <row r="1176">
          <cell r="D1176" t="str">
            <v> 00039017 </v>
          </cell>
          <cell r="E1176" t="str">
            <v>SINAPI</v>
          </cell>
          <cell r="F1176" t="str">
            <v>ESPACADOR / DISTANCIADOR CIRCULAR COM ENTRADA LATERAL, EM PLASTICO, PARA VERGALHAO *4,2 A 12,5* MM, COBRIMENTO 20 MM</v>
          </cell>
          <cell r="G1176" t="str">
            <v>Material</v>
          </cell>
        </row>
        <row r="1176">
          <cell r="I1176" t="str">
            <v>UN</v>
          </cell>
          <cell r="J1176">
            <v>0.743</v>
          </cell>
          <cell r="K1176">
            <v>0</v>
          </cell>
          <cell r="L1176">
            <v>0.22</v>
          </cell>
        </row>
        <row r="1177">
          <cell r="D1177" t="str">
            <v> 00043132 </v>
          </cell>
          <cell r="E1177" t="str">
            <v>SINAPI</v>
          </cell>
          <cell r="F1177" t="str">
            <v>ARAME RECOZIDO 16 BWG, D = 1,65 MM (0,016 KG/M) OU 18 BWG, D = 1,25 MM (0,01 KG/M)</v>
          </cell>
          <cell r="G1177" t="str">
            <v>Material</v>
          </cell>
        </row>
        <row r="1177">
          <cell r="I1177" t="str">
            <v>KG</v>
          </cell>
          <cell r="J1177">
            <v>0.025</v>
          </cell>
          <cell r="K1177">
            <v>0</v>
          </cell>
          <cell r="L1177">
            <v>25.69</v>
          </cell>
        </row>
        <row r="1179">
          <cell r="D1179" t="str">
            <v>Código</v>
          </cell>
          <cell r="E1179" t="str">
            <v>Banco</v>
          </cell>
          <cell r="F1179" t="str">
            <v>Descrição</v>
          </cell>
          <cell r="G1179" t="str">
            <v>Tipo</v>
          </cell>
        </row>
        <row r="1179">
          <cell r="I1179" t="str">
            <v>Und</v>
          </cell>
          <cell r="J1179" t="str">
            <v>Quant.</v>
          </cell>
          <cell r="K1179" t="str">
            <v>Porcent.</v>
          </cell>
          <cell r="L1179" t="str">
            <v>Valor Unit</v>
          </cell>
        </row>
        <row r="1180">
          <cell r="D1180" t="str">
            <v> 92763 </v>
          </cell>
          <cell r="E1180" t="str">
            <v>SINAPI</v>
          </cell>
          <cell r="F1180" t="str">
            <v>ARMAÇÃO DE PILAR OU VIGA DE ESTRUTURA CONVENCIONAL DE CONCRETO ARMADO UTILIZANDO AÇO CA-50 DE 12,5 MM - MONTAGEM. AF_06/2022</v>
          </cell>
          <cell r="G1180" t="str">
            <v>FUES - FUNDAÇÕES E ESTRUTURAS</v>
          </cell>
        </row>
        <row r="1180">
          <cell r="I1180" t="str">
            <v>KG</v>
          </cell>
          <cell r="J1180">
            <v>1</v>
          </cell>
        </row>
        <row r="1180">
          <cell r="L1180">
            <v>9.18</v>
          </cell>
        </row>
        <row r="1181">
          <cell r="D1181" t="str">
            <v> 92804 </v>
          </cell>
          <cell r="E1181" t="str">
            <v>SINAPI</v>
          </cell>
          <cell r="F1181" t="str">
            <v>CORTE E DOBRA DE AÇO CA-50, DIÂMETRO DE 12,5 MM. AF_06/2022</v>
          </cell>
          <cell r="G1181" t="str">
            <v>FUES - FUNDAÇÕES E ESTRUTURAS</v>
          </cell>
        </row>
        <row r="1181">
          <cell r="I1181" t="str">
            <v>KG</v>
          </cell>
          <cell r="J1181">
            <v>1</v>
          </cell>
          <cell r="K1181">
            <v>0</v>
          </cell>
          <cell r="L1181">
            <v>7.52</v>
          </cell>
        </row>
        <row r="1182">
          <cell r="D1182" t="str">
            <v> 88245 </v>
          </cell>
          <cell r="E1182" t="str">
            <v>SINAPI</v>
          </cell>
          <cell r="F1182" t="str">
            <v>ARMADOR COM ENCARGOS COMPLEMENTARES</v>
          </cell>
          <cell r="G1182" t="str">
            <v>SEDI - SERVIÇOS DIVERSOS</v>
          </cell>
        </row>
        <row r="1182">
          <cell r="I1182" t="str">
            <v>H</v>
          </cell>
          <cell r="J1182">
            <v>0.0257</v>
          </cell>
          <cell r="K1182">
            <v>0</v>
          </cell>
          <cell r="L1182">
            <v>32.41</v>
          </cell>
        </row>
        <row r="1183">
          <cell r="D1183" t="str">
            <v> 88238 </v>
          </cell>
          <cell r="E1183" t="str">
            <v>SINAPI</v>
          </cell>
          <cell r="F1183" t="str">
            <v>AJUDANTE DE ARMADOR COM ENCARGOS COMPLEMENTARES</v>
          </cell>
          <cell r="G1183" t="str">
            <v>SEDI - SERVIÇOS DIVERSOS</v>
          </cell>
        </row>
        <row r="1183">
          <cell r="I1183" t="str">
            <v>H</v>
          </cell>
          <cell r="J1183">
            <v>0.0042</v>
          </cell>
          <cell r="K1183">
            <v>0</v>
          </cell>
          <cell r="L1183">
            <v>26.79</v>
          </cell>
        </row>
        <row r="1184">
          <cell r="D1184" t="str">
            <v> 00039017 </v>
          </cell>
          <cell r="E1184" t="str">
            <v>SINAPI</v>
          </cell>
          <cell r="F1184" t="str">
            <v>ESPACADOR / DISTANCIADOR CIRCULAR COM ENTRADA LATERAL, EM PLASTICO, PARA VERGALHAO *4,2 A 12,5* MM, COBRIMENTO 20 MM</v>
          </cell>
          <cell r="G1184" t="str">
            <v>Material</v>
          </cell>
        </row>
        <row r="1184">
          <cell r="I1184" t="str">
            <v>UN</v>
          </cell>
          <cell r="J1184">
            <v>0.367</v>
          </cell>
          <cell r="K1184">
            <v>0</v>
          </cell>
          <cell r="L1184">
            <v>0.22</v>
          </cell>
        </row>
        <row r="1185">
          <cell r="D1185" t="str">
            <v> 00043132 </v>
          </cell>
          <cell r="E1185" t="str">
            <v>SINAPI</v>
          </cell>
          <cell r="F1185" t="str">
            <v>ARAME RECOZIDO 16 BWG, D = 1,65 MM (0,016 KG/M) OU 18 BWG, D = 1,25 MM (0,01 KG/M)</v>
          </cell>
          <cell r="G1185" t="str">
            <v>Material</v>
          </cell>
        </row>
        <row r="1185">
          <cell r="I1185" t="str">
            <v>KG</v>
          </cell>
          <cell r="J1185">
            <v>0.025</v>
          </cell>
          <cell r="K1185">
            <v>0</v>
          </cell>
          <cell r="L1185">
            <v>25.69</v>
          </cell>
        </row>
        <row r="1187">
          <cell r="D1187" t="str">
            <v>Código</v>
          </cell>
          <cell r="E1187" t="str">
            <v>Banco</v>
          </cell>
          <cell r="F1187" t="str">
            <v>Descrição</v>
          </cell>
          <cell r="G1187" t="str">
            <v>Tipo</v>
          </cell>
        </row>
        <row r="1187">
          <cell r="I1187" t="str">
            <v>Und</v>
          </cell>
          <cell r="J1187" t="str">
            <v>Quant.</v>
          </cell>
          <cell r="K1187" t="str">
            <v>Porcent.</v>
          </cell>
          <cell r="L1187" t="str">
            <v>Valor Unit</v>
          </cell>
        </row>
        <row r="1188">
          <cell r="D1188" t="str">
            <v> 92768 </v>
          </cell>
          <cell r="E1188" t="str">
            <v>SINAPI</v>
          </cell>
          <cell r="F1188" t="str">
            <v>ARMAÇÃO DE LAJE DE ESTRUTURA CONVENCIONAL DE CONCRETO ARMADO UTILIZANDO AÇO CA-60 DE 5,0 MM - MONTAGEM. AF_06/2022</v>
          </cell>
          <cell r="G1188" t="str">
            <v>FUES - FUNDAÇÕES E ESTRUTURAS</v>
          </cell>
        </row>
        <row r="1188">
          <cell r="I1188" t="str">
            <v>KG</v>
          </cell>
          <cell r="J1188">
            <v>1</v>
          </cell>
        </row>
        <row r="1188">
          <cell r="L1188">
            <v>14.03</v>
          </cell>
        </row>
        <row r="1189">
          <cell r="D1189" t="str">
            <v> 88238 </v>
          </cell>
          <cell r="E1189" t="str">
            <v>SINAPI</v>
          </cell>
          <cell r="F1189" t="str">
            <v>AJUDANTE DE ARMADOR COM ENCARGOS COMPLEMENTARES</v>
          </cell>
          <cell r="G1189" t="str">
            <v>SEDI - SERVIÇOS DIVERSOS</v>
          </cell>
        </row>
        <row r="1189">
          <cell r="I1189" t="str">
            <v>H</v>
          </cell>
          <cell r="J1189">
            <v>0.0136</v>
          </cell>
          <cell r="K1189">
            <v>0</v>
          </cell>
          <cell r="L1189">
            <v>26.79</v>
          </cell>
        </row>
        <row r="1190">
          <cell r="D1190" t="str">
            <v> 88245 </v>
          </cell>
          <cell r="E1190" t="str">
            <v>SINAPI</v>
          </cell>
          <cell r="F1190" t="str">
            <v>ARMADOR COM ENCARGOS COMPLEMENTARES</v>
          </cell>
          <cell r="G1190" t="str">
            <v>SEDI - SERVIÇOS DIVERSOS</v>
          </cell>
        </row>
        <row r="1190">
          <cell r="I1190" t="str">
            <v>H</v>
          </cell>
          <cell r="J1190">
            <v>0.0836</v>
          </cell>
          <cell r="K1190">
            <v>0</v>
          </cell>
          <cell r="L1190">
            <v>32.41</v>
          </cell>
        </row>
        <row r="1191">
          <cell r="D1191" t="str">
            <v> 92800 </v>
          </cell>
          <cell r="E1191" t="str">
            <v>SINAPI</v>
          </cell>
          <cell r="F1191" t="str">
            <v>CORTE E DOBRA DE AÇO CA-60, DIÂMETRO DE 5,0 MM. AF_06/2022</v>
          </cell>
          <cell r="G1191" t="str">
            <v>FUES - FUNDAÇÕES E ESTRUTURAS</v>
          </cell>
        </row>
        <row r="1191">
          <cell r="I1191" t="str">
            <v>KG</v>
          </cell>
          <cell r="J1191">
            <v>1</v>
          </cell>
          <cell r="K1191">
            <v>0</v>
          </cell>
          <cell r="L1191">
            <v>9.87</v>
          </cell>
        </row>
        <row r="1192">
          <cell r="D1192" t="str">
            <v> 00043132 </v>
          </cell>
          <cell r="E1192" t="str">
            <v>SINAPI</v>
          </cell>
          <cell r="F1192" t="str">
            <v>ARAME RECOZIDO 16 BWG, D = 1,65 MM (0,016 KG/M) OU 18 BWG, D = 1,25 MM (0,01 KG/M)</v>
          </cell>
          <cell r="G1192" t="str">
            <v>Material</v>
          </cell>
        </row>
        <row r="1192">
          <cell r="I1192" t="str">
            <v>KG</v>
          </cell>
          <cell r="J1192">
            <v>0.025</v>
          </cell>
          <cell r="K1192">
            <v>0</v>
          </cell>
          <cell r="L1192">
            <v>25.69</v>
          </cell>
        </row>
        <row r="1193">
          <cell r="D1193" t="str">
            <v> 00039017 </v>
          </cell>
          <cell r="E1193" t="str">
            <v>SINAPI</v>
          </cell>
          <cell r="F1193" t="str">
            <v>ESPACADOR / DISTANCIADOR CIRCULAR COM ENTRADA LATERAL, EM PLASTICO, PARA VERGALHAO *4,2 A 12,5* MM, COBRIMENTO 20 MM</v>
          </cell>
          <cell r="G1193" t="str">
            <v>Material</v>
          </cell>
        </row>
        <row r="1193">
          <cell r="I1193" t="str">
            <v>UN</v>
          </cell>
          <cell r="J1193">
            <v>2.118</v>
          </cell>
          <cell r="K1193">
            <v>0</v>
          </cell>
          <cell r="L1193">
            <v>0.22</v>
          </cell>
        </row>
        <row r="1195">
          <cell r="D1195" t="str">
            <v>Código</v>
          </cell>
          <cell r="E1195" t="str">
            <v>Banco</v>
          </cell>
          <cell r="F1195" t="str">
            <v>Descrição</v>
          </cell>
          <cell r="G1195" t="str">
            <v>Tipo</v>
          </cell>
        </row>
        <row r="1195">
          <cell r="I1195" t="str">
            <v>Und</v>
          </cell>
          <cell r="J1195" t="str">
            <v>Quant.</v>
          </cell>
          <cell r="K1195" t="str">
            <v>Porcent.</v>
          </cell>
          <cell r="L1195" t="str">
            <v>Valor Unit</v>
          </cell>
        </row>
        <row r="1196">
          <cell r="D1196" t="str">
            <v> 92770 </v>
          </cell>
          <cell r="E1196" t="str">
            <v>SINAPI</v>
          </cell>
          <cell r="F1196" t="str">
            <v>ARMAÇÃO DE LAJE DE ESTRUTURA CONVENCIONAL DE CONCRETO ARMADO UTILIZANDO AÇO CA-50 DE 8,0 MM - MONTAGEM. AF_06/2022</v>
          </cell>
          <cell r="G1196" t="str">
            <v>FUES - FUNDAÇÕES E ESTRUTURAS</v>
          </cell>
        </row>
        <row r="1196">
          <cell r="I1196" t="str">
            <v>KG</v>
          </cell>
          <cell r="J1196">
            <v>1</v>
          </cell>
        </row>
        <row r="1196">
          <cell r="L1196">
            <v>11.86</v>
          </cell>
        </row>
        <row r="1197">
          <cell r="D1197" t="str">
            <v> 92802 </v>
          </cell>
          <cell r="E1197" t="str">
            <v>SINAPI</v>
          </cell>
          <cell r="F1197" t="str">
            <v>CORTE E DOBRA DE AÇO CA-50, DIÂMETRO DE 8,0 MM. AF_06/2022</v>
          </cell>
          <cell r="G1197" t="str">
            <v>FUES - FUNDAÇÕES E ESTRUTURAS</v>
          </cell>
        </row>
        <row r="1197">
          <cell r="I1197" t="str">
            <v>KG</v>
          </cell>
          <cell r="J1197">
            <v>1</v>
          </cell>
          <cell r="K1197">
            <v>0</v>
          </cell>
          <cell r="L1197">
            <v>9.59</v>
          </cell>
        </row>
        <row r="1198">
          <cell r="D1198" t="str">
            <v> 88245 </v>
          </cell>
          <cell r="E1198" t="str">
            <v>SINAPI</v>
          </cell>
          <cell r="F1198" t="str">
            <v>ARMADOR COM ENCARGOS COMPLEMENTARES</v>
          </cell>
          <cell r="G1198" t="str">
            <v>SEDI - SERVIÇOS DIVERSOS</v>
          </cell>
        </row>
        <row r="1198">
          <cell r="I1198" t="str">
            <v>H</v>
          </cell>
          <cell r="J1198">
            <v>0.0403</v>
          </cell>
          <cell r="K1198">
            <v>0</v>
          </cell>
          <cell r="L1198">
            <v>32.41</v>
          </cell>
        </row>
        <row r="1199">
          <cell r="D1199" t="str">
            <v> 88238 </v>
          </cell>
          <cell r="E1199" t="str">
            <v>SINAPI</v>
          </cell>
          <cell r="F1199" t="str">
            <v>AJUDANTE DE ARMADOR COM ENCARGOS COMPLEMENTARES</v>
          </cell>
          <cell r="G1199" t="str">
            <v>SEDI - SERVIÇOS DIVERSOS</v>
          </cell>
        </row>
        <row r="1199">
          <cell r="I1199" t="str">
            <v>H</v>
          </cell>
          <cell r="J1199">
            <v>0.0066</v>
          </cell>
          <cell r="K1199">
            <v>0</v>
          </cell>
          <cell r="L1199">
            <v>26.79</v>
          </cell>
        </row>
        <row r="1200">
          <cell r="D1200" t="str">
            <v> 00039017 </v>
          </cell>
          <cell r="E1200" t="str">
            <v>SINAPI</v>
          </cell>
          <cell r="F1200" t="str">
            <v>ESPACADOR / DISTANCIADOR CIRCULAR COM ENTRADA LATERAL, EM PLASTICO, PARA VERGALHAO *4,2 A 12,5* MM, COBRIMENTO 20 MM</v>
          </cell>
          <cell r="G1200" t="str">
            <v>Material</v>
          </cell>
        </row>
        <row r="1200">
          <cell r="I1200" t="str">
            <v>UN</v>
          </cell>
          <cell r="J1200">
            <v>0.728</v>
          </cell>
          <cell r="K1200">
            <v>0</v>
          </cell>
          <cell r="L1200">
            <v>0.22</v>
          </cell>
        </row>
        <row r="1201">
          <cell r="D1201" t="str">
            <v> 00043132 </v>
          </cell>
          <cell r="E1201" t="str">
            <v>SINAPI</v>
          </cell>
          <cell r="F1201" t="str">
            <v>ARAME RECOZIDO 16 BWG, D = 1,65 MM (0,016 KG/M) OU 18 BWG, D = 1,25 MM (0,01 KG/M)</v>
          </cell>
          <cell r="G1201" t="str">
            <v>Material</v>
          </cell>
        </row>
        <row r="1201">
          <cell r="I1201" t="str">
            <v>KG</v>
          </cell>
          <cell r="J1201">
            <v>0.025</v>
          </cell>
          <cell r="K1201">
            <v>0</v>
          </cell>
          <cell r="L1201">
            <v>25.69</v>
          </cell>
        </row>
        <row r="1203">
          <cell r="D1203" t="str">
            <v>Código</v>
          </cell>
          <cell r="E1203" t="str">
            <v>Banco</v>
          </cell>
          <cell r="F1203" t="str">
            <v>Descrição</v>
          </cell>
          <cell r="G1203" t="str">
            <v>Tipo</v>
          </cell>
        </row>
        <row r="1203">
          <cell r="I1203" t="str">
            <v>Und</v>
          </cell>
          <cell r="J1203" t="str">
            <v>Quant.</v>
          </cell>
          <cell r="K1203" t="str">
            <v>Porcent.</v>
          </cell>
          <cell r="L1203" t="str">
            <v>Valor Unit</v>
          </cell>
        </row>
        <row r="1204">
          <cell r="D1204" t="str">
            <v> 92431 </v>
          </cell>
          <cell r="E1204" t="str">
            <v>SINAPI</v>
          </cell>
          <cell r="F1204" t="str">
            <v>MONTAGEM E DESMONTAGEM DE FÔRMA DE PILARES RETANGULARES E ESTRUTURAS SIMILARES, PÉ-DIREITO SIMPLES, EM CHAPA DE MADEIRA COMPENSADA PLASTIFICADA, 10 UTILIZAÇÕES. AF_09/2020</v>
          </cell>
          <cell r="G1204" t="str">
            <v>FUES - FUNDAÇÕES E ESTRUTURAS</v>
          </cell>
        </row>
        <row r="1204">
          <cell r="I1204" t="str">
            <v>m²</v>
          </cell>
          <cell r="J1204">
            <v>1</v>
          </cell>
        </row>
        <row r="1204">
          <cell r="L1204">
            <v>70.34</v>
          </cell>
        </row>
        <row r="1205">
          <cell r="D1205" t="str">
            <v> 92264 </v>
          </cell>
          <cell r="E1205" t="str">
            <v>SINAPI</v>
          </cell>
          <cell r="F1205" t="str">
            <v>FABRICAÇÃO DE FÔRMA PARA PILARES E ESTRUTURAS SIMILARES, EM CHAPA DE MADEIRA COMPENSADA PLASTIFICADA, E = 18 MM. AF_09/2020</v>
          </cell>
          <cell r="G1205" t="str">
            <v>FUES - FUNDAÇÕES E ESTRUTURAS</v>
          </cell>
        </row>
        <row r="1205">
          <cell r="I1205" t="str">
            <v>m²</v>
          </cell>
          <cell r="J1205">
            <v>0.105</v>
          </cell>
          <cell r="K1205">
            <v>0</v>
          </cell>
          <cell r="L1205">
            <v>234.23</v>
          </cell>
        </row>
        <row r="1206">
          <cell r="D1206" t="str">
            <v> 88239 </v>
          </cell>
          <cell r="E1206" t="str">
            <v>SINAPI</v>
          </cell>
          <cell r="F1206" t="str">
            <v>AJUDANTE DE CARPINTEIRO COM ENCARGOS COMPLEMENTARES</v>
          </cell>
          <cell r="G1206" t="str">
            <v>SEDI - SERVIÇOS DIVERSOS</v>
          </cell>
        </row>
        <row r="1206">
          <cell r="I1206" t="str">
            <v>H</v>
          </cell>
          <cell r="J1206">
            <v>0.121</v>
          </cell>
          <cell r="K1206">
            <v>0</v>
          </cell>
          <cell r="L1206">
            <v>26.72</v>
          </cell>
        </row>
        <row r="1207">
          <cell r="D1207" t="str">
            <v> 88262 </v>
          </cell>
          <cell r="E1207" t="str">
            <v>SINAPI</v>
          </cell>
          <cell r="F1207" t="str">
            <v>CARPINTEIRO DE FORMAS COM ENCARGOS COMPLEMENTARES</v>
          </cell>
          <cell r="G1207" t="str">
            <v>SEDI - SERVIÇOS DIVERSOS</v>
          </cell>
        </row>
        <row r="1207">
          <cell r="I1207" t="str">
            <v>H</v>
          </cell>
          <cell r="J1207">
            <v>0.661</v>
          </cell>
          <cell r="K1207">
            <v>0</v>
          </cell>
          <cell r="L1207">
            <v>33.15</v>
          </cell>
        </row>
        <row r="1208">
          <cell r="D1208" t="str">
            <v> 00040304 </v>
          </cell>
          <cell r="E1208" t="str">
            <v>SINAPI</v>
          </cell>
          <cell r="F1208" t="str">
            <v>PREGO DE ACO POLIDO COM CABECA DUPLA 17 X 27 (2 1/2 X 11)</v>
          </cell>
          <cell r="G1208" t="str">
            <v>Material</v>
          </cell>
        </row>
        <row r="1208">
          <cell r="I1208" t="str">
            <v>KG</v>
          </cell>
          <cell r="J1208">
            <v>0.019</v>
          </cell>
          <cell r="K1208">
            <v>0</v>
          </cell>
          <cell r="L1208">
            <v>22.66</v>
          </cell>
        </row>
        <row r="1209">
          <cell r="D1209" t="str">
            <v> 00002692 </v>
          </cell>
          <cell r="E1209" t="str">
            <v>SINAPI</v>
          </cell>
          <cell r="F1209" t="str">
            <v>DESMOLDANTE PROTETOR PARA FORMAS DE MADEIRA, DE BASE OLEOSA EMULSIONADA EM AGUA</v>
          </cell>
          <cell r="G1209" t="str">
            <v>Material</v>
          </cell>
        </row>
        <row r="1209">
          <cell r="I1209" t="str">
            <v>L</v>
          </cell>
          <cell r="J1209">
            <v>0.004</v>
          </cell>
          <cell r="K1209">
            <v>0</v>
          </cell>
          <cell r="L1209">
            <v>7.97</v>
          </cell>
        </row>
        <row r="1210">
          <cell r="D1210" t="str">
            <v> 00040271 </v>
          </cell>
          <cell r="E1210" t="str">
            <v>SINAPI</v>
          </cell>
          <cell r="F1210" t="str">
            <v>LOCACAO DE APRUMADOR METALICO DE PILAR, COM ALTURA E ANGULO REGULAVEIS, EXTENSAO DE *1,50* A *2,80* M</v>
          </cell>
          <cell r="G1210" t="str">
            <v>Equipamento</v>
          </cell>
        </row>
        <row r="1210">
          <cell r="I1210" t="str">
            <v>MES</v>
          </cell>
          <cell r="J1210">
            <v>0.196</v>
          </cell>
          <cell r="K1210">
            <v>0</v>
          </cell>
          <cell r="L1210">
            <v>22.19</v>
          </cell>
        </row>
        <row r="1211">
          <cell r="D1211" t="str">
            <v> 00040287 </v>
          </cell>
          <cell r="E1211" t="str">
            <v>SINAPI</v>
          </cell>
          <cell r="F1211" t="str">
            <v>LOCACAO DE BARRA DE ANCORAGEM DE 0,80 A 1,20 M DE EXTENSAO, COM ROSCA DE 5/8", INCLUINDO PORCA E FLANGE</v>
          </cell>
          <cell r="G1211" t="str">
            <v>Equipamento</v>
          </cell>
        </row>
        <row r="1211">
          <cell r="I1211" t="str">
            <v>MES</v>
          </cell>
          <cell r="J1211">
            <v>0.785</v>
          </cell>
          <cell r="K1211">
            <v>0</v>
          </cell>
          <cell r="L1211">
            <v>8.54</v>
          </cell>
        </row>
        <row r="1212">
          <cell r="D1212" t="str">
            <v> 00040275 </v>
          </cell>
          <cell r="E1212" t="str">
            <v>SINAPI</v>
          </cell>
          <cell r="F1212" t="str">
            <v>LOCACAO DE VIGA SANDUICHE METALICA VAZADA PARA TRAVAMENTO DE PILARES, ALTURA DE *8* CM, LARGURA DE *6* CM E EXTENSAO DE 2 M</v>
          </cell>
          <cell r="G1212" t="str">
            <v>Equipamento</v>
          </cell>
        </row>
        <row r="1212">
          <cell r="I1212" t="str">
            <v>MES</v>
          </cell>
          <cell r="J1212">
            <v>0.393</v>
          </cell>
          <cell r="K1212">
            <v>0</v>
          </cell>
          <cell r="L1212">
            <v>23.2</v>
          </cell>
        </row>
        <row r="1214">
          <cell r="D1214" t="str">
            <v>Código</v>
          </cell>
          <cell r="E1214" t="str">
            <v>Banco</v>
          </cell>
          <cell r="F1214" t="str">
            <v>Descrição</v>
          </cell>
          <cell r="G1214" t="str">
            <v>Tipo</v>
          </cell>
        </row>
        <row r="1214">
          <cell r="I1214" t="str">
            <v>Und</v>
          </cell>
          <cell r="J1214" t="str">
            <v>Quant.</v>
          </cell>
          <cell r="K1214" t="str">
            <v>Porcent.</v>
          </cell>
          <cell r="L1214" t="str">
            <v>Valor Unit</v>
          </cell>
        </row>
        <row r="1215">
          <cell r="D1215" t="str">
            <v> 92265 </v>
          </cell>
          <cell r="E1215" t="str">
            <v>SINAPI</v>
          </cell>
          <cell r="F1215" t="str">
            <v>FABRICAÇÃO DE FÔRMA PARA VIGAS, EM CHAPA DE MADEIRA COMPENSADA RESINADA, E = 17 MM. AF_09/2020</v>
          </cell>
          <cell r="G1215" t="str">
            <v>FUES - FUNDAÇÕES E ESTRUTURAS</v>
          </cell>
        </row>
        <row r="1215">
          <cell r="I1215" t="str">
            <v>m²</v>
          </cell>
          <cell r="J1215">
            <v>1</v>
          </cell>
        </row>
        <row r="1215">
          <cell r="L1215">
            <v>134.74</v>
          </cell>
        </row>
        <row r="1216">
          <cell r="D1216" t="str">
            <v> 91692 </v>
          </cell>
          <cell r="E1216" t="str">
            <v>SINAPI</v>
          </cell>
          <cell r="F1216" t="str">
            <v>SERRA CIRCULAR DE BANCADA COM MOTOR ELÉTRICO POTÊNCIA DE 5HP, COM COIFA PARA DISCO 10" - CHP DIURNO. AF_08/2015</v>
          </cell>
          <cell r="G1216" t="str">
            <v>CHOR - CUSTOS HORÁRIOS DE MÁQUINAS E EQUIPAMENTOS</v>
          </cell>
        </row>
        <row r="1216">
          <cell r="I1216" t="str">
            <v>CHP</v>
          </cell>
          <cell r="J1216">
            <v>0.05</v>
          </cell>
          <cell r="K1216">
            <v>0</v>
          </cell>
          <cell r="L1216">
            <v>37.11</v>
          </cell>
        </row>
        <row r="1217">
          <cell r="D1217" t="str">
            <v> 91693 </v>
          </cell>
          <cell r="E1217" t="str">
            <v>SINAPI</v>
          </cell>
          <cell r="F1217" t="str">
            <v>SERRA CIRCULAR DE BANCADA COM MOTOR ELÉTRICO POTÊNCIA DE 5HP, COM COIFA PARA DISCO 10" - CHI DIURNO. AF_08/2015</v>
          </cell>
          <cell r="G1217" t="str">
            <v>CHOR - CUSTOS HORÁRIOS DE MÁQUINAS E EQUIPAMENTOS</v>
          </cell>
        </row>
        <row r="1217">
          <cell r="I1217" t="str">
            <v>CHI</v>
          </cell>
          <cell r="J1217">
            <v>0.237</v>
          </cell>
          <cell r="K1217">
            <v>0</v>
          </cell>
          <cell r="L1217">
            <v>35.48</v>
          </cell>
        </row>
        <row r="1218">
          <cell r="D1218" t="str">
            <v> 88239 </v>
          </cell>
          <cell r="E1218" t="str">
            <v>SINAPI</v>
          </cell>
          <cell r="F1218" t="str">
            <v>AJUDANTE DE CARPINTEIRO COM ENCARGOS COMPLEMENTARES</v>
          </cell>
          <cell r="G1218" t="str">
            <v>SEDI - SERVIÇOS DIVERSOS</v>
          </cell>
        </row>
        <row r="1218">
          <cell r="I1218" t="str">
            <v>H</v>
          </cell>
          <cell r="J1218">
            <v>0.202</v>
          </cell>
          <cell r="K1218">
            <v>0</v>
          </cell>
          <cell r="L1218">
            <v>26.72</v>
          </cell>
        </row>
        <row r="1219">
          <cell r="D1219" t="str">
            <v> 88262 </v>
          </cell>
          <cell r="E1219" t="str">
            <v>SINAPI</v>
          </cell>
          <cell r="F1219" t="str">
            <v>CARPINTEIRO DE FORMAS COM ENCARGOS COMPLEMENTARES</v>
          </cell>
          <cell r="G1219" t="str">
            <v>SEDI - SERVIÇOS DIVERSOS</v>
          </cell>
        </row>
        <row r="1219">
          <cell r="I1219" t="str">
            <v>H</v>
          </cell>
          <cell r="J1219">
            <v>0.911</v>
          </cell>
          <cell r="K1219">
            <v>0</v>
          </cell>
          <cell r="L1219">
            <v>33.15</v>
          </cell>
        </row>
        <row r="1220">
          <cell r="D1220" t="str">
            <v> 00004491 </v>
          </cell>
          <cell r="E1220" t="str">
            <v>SINAPI</v>
          </cell>
          <cell r="F1220" t="str">
            <v>PONTALETE *7,5 X 7,5* CM EM PINUS, MISTA OU EQUIVALENTE DA REGIAO - BRUTA</v>
          </cell>
          <cell r="G1220" t="str">
            <v>Material</v>
          </cell>
        </row>
        <row r="1220">
          <cell r="I1220" t="str">
            <v>M</v>
          </cell>
          <cell r="J1220">
            <v>0.166</v>
          </cell>
          <cell r="K1220">
            <v>0</v>
          </cell>
          <cell r="L1220">
            <v>8.38</v>
          </cell>
        </row>
        <row r="1221">
          <cell r="D1221" t="str">
            <v> 00004517 </v>
          </cell>
          <cell r="E1221" t="str">
            <v>SINAPI</v>
          </cell>
          <cell r="F1221" t="str">
            <v>SARRAFO *2,5 X 7,5* CM EM PINUS, MISTA OU EQUIVALENTE DA REGIAO - BRUTA</v>
          </cell>
          <cell r="G1221" t="str">
            <v>Material</v>
          </cell>
        </row>
        <row r="1221">
          <cell r="I1221" t="str">
            <v>M</v>
          </cell>
          <cell r="J1221">
            <v>6.952</v>
          </cell>
          <cell r="K1221">
            <v>0</v>
          </cell>
          <cell r="L1221">
            <v>2.93</v>
          </cell>
        </row>
        <row r="1222">
          <cell r="D1222" t="str">
            <v> 00001358 </v>
          </cell>
          <cell r="E1222" t="str">
            <v>SINAPI</v>
          </cell>
          <cell r="F1222" t="str">
            <v>CHAPA/PAINEL DE MADEIRA COMPENSADA RESINADA (MADEIRITE RESINADO ROSA) PARA FORMA DE CONCRETO, DE 2200 X 1100 MM, E = 17 MM</v>
          </cell>
          <cell r="G1222" t="str">
            <v>Material</v>
          </cell>
        </row>
        <row r="1222">
          <cell r="I1222" t="str">
            <v>M²</v>
          </cell>
          <cell r="J1222">
            <v>1.146</v>
          </cell>
          <cell r="K1222">
            <v>0</v>
          </cell>
          <cell r="L1222">
            <v>56.07</v>
          </cell>
        </row>
        <row r="1223">
          <cell r="D1223" t="str">
            <v> 00005068 </v>
          </cell>
          <cell r="E1223" t="str">
            <v>SINAPI</v>
          </cell>
          <cell r="F1223" t="str">
            <v>PREGO DE ACO POLIDO COM CABECA 17 X 21 (2 X 11)</v>
          </cell>
          <cell r="G1223" t="str">
            <v>Material</v>
          </cell>
        </row>
        <row r="1223">
          <cell r="I1223" t="str">
            <v>KG</v>
          </cell>
          <cell r="J1223">
            <v>0.159</v>
          </cell>
          <cell r="K1223">
            <v>0</v>
          </cell>
          <cell r="L1223">
            <v>18.36</v>
          </cell>
        </row>
        <row r="1225">
          <cell r="D1225" t="str">
            <v>Código</v>
          </cell>
          <cell r="E1225" t="str">
            <v>Banco</v>
          </cell>
          <cell r="F1225" t="str">
            <v>Descrição</v>
          </cell>
          <cell r="G1225" t="str">
            <v>Tipo</v>
          </cell>
        </row>
        <row r="1225">
          <cell r="I1225" t="str">
            <v>Und</v>
          </cell>
          <cell r="J1225" t="str">
            <v>Quant.</v>
          </cell>
          <cell r="K1225" t="str">
            <v>Porcent.</v>
          </cell>
          <cell r="L1225" t="str">
            <v>Valor Unit</v>
          </cell>
        </row>
        <row r="1226">
          <cell r="D1226" t="str">
            <v> 92268 </v>
          </cell>
          <cell r="E1226" t="str">
            <v>SINAPI</v>
          </cell>
          <cell r="F1226" t="str">
            <v>FABRICAÇÃO DE FÔRMA PARA LAJES, EM CHAPA DE MADEIRA COMPENSADA PLASTIFICADA, E = 18 MM. AF_09/2020</v>
          </cell>
          <cell r="G1226" t="str">
            <v>FUES - FUNDAÇÕES E ESTRUTURAS</v>
          </cell>
        </row>
        <row r="1226">
          <cell r="I1226" t="str">
            <v>m²</v>
          </cell>
          <cell r="J1226">
            <v>1</v>
          </cell>
        </row>
        <row r="1226">
          <cell r="L1226">
            <v>100.95</v>
          </cell>
        </row>
        <row r="1227">
          <cell r="D1227" t="str">
            <v> 91692 </v>
          </cell>
          <cell r="E1227" t="str">
            <v>SINAPI</v>
          </cell>
          <cell r="F1227" t="str">
            <v>SERRA CIRCULAR DE BANCADA COM MOTOR ELÉTRICO POTÊNCIA DE 5HP, COM COIFA PARA DISCO 10" - CHP DIURNO. AF_08/2015</v>
          </cell>
          <cell r="G1227" t="str">
            <v>CHOR - CUSTOS HORÁRIOS DE MÁQUINAS E EQUIPAMENTOS</v>
          </cell>
        </row>
        <row r="1227">
          <cell r="I1227" t="str">
            <v>CHP</v>
          </cell>
          <cell r="J1227">
            <v>0.005</v>
          </cell>
          <cell r="K1227">
            <v>0</v>
          </cell>
          <cell r="L1227">
            <v>37.11</v>
          </cell>
        </row>
        <row r="1228">
          <cell r="D1228" t="str">
            <v> 91693 </v>
          </cell>
          <cell r="E1228" t="str">
            <v>SINAPI</v>
          </cell>
          <cell r="F1228" t="str">
            <v>SERRA CIRCULAR DE BANCADA COM MOTOR ELÉTRICO POTÊNCIA DE 5HP, COM COIFA PARA DISCO 10" - CHI DIURNO. AF_08/2015</v>
          </cell>
          <cell r="G1228" t="str">
            <v>CHOR - CUSTOS HORÁRIOS DE MÁQUINAS E EQUIPAMENTOS</v>
          </cell>
        </row>
        <row r="1228">
          <cell r="I1228" t="str">
            <v>CHI</v>
          </cell>
          <cell r="J1228">
            <v>0.022</v>
          </cell>
          <cell r="K1228">
            <v>0</v>
          </cell>
          <cell r="L1228">
            <v>35.48</v>
          </cell>
        </row>
        <row r="1229">
          <cell r="D1229" t="str">
            <v> 88239 </v>
          </cell>
          <cell r="E1229" t="str">
            <v>SINAPI</v>
          </cell>
          <cell r="F1229" t="str">
            <v>AJUDANTE DE CARPINTEIRO COM ENCARGOS COMPLEMENTARES</v>
          </cell>
          <cell r="G1229" t="str">
            <v>SEDI - SERVIÇOS DIVERSOS</v>
          </cell>
        </row>
        <row r="1229">
          <cell r="I1229" t="str">
            <v>H</v>
          </cell>
          <cell r="J1229">
            <v>0.005</v>
          </cell>
          <cell r="K1229">
            <v>0</v>
          </cell>
          <cell r="L1229">
            <v>26.72</v>
          </cell>
        </row>
        <row r="1230">
          <cell r="D1230" t="str">
            <v> 88262 </v>
          </cell>
          <cell r="E1230" t="str">
            <v>SINAPI</v>
          </cell>
          <cell r="F1230" t="str">
            <v>CARPINTEIRO DE FORMAS COM ENCARGOS COMPLEMENTARES</v>
          </cell>
          <cell r="G1230" t="str">
            <v>SEDI - SERVIÇOS DIVERSOS</v>
          </cell>
        </row>
        <row r="1230">
          <cell r="I1230" t="str">
            <v>H</v>
          </cell>
          <cell r="J1230">
            <v>0.005</v>
          </cell>
          <cell r="K1230">
            <v>0</v>
          </cell>
          <cell r="L1230">
            <v>33.15</v>
          </cell>
        </row>
        <row r="1231">
          <cell r="D1231" t="str">
            <v> 00001345 </v>
          </cell>
          <cell r="E1231" t="str">
            <v>SINAPI</v>
          </cell>
          <cell r="F1231" t="str">
            <v>CHAPA/PAINEL DE MADEIRA COMPENSADA PLASTIFICADA (MADEIRITE PLASTIFICADO) PARA FORMA DE CONCRETO, DE 2200 X 1100 MM, E = *17* MM</v>
          </cell>
          <cell r="G1231" t="str">
            <v>Material</v>
          </cell>
        </row>
        <row r="1231">
          <cell r="I1231" t="str">
            <v>M²</v>
          </cell>
          <cell r="J1231">
            <v>1.05</v>
          </cell>
          <cell r="K1231">
            <v>0</v>
          </cell>
          <cell r="L1231">
            <v>94.96</v>
          </cell>
        </row>
        <row r="1233">
          <cell r="D1233" t="str">
            <v>Código</v>
          </cell>
          <cell r="E1233" t="str">
            <v>Banco</v>
          </cell>
          <cell r="F1233" t="str">
            <v>Descrição</v>
          </cell>
          <cell r="G1233" t="str">
            <v>Tipo</v>
          </cell>
        </row>
        <row r="1233">
          <cell r="I1233" t="str">
            <v>Und</v>
          </cell>
          <cell r="J1233" t="str">
            <v>Quant.</v>
          </cell>
          <cell r="K1233" t="str">
            <v>Porcent.</v>
          </cell>
          <cell r="L1233" t="str">
            <v>Valor Unit</v>
          </cell>
        </row>
        <row r="1234">
          <cell r="D1234" t="str">
            <v> 101792 </v>
          </cell>
          <cell r="E1234" t="str">
            <v>SINAPI</v>
          </cell>
          <cell r="F1234" t="str">
            <v>ESCORAMENTO DE FÔRMAS DE LAJE EM MADEIRA NÃO APARELHADA, PÉ-DIREITO SIMPLES, INCLUSO TRAVAMENTO, 4 UTILIZAÇÕES. AF_09/2020</v>
          </cell>
          <cell r="G1234" t="str">
            <v>FUES - FUNDAÇÕES E ESTRUTURAS</v>
          </cell>
        </row>
        <row r="1234">
          <cell r="I1234" t="str">
            <v>m³</v>
          </cell>
          <cell r="J1234">
            <v>1</v>
          </cell>
        </row>
        <row r="1234">
          <cell r="L1234">
            <v>19.75</v>
          </cell>
        </row>
        <row r="1235">
          <cell r="D1235" t="str">
            <v> 88262 </v>
          </cell>
          <cell r="E1235" t="str">
            <v>SINAPI</v>
          </cell>
          <cell r="F1235" t="str">
            <v>CARPINTEIRO DE FORMAS COM ENCARGOS COMPLEMENTARES</v>
          </cell>
          <cell r="G1235" t="str">
            <v>SEDI - SERVIÇOS DIVERSOS</v>
          </cell>
        </row>
        <row r="1235">
          <cell r="I1235" t="str">
            <v>H</v>
          </cell>
          <cell r="J1235">
            <v>0.127</v>
          </cell>
          <cell r="K1235">
            <v>0</v>
          </cell>
          <cell r="L1235">
            <v>33.15</v>
          </cell>
        </row>
        <row r="1236">
          <cell r="D1236" t="str">
            <v> 88239 </v>
          </cell>
          <cell r="E1236" t="str">
            <v>SINAPI</v>
          </cell>
          <cell r="F1236" t="str">
            <v>AJUDANTE DE CARPINTEIRO COM ENCARGOS COMPLEMENTARES</v>
          </cell>
          <cell r="G1236" t="str">
            <v>SEDI - SERVIÇOS DIVERSOS</v>
          </cell>
        </row>
        <row r="1236">
          <cell r="I1236" t="str">
            <v>H</v>
          </cell>
          <cell r="J1236">
            <v>0.09</v>
          </cell>
          <cell r="K1236">
            <v>0</v>
          </cell>
          <cell r="L1236">
            <v>26.72</v>
          </cell>
        </row>
        <row r="1237">
          <cell r="D1237" t="str">
            <v> 92273 </v>
          </cell>
          <cell r="E1237" t="str">
            <v>SINAPI</v>
          </cell>
          <cell r="F1237" t="str">
            <v>FABRICAÇÃO DE ESCORAS DO TIPO PONTALETE, EM MADEIRA, PARA PÉ-DIREITO SIMPLES. AF_09/2020</v>
          </cell>
          <cell r="G1237" t="str">
            <v>FUES - FUNDAÇÕES E ESTRUTURAS</v>
          </cell>
        </row>
        <row r="1237">
          <cell r="I1237" t="str">
            <v>M</v>
          </cell>
          <cell r="J1237">
            <v>0.545</v>
          </cell>
          <cell r="K1237">
            <v>0</v>
          </cell>
          <cell r="L1237">
            <v>16.27</v>
          </cell>
        </row>
        <row r="1238">
          <cell r="D1238" t="str">
            <v> 00006193 </v>
          </cell>
          <cell r="E1238" t="str">
            <v>SINAPI</v>
          </cell>
          <cell r="F1238" t="str">
            <v>TABUA NAO APARELHADA *2,5 X 20* CM, EM MACARANDUBA/MASSARANDUBA, ANGELIM OU EQUIVALENTE DA REGIAO - BRUTA</v>
          </cell>
          <cell r="G1238" t="str">
            <v>Material</v>
          </cell>
        </row>
        <row r="1238">
          <cell r="I1238" t="str">
            <v>M</v>
          </cell>
          <cell r="J1238">
            <v>0.143</v>
          </cell>
          <cell r="K1238">
            <v>0</v>
          </cell>
          <cell r="L1238">
            <v>28.26</v>
          </cell>
        </row>
        <row r="1239">
          <cell r="D1239" t="str">
            <v> 00040304 </v>
          </cell>
          <cell r="E1239" t="str">
            <v>SINAPI</v>
          </cell>
          <cell r="F1239" t="str">
            <v>PREGO DE ACO POLIDO COM CABECA DUPLA 17 X 27 (2 1/2 X 11)</v>
          </cell>
          <cell r="G1239" t="str">
            <v>Material</v>
          </cell>
        </row>
        <row r="1239">
          <cell r="I1239" t="str">
            <v>KG</v>
          </cell>
          <cell r="J1239">
            <v>0.011</v>
          </cell>
          <cell r="K1239">
            <v>0</v>
          </cell>
          <cell r="L1239">
            <v>22.66</v>
          </cell>
        </row>
        <row r="1241">
          <cell r="F1241" t="str">
            <v>ABRIGO DE GÁS</v>
          </cell>
        </row>
        <row r="1242">
          <cell r="D1242" t="str">
            <v>Código</v>
          </cell>
          <cell r="E1242" t="str">
            <v>Banco</v>
          </cell>
          <cell r="F1242" t="str">
            <v>Descrição</v>
          </cell>
          <cell r="G1242" t="str">
            <v>Tipo</v>
          </cell>
        </row>
        <row r="1242">
          <cell r="I1242" t="str">
            <v>Und</v>
          </cell>
          <cell r="J1242" t="str">
            <v>Quant.</v>
          </cell>
          <cell r="K1242" t="str">
            <v>Porcent.</v>
          </cell>
          <cell r="L1242" t="str">
            <v>Valor Unit</v>
          </cell>
        </row>
        <row r="1243">
          <cell r="D1243" t="str">
            <v> UFF00587 (ADAPT_SINAPI: 103672) </v>
          </cell>
          <cell r="E1243" t="str">
            <v>Próprio</v>
          </cell>
          <cell r="F1243" t="str">
            <v>CONCRETAGEM DE PILARES, FCK = 30 MPA, COM USO DE BOMBA - LANÇAMENTO, ADENSAMENTO E ACABAMENTO. AF_02/2022_PS</v>
          </cell>
          <cell r="G1243" t="str">
            <v>FUES - FUNDAÇÕES E ESTRUTURAS</v>
          </cell>
        </row>
        <row r="1243">
          <cell r="I1243" t="str">
            <v>m³</v>
          </cell>
          <cell r="J1243">
            <v>1</v>
          </cell>
        </row>
        <row r="1243">
          <cell r="L1243">
            <v>632.51</v>
          </cell>
        </row>
        <row r="1244">
          <cell r="D1244" t="str">
            <v> 90587 </v>
          </cell>
          <cell r="E1244" t="str">
            <v>SINAPI</v>
          </cell>
          <cell r="F1244" t="str">
            <v>VIBRADOR DE IMERSÃO, DIÂMETRO DE PONTEIRA 45MM, MOTOR ELÉTRICO TRIFÁSICO POTÊNCIA DE 2 CV - CHI DIURNO. AF_06/2015</v>
          </cell>
          <cell r="G1244" t="str">
            <v>CHOR - CUSTOS HORÁRIOS DE MÁQUINAS E EQUIPAMENTOS</v>
          </cell>
        </row>
        <row r="1244">
          <cell r="I1244" t="str">
            <v>CHI</v>
          </cell>
          <cell r="J1244">
            <v>0.13</v>
          </cell>
          <cell r="K1244">
            <v>0</v>
          </cell>
          <cell r="L1244">
            <v>0.53</v>
          </cell>
        </row>
        <row r="1245">
          <cell r="D1245" t="str">
            <v> 90586 </v>
          </cell>
          <cell r="E1245" t="str">
            <v>SINAPI</v>
          </cell>
          <cell r="F1245" t="str">
            <v>VIBRADOR DE IMERSÃO, DIÂMETRO DE PONTEIRA 45MM, MOTOR ELÉTRICO TRIFÁSICO POTÊNCIA DE 2 CV - CHP DIURNO. AF_06/2015</v>
          </cell>
          <cell r="G1245" t="str">
            <v>CHOR - CUSTOS HORÁRIOS DE MÁQUINAS E EQUIPAMENTOS</v>
          </cell>
        </row>
        <row r="1245">
          <cell r="I1245" t="str">
            <v>CHP</v>
          </cell>
          <cell r="J1245">
            <v>0.094</v>
          </cell>
          <cell r="K1245">
            <v>0</v>
          </cell>
          <cell r="L1245">
            <v>1.46</v>
          </cell>
        </row>
        <row r="1246">
          <cell r="D1246" t="str">
            <v> 88309 </v>
          </cell>
          <cell r="E1246" t="str">
            <v>SINAPI</v>
          </cell>
          <cell r="F1246" t="str">
            <v>PEDREIRO COM ENCARGOS COMPLEMENTARES</v>
          </cell>
          <cell r="G1246" t="str">
            <v>SEDI - SERVIÇOS DIVERSOS</v>
          </cell>
        </row>
        <row r="1246">
          <cell r="I1246" t="str">
            <v>H</v>
          </cell>
          <cell r="J1246">
            <v>0.224</v>
          </cell>
          <cell r="K1246">
            <v>0</v>
          </cell>
          <cell r="L1246">
            <v>33.38</v>
          </cell>
        </row>
        <row r="1247">
          <cell r="D1247" t="str">
            <v> 88316 </v>
          </cell>
          <cell r="E1247" t="str">
            <v>SINAPI</v>
          </cell>
          <cell r="F1247" t="str">
            <v>SERVENTE COM ENCARGOS COMPLEMENTARES</v>
          </cell>
          <cell r="G1247" t="str">
            <v>SEDI - SERVIÇOS DIVERSOS</v>
          </cell>
        </row>
        <row r="1247">
          <cell r="I1247" t="str">
            <v>H</v>
          </cell>
          <cell r="J1247">
            <v>1.345</v>
          </cell>
          <cell r="K1247">
            <v>0</v>
          </cell>
          <cell r="L1247">
            <v>25.95</v>
          </cell>
        </row>
        <row r="1248">
          <cell r="D1248" t="str">
            <v> 88262 </v>
          </cell>
          <cell r="E1248" t="str">
            <v>SINAPI</v>
          </cell>
          <cell r="F1248" t="str">
            <v>CARPINTEIRO DE FORMAS COM ENCARGOS COMPLEMENTARES</v>
          </cell>
          <cell r="G1248" t="str">
            <v>SEDI - SERVIÇOS DIVERSOS</v>
          </cell>
        </row>
        <row r="1248">
          <cell r="I1248" t="str">
            <v>H</v>
          </cell>
          <cell r="J1248">
            <v>0.224</v>
          </cell>
          <cell r="K1248">
            <v>0</v>
          </cell>
          <cell r="L1248">
            <v>33.15</v>
          </cell>
        </row>
        <row r="1249">
          <cell r="D1249" t="str">
            <v> 00001525 </v>
          </cell>
          <cell r="E1249" t="str">
            <v>SINAPI</v>
          </cell>
          <cell r="F1249" t="str">
            <v>CONCRETO USINADO BOMBEAVEL, CLASSE DE RESISTENCIA C30, BRITA 0 E 1, SLUMP = 100 +/- 20 MM, COM BOMBEAMENTO (DISPONIBILIZACAO DE BOMBA), SEM O LANCAMENTO (NBR 8953)</v>
          </cell>
          <cell r="G1249" t="str">
            <v>Material</v>
          </cell>
        </row>
        <row r="1249">
          <cell r="I1249" t="str">
            <v>M³</v>
          </cell>
          <cell r="J1249">
            <v>1.103</v>
          </cell>
          <cell r="K1249">
            <v>0</v>
          </cell>
          <cell r="L1249">
            <v>528.14</v>
          </cell>
        </row>
        <row r="1251">
          <cell r="D1251" t="str">
            <v>Código</v>
          </cell>
          <cell r="E1251" t="str">
            <v>Banco</v>
          </cell>
          <cell r="F1251" t="str">
            <v>Descrição</v>
          </cell>
          <cell r="G1251" t="str">
            <v>Tipo</v>
          </cell>
        </row>
        <row r="1251">
          <cell r="I1251" t="str">
            <v>Und</v>
          </cell>
          <cell r="J1251" t="str">
            <v>Quant.</v>
          </cell>
          <cell r="K1251" t="str">
            <v>Porcent.</v>
          </cell>
          <cell r="L1251" t="str">
            <v>Valor Unit</v>
          </cell>
        </row>
        <row r="1252">
          <cell r="D1252" t="str">
            <v> UFF00588 (ADAPT_SINAPI: 103675) </v>
          </cell>
          <cell r="E1252" t="str">
            <v>Próprio</v>
          </cell>
          <cell r="F1252" t="str">
            <v>CONCRETAGEM DE VIGAS E LAJES, FCK=30 MPA, PARA LAJES MACIÇAS OU NERVURADAS COM USO DE BOMBA - LANÇAMENTO, ADENSAMENTO E ACABAMENTO. AF_02/2022_PS</v>
          </cell>
          <cell r="G1252" t="str">
            <v>FUES - FUNDAÇÕES E ESTRUTURAS</v>
          </cell>
        </row>
        <row r="1252">
          <cell r="I1252" t="str">
            <v>m³</v>
          </cell>
          <cell r="J1252">
            <v>1</v>
          </cell>
        </row>
        <row r="1252">
          <cell r="L1252">
            <v>633.46</v>
          </cell>
        </row>
        <row r="1253">
          <cell r="D1253" t="str">
            <v> 88316 </v>
          </cell>
          <cell r="E1253" t="str">
            <v>SINAPI</v>
          </cell>
          <cell r="F1253" t="str">
            <v>SERVENTE COM ENCARGOS COMPLEMENTARES</v>
          </cell>
          <cell r="G1253" t="str">
            <v>SEDI - SERVIÇOS DIVERSOS</v>
          </cell>
        </row>
        <row r="1253">
          <cell r="I1253" t="str">
            <v>H</v>
          </cell>
          <cell r="J1253">
            <v>0.826</v>
          </cell>
          <cell r="K1253">
            <v>0</v>
          </cell>
          <cell r="L1253">
            <v>25.95</v>
          </cell>
        </row>
        <row r="1254">
          <cell r="D1254" t="str">
            <v> 88262 </v>
          </cell>
          <cell r="E1254" t="str">
            <v>SINAPI</v>
          </cell>
          <cell r="F1254" t="str">
            <v>CARPINTEIRO DE FORMAS COM ENCARGOS COMPLEMENTARES</v>
          </cell>
          <cell r="G1254" t="str">
            <v>SEDI - SERVIÇOS DIVERSOS</v>
          </cell>
        </row>
        <row r="1254">
          <cell r="I1254" t="str">
            <v>H</v>
          </cell>
          <cell r="J1254">
            <v>0.125</v>
          </cell>
          <cell r="K1254">
            <v>0</v>
          </cell>
          <cell r="L1254">
            <v>33.15</v>
          </cell>
        </row>
        <row r="1255">
          <cell r="D1255" t="str">
            <v> 90586 </v>
          </cell>
          <cell r="E1255" t="str">
            <v>SINAPI</v>
          </cell>
          <cell r="F1255" t="str">
            <v>VIBRADOR DE IMERSÃO, DIÂMETRO DE PONTEIRA 45MM, MOTOR ELÉTRICO TRIFÁSICO POTÊNCIA DE 2 CV - CHP DIURNO. AF_06/2015</v>
          </cell>
          <cell r="G1255" t="str">
            <v>CHOR - CUSTOS HORÁRIOS DE MÁQUINAS E EQUIPAMENTOS</v>
          </cell>
        </row>
        <row r="1255">
          <cell r="I1255" t="str">
            <v>CHP</v>
          </cell>
          <cell r="J1255">
            <v>0.12</v>
          </cell>
          <cell r="K1255">
            <v>0</v>
          </cell>
          <cell r="L1255">
            <v>1.46</v>
          </cell>
        </row>
        <row r="1256">
          <cell r="D1256" t="str">
            <v> 88309 </v>
          </cell>
          <cell r="E1256" t="str">
            <v>SINAPI</v>
          </cell>
          <cell r="F1256" t="str">
            <v>PEDREIRO COM ENCARGOS COMPLEMENTARES</v>
          </cell>
          <cell r="G1256" t="str">
            <v>SEDI - SERVIÇOS DIVERSOS</v>
          </cell>
        </row>
        <row r="1256">
          <cell r="I1256" t="str">
            <v>H</v>
          </cell>
          <cell r="J1256">
            <v>0.753</v>
          </cell>
          <cell r="K1256">
            <v>0</v>
          </cell>
          <cell r="L1256">
            <v>33.38</v>
          </cell>
        </row>
        <row r="1257">
          <cell r="D1257" t="str">
            <v> 90587 </v>
          </cell>
          <cell r="E1257" t="str">
            <v>SINAPI</v>
          </cell>
          <cell r="F1257" t="str">
            <v>VIBRADOR DE IMERSÃO, DIÂMETRO DE PONTEIRA 45MM, MOTOR ELÉTRICO TRIFÁSICO POTÊNCIA DE 2 CV - CHI DIURNO. AF_06/2015</v>
          </cell>
          <cell r="G1257" t="str">
            <v>CHOR - CUSTOS HORÁRIOS DE MÁQUINAS E EQUIPAMENTOS</v>
          </cell>
        </row>
        <row r="1257">
          <cell r="I1257" t="str">
            <v>CHI</v>
          </cell>
          <cell r="J1257">
            <v>0.131</v>
          </cell>
          <cell r="K1257">
            <v>0</v>
          </cell>
          <cell r="L1257">
            <v>0.53</v>
          </cell>
        </row>
        <row r="1258">
          <cell r="D1258" t="str">
            <v> 00001525 </v>
          </cell>
          <cell r="E1258" t="str">
            <v>SINAPI</v>
          </cell>
          <cell r="F1258" t="str">
            <v>CONCRETO USINADO BOMBEAVEL, CLASSE DE RESISTENCIA C30, BRITA 0 E 1, SLUMP = 100 +/- 20 MM, COM BOMBEAMENTO (DISPONIBILIZACAO DE BOMBA), SEM O LANCAMENTO (NBR 8953)</v>
          </cell>
          <cell r="G1258" t="str">
            <v>Material</v>
          </cell>
        </row>
        <row r="1258">
          <cell r="I1258" t="str">
            <v>M³</v>
          </cell>
          <cell r="J1258">
            <v>1.103</v>
          </cell>
          <cell r="K1258">
            <v>0</v>
          </cell>
          <cell r="L1258">
            <v>528.14</v>
          </cell>
        </row>
        <row r="1260">
          <cell r="D1260" t="str">
            <v>Código</v>
          </cell>
          <cell r="E1260" t="str">
            <v>Banco</v>
          </cell>
          <cell r="F1260" t="str">
            <v>Descrição</v>
          </cell>
          <cell r="G1260" t="str">
            <v>Tipo</v>
          </cell>
        </row>
        <row r="1260">
          <cell r="I1260" t="str">
            <v>Und</v>
          </cell>
          <cell r="J1260" t="str">
            <v>Quant.</v>
          </cell>
          <cell r="K1260" t="str">
            <v>Porcent.</v>
          </cell>
          <cell r="L1260" t="str">
            <v>Valor Unit</v>
          </cell>
        </row>
        <row r="1261">
          <cell r="D1261" t="str">
            <v> 92759 </v>
          </cell>
          <cell r="E1261" t="str">
            <v>SINAPI</v>
          </cell>
          <cell r="F1261" t="str">
            <v>ARMAÇÃO DE PILAR OU VIGA DE ESTRUTURA CONVENCIONAL DE CONCRETO ARMADO UTILIZANDO AÇO CA-60 DE 5,0 MM - MONTAGEM. AF_06/2022</v>
          </cell>
          <cell r="G1261" t="str">
            <v>FUES - FUNDAÇÕES E ESTRUTURAS</v>
          </cell>
        </row>
        <row r="1261">
          <cell r="I1261" t="str">
            <v>KG</v>
          </cell>
          <cell r="J1261">
            <v>1</v>
          </cell>
        </row>
        <row r="1261">
          <cell r="L1261">
            <v>14.69</v>
          </cell>
        </row>
        <row r="1262">
          <cell r="D1262" t="str">
            <v> 88238 </v>
          </cell>
          <cell r="E1262" t="str">
            <v>SINAPI</v>
          </cell>
          <cell r="F1262" t="str">
            <v>AJUDANTE DE ARMADOR COM ENCARGOS COMPLEMENTARES</v>
          </cell>
          <cell r="G1262" t="str">
            <v>SEDI - SERVIÇOS DIVERSOS</v>
          </cell>
        </row>
        <row r="1262">
          <cell r="I1262" t="str">
            <v>H</v>
          </cell>
          <cell r="J1262">
            <v>0.0175</v>
          </cell>
          <cell r="K1262">
            <v>0</v>
          </cell>
          <cell r="L1262">
            <v>26.79</v>
          </cell>
        </row>
        <row r="1263">
          <cell r="D1263" t="str">
            <v> 88245 </v>
          </cell>
          <cell r="E1263" t="str">
            <v>SINAPI</v>
          </cell>
          <cell r="F1263" t="str">
            <v>ARMADOR COM ENCARGOS COMPLEMENTARES</v>
          </cell>
          <cell r="G1263" t="str">
            <v>SEDI - SERVIÇOS DIVERSOS</v>
          </cell>
        </row>
        <row r="1263">
          <cell r="I1263" t="str">
            <v>H</v>
          </cell>
          <cell r="J1263">
            <v>0.1069</v>
          </cell>
          <cell r="K1263">
            <v>0</v>
          </cell>
          <cell r="L1263">
            <v>32.41</v>
          </cell>
        </row>
        <row r="1264">
          <cell r="D1264" t="str">
            <v> 92800 </v>
          </cell>
          <cell r="E1264" t="str">
            <v>SINAPI</v>
          </cell>
          <cell r="F1264" t="str">
            <v>CORTE E DOBRA DE AÇO CA-60, DIÂMETRO DE 5,0 MM. AF_06/2022</v>
          </cell>
          <cell r="G1264" t="str">
            <v>FUES - FUNDAÇÕES E ESTRUTURAS</v>
          </cell>
        </row>
        <row r="1264">
          <cell r="I1264" t="str">
            <v>KG</v>
          </cell>
          <cell r="J1264">
            <v>1</v>
          </cell>
          <cell r="K1264">
            <v>0</v>
          </cell>
          <cell r="L1264">
            <v>9.87</v>
          </cell>
        </row>
        <row r="1265">
          <cell r="D1265" t="str">
            <v> 00039017 </v>
          </cell>
          <cell r="E1265" t="str">
            <v>SINAPI</v>
          </cell>
          <cell r="F1265" t="str">
            <v>ESPACADOR / DISTANCIADOR CIRCULAR COM ENTRADA LATERAL, EM PLASTICO, PARA VERGALHAO *4,2 A 12,5* MM, COBRIMENTO 20 MM</v>
          </cell>
          <cell r="G1265" t="str">
            <v>Material</v>
          </cell>
        </row>
        <row r="1265">
          <cell r="I1265" t="str">
            <v>UN</v>
          </cell>
          <cell r="J1265">
            <v>1.19</v>
          </cell>
          <cell r="K1265">
            <v>0</v>
          </cell>
          <cell r="L1265">
            <v>0.22</v>
          </cell>
        </row>
        <row r="1266">
          <cell r="D1266" t="str">
            <v> 00043132 </v>
          </cell>
          <cell r="E1266" t="str">
            <v>SINAPI</v>
          </cell>
          <cell r="F1266" t="str">
            <v>ARAME RECOZIDO 16 BWG, D = 1,65 MM (0,016 KG/M) OU 18 BWG, D = 1,25 MM (0,01 KG/M)</v>
          </cell>
          <cell r="G1266" t="str">
            <v>Material</v>
          </cell>
        </row>
        <row r="1266">
          <cell r="I1266" t="str">
            <v>KG</v>
          </cell>
          <cell r="J1266">
            <v>0.025</v>
          </cell>
          <cell r="K1266">
            <v>0</v>
          </cell>
          <cell r="L1266">
            <v>25.69</v>
          </cell>
        </row>
        <row r="1268">
          <cell r="D1268" t="str">
            <v>Código</v>
          </cell>
          <cell r="E1268" t="str">
            <v>Banco</v>
          </cell>
          <cell r="F1268" t="str">
            <v>Descrição</v>
          </cell>
          <cell r="G1268" t="str">
            <v>Tipo</v>
          </cell>
        </row>
        <row r="1268">
          <cell r="I1268" t="str">
            <v>Und</v>
          </cell>
          <cell r="J1268" t="str">
            <v>Quant.</v>
          </cell>
          <cell r="K1268" t="str">
            <v>Porcent.</v>
          </cell>
          <cell r="L1268" t="str">
            <v>Valor Unit</v>
          </cell>
        </row>
        <row r="1269">
          <cell r="D1269" t="str">
            <v> 92761 </v>
          </cell>
          <cell r="E1269" t="str">
            <v>SINAPI</v>
          </cell>
          <cell r="F1269" t="str">
            <v>ARMAÇÃO DE PILAR OU VIGA DE ESTRUTURA CONVENCIONAL DE CONCRETO ARMADO UTILIZANDO AÇO CA-50 DE 8,0 MM - MONTAGEM. AF_06/2022</v>
          </cell>
          <cell r="G1269" t="str">
            <v>FUES - FUNDAÇÕES E ESTRUTURAS</v>
          </cell>
        </row>
        <row r="1269">
          <cell r="I1269" t="str">
            <v>KG</v>
          </cell>
          <cell r="J1269">
            <v>1</v>
          </cell>
        </row>
        <row r="1269">
          <cell r="L1269">
            <v>12.44</v>
          </cell>
        </row>
        <row r="1270">
          <cell r="D1270" t="str">
            <v> 92802 </v>
          </cell>
          <cell r="E1270" t="str">
            <v>SINAPI</v>
          </cell>
          <cell r="F1270" t="str">
            <v>CORTE E DOBRA DE AÇO CA-50, DIÂMETRO DE 8,0 MM. AF_06/2022</v>
          </cell>
          <cell r="G1270" t="str">
            <v>FUES - FUNDAÇÕES E ESTRUTURAS</v>
          </cell>
        </row>
        <row r="1270">
          <cell r="I1270" t="str">
            <v>KG</v>
          </cell>
          <cell r="J1270">
            <v>1</v>
          </cell>
          <cell r="K1270">
            <v>0</v>
          </cell>
          <cell r="L1270">
            <v>9.59</v>
          </cell>
        </row>
        <row r="1271">
          <cell r="D1271" t="str">
            <v> 88238 </v>
          </cell>
          <cell r="E1271" t="str">
            <v>SINAPI</v>
          </cell>
          <cell r="F1271" t="str">
            <v>AJUDANTE DE ARMADOR COM ENCARGOS COMPLEMENTARES</v>
          </cell>
          <cell r="G1271" t="str">
            <v>SEDI - SERVIÇOS DIVERSOS</v>
          </cell>
        </row>
        <row r="1271">
          <cell r="I1271" t="str">
            <v>H</v>
          </cell>
          <cell r="J1271">
            <v>0.0092</v>
          </cell>
          <cell r="K1271">
            <v>0</v>
          </cell>
          <cell r="L1271">
            <v>26.79</v>
          </cell>
        </row>
        <row r="1272">
          <cell r="D1272" t="str">
            <v> 88245 </v>
          </cell>
          <cell r="E1272" t="str">
            <v>SINAPI</v>
          </cell>
          <cell r="F1272" t="str">
            <v>ARMADOR COM ENCARGOS COMPLEMENTARES</v>
          </cell>
          <cell r="G1272" t="str">
            <v>SEDI - SERVIÇOS DIVERSOS</v>
          </cell>
        </row>
        <row r="1272">
          <cell r="I1272" t="str">
            <v>H</v>
          </cell>
          <cell r="J1272">
            <v>0.0561</v>
          </cell>
          <cell r="K1272">
            <v>0</v>
          </cell>
          <cell r="L1272">
            <v>32.41</v>
          </cell>
        </row>
        <row r="1273">
          <cell r="D1273" t="str">
            <v> 00039017 </v>
          </cell>
          <cell r="E1273" t="str">
            <v>SINAPI</v>
          </cell>
          <cell r="F1273" t="str">
            <v>ESPACADOR / DISTANCIADOR CIRCULAR COM ENTRADA LATERAL, EM PLASTICO, PARA VERGALHAO *4,2 A 12,5* MM, COBRIMENTO 20 MM</v>
          </cell>
          <cell r="G1273" t="str">
            <v>Material</v>
          </cell>
        </row>
        <row r="1273">
          <cell r="I1273" t="str">
            <v>UN</v>
          </cell>
          <cell r="J1273">
            <v>0.743</v>
          </cell>
          <cell r="K1273">
            <v>0</v>
          </cell>
          <cell r="L1273">
            <v>0.22</v>
          </cell>
        </row>
        <row r="1274">
          <cell r="D1274" t="str">
            <v> 00043132 </v>
          </cell>
          <cell r="E1274" t="str">
            <v>SINAPI</v>
          </cell>
          <cell r="F1274" t="str">
            <v>ARAME RECOZIDO 16 BWG, D = 1,65 MM (0,016 KG/M) OU 18 BWG, D = 1,25 MM (0,01 KG/M)</v>
          </cell>
          <cell r="G1274" t="str">
            <v>Material</v>
          </cell>
        </row>
        <row r="1274">
          <cell r="I1274" t="str">
            <v>KG</v>
          </cell>
          <cell r="J1274">
            <v>0.025</v>
          </cell>
          <cell r="K1274">
            <v>0</v>
          </cell>
          <cell r="L1274">
            <v>25.69</v>
          </cell>
        </row>
        <row r="1276">
          <cell r="D1276" t="str">
            <v>Código</v>
          </cell>
          <cell r="E1276" t="str">
            <v>Banco</v>
          </cell>
          <cell r="F1276" t="str">
            <v>Descrição</v>
          </cell>
          <cell r="G1276" t="str">
            <v>Tipo</v>
          </cell>
        </row>
        <row r="1276">
          <cell r="I1276" t="str">
            <v>Und</v>
          </cell>
          <cell r="J1276" t="str">
            <v>Quant.</v>
          </cell>
          <cell r="K1276" t="str">
            <v>Porcent.</v>
          </cell>
          <cell r="L1276" t="str">
            <v>Valor Unit</v>
          </cell>
        </row>
        <row r="1277">
          <cell r="D1277" t="str">
            <v> 92762 </v>
          </cell>
          <cell r="E1277" t="str">
            <v>SINAPI</v>
          </cell>
          <cell r="F1277" t="str">
            <v>ARMAÇÃO DE PILAR OU VIGA DE ESTRUTURA CONVENCIONAL DE CONCRETO ARMADO UTILIZANDO AÇO CA-50 DE 10,0 MM - MONTAGEM. AF_06/2022</v>
          </cell>
          <cell r="G1277" t="str">
            <v>FUES - FUNDAÇÕES E ESTRUTURAS</v>
          </cell>
        </row>
        <row r="1277">
          <cell r="I1277" t="str">
            <v>KG</v>
          </cell>
          <cell r="J1277">
            <v>1</v>
          </cell>
        </row>
        <row r="1277">
          <cell r="L1277">
            <v>10.99</v>
          </cell>
        </row>
        <row r="1278">
          <cell r="D1278" t="str">
            <v> 88238 </v>
          </cell>
          <cell r="E1278" t="str">
            <v>SINAPI</v>
          </cell>
          <cell r="F1278" t="str">
            <v>AJUDANTE DE ARMADOR COM ENCARGOS COMPLEMENTARES</v>
          </cell>
          <cell r="G1278" t="str">
            <v>SEDI - SERVIÇOS DIVERSOS</v>
          </cell>
        </row>
        <row r="1278">
          <cell r="I1278" t="str">
            <v>H</v>
          </cell>
          <cell r="J1278">
            <v>0.0064</v>
          </cell>
          <cell r="K1278">
            <v>0</v>
          </cell>
          <cell r="L1278">
            <v>26.79</v>
          </cell>
        </row>
        <row r="1279">
          <cell r="D1279" t="str">
            <v> 88245 </v>
          </cell>
          <cell r="E1279" t="str">
            <v>SINAPI</v>
          </cell>
          <cell r="F1279" t="str">
            <v>ARMADOR COM ENCARGOS COMPLEMENTARES</v>
          </cell>
          <cell r="G1279" t="str">
            <v>SEDI - SERVIÇOS DIVERSOS</v>
          </cell>
        </row>
        <row r="1279">
          <cell r="I1279" t="str">
            <v>H</v>
          </cell>
          <cell r="J1279">
            <v>0.0392</v>
          </cell>
          <cell r="K1279">
            <v>0</v>
          </cell>
          <cell r="L1279">
            <v>32.41</v>
          </cell>
        </row>
        <row r="1280">
          <cell r="D1280" t="str">
            <v> 92803 </v>
          </cell>
          <cell r="E1280" t="str">
            <v>SINAPI</v>
          </cell>
          <cell r="F1280" t="str">
            <v>CORTE E DOBRA DE AÇO CA-50, DIÂMETRO DE 10,0 MM. AF_06/2022</v>
          </cell>
          <cell r="G1280" t="str">
            <v>FUES - FUNDAÇÕES E ESTRUTURAS</v>
          </cell>
        </row>
        <row r="1280">
          <cell r="I1280" t="str">
            <v>KG</v>
          </cell>
          <cell r="J1280">
            <v>1</v>
          </cell>
          <cell r="K1280">
            <v>0</v>
          </cell>
          <cell r="L1280">
            <v>8.8</v>
          </cell>
        </row>
        <row r="1281">
          <cell r="D1281" t="str">
            <v> 00043132 </v>
          </cell>
          <cell r="E1281" t="str">
            <v>SINAPI</v>
          </cell>
          <cell r="F1281" t="str">
            <v>ARAME RECOZIDO 16 BWG, D = 1,65 MM (0,016 KG/M) OU 18 BWG, D = 1,25 MM (0,01 KG/M)</v>
          </cell>
          <cell r="G1281" t="str">
            <v>Material</v>
          </cell>
        </row>
        <row r="1281">
          <cell r="I1281" t="str">
            <v>KG</v>
          </cell>
          <cell r="J1281">
            <v>0.025</v>
          </cell>
          <cell r="K1281">
            <v>0</v>
          </cell>
          <cell r="L1281">
            <v>25.69</v>
          </cell>
        </row>
        <row r="1282">
          <cell r="D1282" t="str">
            <v> 00039017 </v>
          </cell>
          <cell r="E1282" t="str">
            <v>SINAPI</v>
          </cell>
          <cell r="F1282" t="str">
            <v>ESPACADOR / DISTANCIADOR CIRCULAR COM ENTRADA LATERAL, EM PLASTICO, PARA VERGALHAO *4,2 A 12,5* MM, COBRIMENTO 20 MM</v>
          </cell>
          <cell r="G1282" t="str">
            <v>Material</v>
          </cell>
        </row>
        <row r="1282">
          <cell r="I1282" t="str">
            <v>UN</v>
          </cell>
          <cell r="J1282">
            <v>0.543</v>
          </cell>
          <cell r="K1282">
            <v>0</v>
          </cell>
          <cell r="L1282">
            <v>0.22</v>
          </cell>
        </row>
        <row r="1284">
          <cell r="D1284" t="str">
            <v>Código</v>
          </cell>
          <cell r="E1284" t="str">
            <v>Banco</v>
          </cell>
          <cell r="F1284" t="str">
            <v>Descrição</v>
          </cell>
          <cell r="G1284" t="str">
            <v>Tipo</v>
          </cell>
        </row>
        <row r="1284">
          <cell r="I1284" t="str">
            <v>Und</v>
          </cell>
          <cell r="J1284" t="str">
            <v>Quant.</v>
          </cell>
          <cell r="K1284" t="str">
            <v>Porcent.</v>
          </cell>
          <cell r="L1284" t="str">
            <v>Valor Unit</v>
          </cell>
        </row>
        <row r="1285">
          <cell r="D1285" t="str">
            <v> 92769 </v>
          </cell>
          <cell r="E1285" t="str">
            <v>SINAPI</v>
          </cell>
          <cell r="F1285" t="str">
            <v>ARMAÇÃO DE LAJE DE ESTRUTURA CONVENCIONAL DE CONCRETO ARMADO UTILIZANDO AÇO CA-50 DE 6,3 MM - MONTAGEM. AF_06/2022</v>
          </cell>
          <cell r="G1285" t="str">
            <v>FUES - FUNDAÇÕES E ESTRUTURAS</v>
          </cell>
        </row>
        <row r="1285">
          <cell r="I1285" t="str">
            <v>KG</v>
          </cell>
          <cell r="J1285">
            <v>1</v>
          </cell>
        </row>
        <row r="1285">
          <cell r="L1285">
            <v>12.88</v>
          </cell>
        </row>
        <row r="1286">
          <cell r="D1286" t="str">
            <v> 88238 </v>
          </cell>
          <cell r="E1286" t="str">
            <v>SINAPI</v>
          </cell>
          <cell r="F1286" t="str">
            <v>AJUDANTE DE ARMADOR COM ENCARGOS COMPLEMENTARES</v>
          </cell>
          <cell r="G1286" t="str">
            <v>SEDI - SERVIÇOS DIVERSOS</v>
          </cell>
        </row>
        <row r="1286">
          <cell r="I1286" t="str">
            <v>H</v>
          </cell>
          <cell r="J1286">
            <v>0.0098</v>
          </cell>
          <cell r="K1286">
            <v>0</v>
          </cell>
          <cell r="L1286">
            <v>26.79</v>
          </cell>
        </row>
        <row r="1287">
          <cell r="D1287" t="str">
            <v> 88245 </v>
          </cell>
          <cell r="E1287" t="str">
            <v>SINAPI</v>
          </cell>
          <cell r="F1287" t="str">
            <v>ARMADOR COM ENCARGOS COMPLEMENTARES</v>
          </cell>
          <cell r="G1287" t="str">
            <v>SEDI - SERVIÇOS DIVERSOS</v>
          </cell>
        </row>
        <row r="1287">
          <cell r="I1287" t="str">
            <v>H</v>
          </cell>
          <cell r="J1287">
            <v>0.0597</v>
          </cell>
          <cell r="K1287">
            <v>0</v>
          </cell>
          <cell r="L1287">
            <v>32.41</v>
          </cell>
        </row>
        <row r="1288">
          <cell r="D1288" t="str">
            <v> 92801 </v>
          </cell>
          <cell r="E1288" t="str">
            <v>SINAPI</v>
          </cell>
          <cell r="F1288" t="str">
            <v>CORTE E DOBRA DE AÇO CA-50, DIÂMETRO DE 6,3 MM. AF_06/2022</v>
          </cell>
          <cell r="G1288" t="str">
            <v>FUES - FUNDAÇÕES E ESTRUTURAS</v>
          </cell>
        </row>
        <row r="1288">
          <cell r="I1288" t="str">
            <v>KG</v>
          </cell>
          <cell r="J1288">
            <v>1</v>
          </cell>
          <cell r="K1288">
            <v>0</v>
          </cell>
          <cell r="L1288">
            <v>9.76</v>
          </cell>
        </row>
        <row r="1289">
          <cell r="D1289" t="str">
            <v> 00043132 </v>
          </cell>
          <cell r="E1289" t="str">
            <v>SINAPI</v>
          </cell>
          <cell r="F1289" t="str">
            <v>ARAME RECOZIDO 16 BWG, D = 1,65 MM (0,016 KG/M) OU 18 BWG, D = 1,25 MM (0,01 KG/M)</v>
          </cell>
          <cell r="G1289" t="str">
            <v>Material</v>
          </cell>
        </row>
        <row r="1289">
          <cell r="I1289" t="str">
            <v>KG</v>
          </cell>
          <cell r="J1289">
            <v>0.025</v>
          </cell>
          <cell r="K1289">
            <v>0</v>
          </cell>
          <cell r="L1289">
            <v>25.69</v>
          </cell>
        </row>
        <row r="1290">
          <cell r="D1290" t="str">
            <v> 00039017 </v>
          </cell>
          <cell r="E1290" t="str">
            <v>SINAPI</v>
          </cell>
          <cell r="F1290" t="str">
            <v>ESPACADOR / DISTANCIADOR CIRCULAR COM ENTRADA LATERAL, EM PLASTICO, PARA VERGALHAO *4,2 A 12,5* MM, COBRIMENTO 20 MM</v>
          </cell>
          <cell r="G1290" t="str">
            <v>Material</v>
          </cell>
        </row>
        <row r="1290">
          <cell r="I1290" t="str">
            <v>UN</v>
          </cell>
          <cell r="J1290">
            <v>1.333</v>
          </cell>
          <cell r="K1290">
            <v>0</v>
          </cell>
          <cell r="L1290">
            <v>0.22</v>
          </cell>
        </row>
        <row r="1292">
          <cell r="D1292" t="str">
            <v>Código</v>
          </cell>
          <cell r="E1292" t="str">
            <v>Banco</v>
          </cell>
          <cell r="F1292" t="str">
            <v>Descrição</v>
          </cell>
          <cell r="G1292" t="str">
            <v>Tipo</v>
          </cell>
        </row>
        <row r="1292">
          <cell r="I1292" t="str">
            <v>Und</v>
          </cell>
          <cell r="J1292" t="str">
            <v>Quant.</v>
          </cell>
          <cell r="K1292" t="str">
            <v>Porcent.</v>
          </cell>
          <cell r="L1292" t="str">
            <v>Valor Unit</v>
          </cell>
        </row>
        <row r="1293">
          <cell r="D1293" t="str">
            <v> 92431 </v>
          </cell>
          <cell r="E1293" t="str">
            <v>SINAPI</v>
          </cell>
          <cell r="F1293" t="str">
            <v>MONTAGEM E DESMONTAGEM DE FÔRMA DE PILARES RETANGULARES E ESTRUTURAS SIMILARES, PÉ-DIREITO SIMPLES, EM CHAPA DE MADEIRA COMPENSADA PLASTIFICADA, 10 UTILIZAÇÕES. AF_09/2020</v>
          </cell>
          <cell r="G1293" t="str">
            <v>FUES - FUNDAÇÕES E ESTRUTURAS</v>
          </cell>
        </row>
        <row r="1293">
          <cell r="I1293" t="str">
            <v>m²</v>
          </cell>
          <cell r="J1293">
            <v>1</v>
          </cell>
        </row>
        <row r="1293">
          <cell r="L1293">
            <v>70.34</v>
          </cell>
        </row>
        <row r="1294">
          <cell r="D1294" t="str">
            <v> 92264 </v>
          </cell>
          <cell r="E1294" t="str">
            <v>SINAPI</v>
          </cell>
          <cell r="F1294" t="str">
            <v>FABRICAÇÃO DE FÔRMA PARA PILARES E ESTRUTURAS SIMILARES, EM CHAPA DE MADEIRA COMPENSADA PLASTIFICADA, E = 18 MM. AF_09/2020</v>
          </cell>
          <cell r="G1294" t="str">
            <v>FUES - FUNDAÇÕES E ESTRUTURAS</v>
          </cell>
        </row>
        <row r="1294">
          <cell r="I1294" t="str">
            <v>m²</v>
          </cell>
          <cell r="J1294">
            <v>0.105</v>
          </cell>
          <cell r="K1294">
            <v>0</v>
          </cell>
          <cell r="L1294">
            <v>234.23</v>
          </cell>
        </row>
        <row r="1295">
          <cell r="D1295" t="str">
            <v> 88239 </v>
          </cell>
          <cell r="E1295" t="str">
            <v>SINAPI</v>
          </cell>
          <cell r="F1295" t="str">
            <v>AJUDANTE DE CARPINTEIRO COM ENCARGOS COMPLEMENTARES</v>
          </cell>
          <cell r="G1295" t="str">
            <v>SEDI - SERVIÇOS DIVERSOS</v>
          </cell>
        </row>
        <row r="1295">
          <cell r="I1295" t="str">
            <v>H</v>
          </cell>
          <cell r="J1295">
            <v>0.121</v>
          </cell>
          <cell r="K1295">
            <v>0</v>
          </cell>
          <cell r="L1295">
            <v>26.72</v>
          </cell>
        </row>
        <row r="1296">
          <cell r="D1296" t="str">
            <v> 88262 </v>
          </cell>
          <cell r="E1296" t="str">
            <v>SINAPI</v>
          </cell>
          <cell r="F1296" t="str">
            <v>CARPINTEIRO DE FORMAS COM ENCARGOS COMPLEMENTARES</v>
          </cell>
          <cell r="G1296" t="str">
            <v>SEDI - SERVIÇOS DIVERSOS</v>
          </cell>
        </row>
        <row r="1296">
          <cell r="I1296" t="str">
            <v>H</v>
          </cell>
          <cell r="J1296">
            <v>0.661</v>
          </cell>
          <cell r="K1296">
            <v>0</v>
          </cell>
          <cell r="L1296">
            <v>33.15</v>
          </cell>
        </row>
        <row r="1297">
          <cell r="D1297" t="str">
            <v> 00040304 </v>
          </cell>
          <cell r="E1297" t="str">
            <v>SINAPI</v>
          </cell>
          <cell r="F1297" t="str">
            <v>PREGO DE ACO POLIDO COM CABECA DUPLA 17 X 27 (2 1/2 X 11)</v>
          </cell>
          <cell r="G1297" t="str">
            <v>Material</v>
          </cell>
        </row>
        <row r="1297">
          <cell r="I1297" t="str">
            <v>KG</v>
          </cell>
          <cell r="J1297">
            <v>0.019</v>
          </cell>
          <cell r="K1297">
            <v>0</v>
          </cell>
          <cell r="L1297">
            <v>22.66</v>
          </cell>
        </row>
        <row r="1298">
          <cell r="D1298" t="str">
            <v> 00002692 </v>
          </cell>
          <cell r="E1298" t="str">
            <v>SINAPI</v>
          </cell>
          <cell r="F1298" t="str">
            <v>DESMOLDANTE PROTETOR PARA FORMAS DE MADEIRA, DE BASE OLEOSA EMULSIONADA EM AGUA</v>
          </cell>
          <cell r="G1298" t="str">
            <v>Material</v>
          </cell>
        </row>
        <row r="1298">
          <cell r="I1298" t="str">
            <v>L</v>
          </cell>
          <cell r="J1298">
            <v>0.004</v>
          </cell>
          <cell r="K1298">
            <v>0</v>
          </cell>
          <cell r="L1298">
            <v>7.97</v>
          </cell>
        </row>
        <row r="1299">
          <cell r="D1299" t="str">
            <v> 00040271 </v>
          </cell>
          <cell r="E1299" t="str">
            <v>SINAPI</v>
          </cell>
          <cell r="F1299" t="str">
            <v>LOCACAO DE APRUMADOR METALICO DE PILAR, COM ALTURA E ANGULO REGULAVEIS, EXTENSAO DE *1,50* A *2,80* M</v>
          </cell>
          <cell r="G1299" t="str">
            <v>Equipamento</v>
          </cell>
        </row>
        <row r="1299">
          <cell r="I1299" t="str">
            <v>MES</v>
          </cell>
          <cell r="J1299">
            <v>0.196</v>
          </cell>
          <cell r="K1299">
            <v>0</v>
          </cell>
          <cell r="L1299">
            <v>22.19</v>
          </cell>
        </row>
        <row r="1300">
          <cell r="D1300" t="str">
            <v> 00040287 </v>
          </cell>
          <cell r="E1300" t="str">
            <v>SINAPI</v>
          </cell>
          <cell r="F1300" t="str">
            <v>LOCACAO DE BARRA DE ANCORAGEM DE 0,80 A 1,20 M DE EXTENSAO, COM ROSCA DE 5/8", INCLUINDO PORCA E FLANGE</v>
          </cell>
          <cell r="G1300" t="str">
            <v>Equipamento</v>
          </cell>
        </row>
        <row r="1300">
          <cell r="I1300" t="str">
            <v>MES</v>
          </cell>
          <cell r="J1300">
            <v>0.785</v>
          </cell>
          <cell r="K1300">
            <v>0</v>
          </cell>
          <cell r="L1300">
            <v>8.54</v>
          </cell>
        </row>
        <row r="1301">
          <cell r="D1301" t="str">
            <v> 00040275 </v>
          </cell>
          <cell r="E1301" t="str">
            <v>SINAPI</v>
          </cell>
          <cell r="F1301" t="str">
            <v>LOCACAO DE VIGA SANDUICHE METALICA VAZADA PARA TRAVAMENTO DE PILARES, ALTURA DE *8* CM, LARGURA DE *6* CM E EXTENSAO DE 2 M</v>
          </cell>
          <cell r="G1301" t="str">
            <v>Equipamento</v>
          </cell>
        </row>
        <row r="1301">
          <cell r="I1301" t="str">
            <v>MES</v>
          </cell>
          <cell r="J1301">
            <v>0.393</v>
          </cell>
          <cell r="K1301">
            <v>0</v>
          </cell>
          <cell r="L1301">
            <v>23.2</v>
          </cell>
        </row>
        <row r="1303">
          <cell r="D1303" t="str">
            <v>Código</v>
          </cell>
          <cell r="E1303" t="str">
            <v>Banco</v>
          </cell>
          <cell r="F1303" t="str">
            <v>Descrição</v>
          </cell>
          <cell r="G1303" t="str">
            <v>Tipo</v>
          </cell>
        </row>
        <row r="1303">
          <cell r="I1303" t="str">
            <v>Und</v>
          </cell>
          <cell r="J1303" t="str">
            <v>Quant.</v>
          </cell>
          <cell r="K1303" t="str">
            <v>Porcent.</v>
          </cell>
          <cell r="L1303" t="str">
            <v>Valor Unit</v>
          </cell>
        </row>
        <row r="1304">
          <cell r="D1304" t="str">
            <v> 92265 </v>
          </cell>
          <cell r="E1304" t="str">
            <v>SINAPI</v>
          </cell>
          <cell r="F1304" t="str">
            <v>FABRICAÇÃO DE FÔRMA PARA VIGAS, EM CHAPA DE MADEIRA COMPENSADA RESINADA, E = 17 MM. AF_09/2020</v>
          </cell>
          <cell r="G1304" t="str">
            <v>FUES - FUNDAÇÕES E ESTRUTURAS</v>
          </cell>
        </row>
        <row r="1304">
          <cell r="I1304" t="str">
            <v>m²</v>
          </cell>
          <cell r="J1304">
            <v>1</v>
          </cell>
        </row>
        <row r="1304">
          <cell r="L1304">
            <v>134.74</v>
          </cell>
        </row>
        <row r="1305">
          <cell r="D1305" t="str">
            <v> 91692 </v>
          </cell>
          <cell r="E1305" t="str">
            <v>SINAPI</v>
          </cell>
          <cell r="F1305" t="str">
            <v>SERRA CIRCULAR DE BANCADA COM MOTOR ELÉTRICO POTÊNCIA DE 5HP, COM COIFA PARA DISCO 10" - CHP DIURNO. AF_08/2015</v>
          </cell>
          <cell r="G1305" t="str">
            <v>CHOR - CUSTOS HORÁRIOS DE MÁQUINAS E EQUIPAMENTOS</v>
          </cell>
        </row>
        <row r="1305">
          <cell r="I1305" t="str">
            <v>CHP</v>
          </cell>
          <cell r="J1305">
            <v>0.05</v>
          </cell>
          <cell r="K1305">
            <v>0</v>
          </cell>
          <cell r="L1305">
            <v>37.11</v>
          </cell>
        </row>
        <row r="1306">
          <cell r="D1306" t="str">
            <v> 91693 </v>
          </cell>
          <cell r="E1306" t="str">
            <v>SINAPI</v>
          </cell>
          <cell r="F1306" t="str">
            <v>SERRA CIRCULAR DE BANCADA COM MOTOR ELÉTRICO POTÊNCIA DE 5HP, COM COIFA PARA DISCO 10" - CHI DIURNO. AF_08/2015</v>
          </cell>
          <cell r="G1306" t="str">
            <v>CHOR - CUSTOS HORÁRIOS DE MÁQUINAS E EQUIPAMENTOS</v>
          </cell>
        </row>
        <row r="1306">
          <cell r="I1306" t="str">
            <v>CHI</v>
          </cell>
          <cell r="J1306">
            <v>0.237</v>
          </cell>
          <cell r="K1306">
            <v>0</v>
          </cell>
          <cell r="L1306">
            <v>35.48</v>
          </cell>
        </row>
        <row r="1307">
          <cell r="D1307" t="str">
            <v> 88239 </v>
          </cell>
          <cell r="E1307" t="str">
            <v>SINAPI</v>
          </cell>
          <cell r="F1307" t="str">
            <v>AJUDANTE DE CARPINTEIRO COM ENCARGOS COMPLEMENTARES</v>
          </cell>
          <cell r="G1307" t="str">
            <v>SEDI - SERVIÇOS DIVERSOS</v>
          </cell>
        </row>
        <row r="1307">
          <cell r="I1307" t="str">
            <v>H</v>
          </cell>
          <cell r="J1307">
            <v>0.202</v>
          </cell>
          <cell r="K1307">
            <v>0</v>
          </cell>
          <cell r="L1307">
            <v>26.72</v>
          </cell>
        </row>
        <row r="1308">
          <cell r="D1308" t="str">
            <v> 88262 </v>
          </cell>
          <cell r="E1308" t="str">
            <v>SINAPI</v>
          </cell>
          <cell r="F1308" t="str">
            <v>CARPINTEIRO DE FORMAS COM ENCARGOS COMPLEMENTARES</v>
          </cell>
          <cell r="G1308" t="str">
            <v>SEDI - SERVIÇOS DIVERSOS</v>
          </cell>
        </row>
        <row r="1308">
          <cell r="I1308" t="str">
            <v>H</v>
          </cell>
          <cell r="J1308">
            <v>0.911</v>
          </cell>
          <cell r="K1308">
            <v>0</v>
          </cell>
          <cell r="L1308">
            <v>33.15</v>
          </cell>
        </row>
        <row r="1309">
          <cell r="D1309" t="str">
            <v> 00004491 </v>
          </cell>
          <cell r="E1309" t="str">
            <v>SINAPI</v>
          </cell>
          <cell r="F1309" t="str">
            <v>PONTALETE *7,5 X 7,5* CM EM PINUS, MISTA OU EQUIVALENTE DA REGIAO - BRUTA</v>
          </cell>
          <cell r="G1309" t="str">
            <v>Material</v>
          </cell>
        </row>
        <row r="1309">
          <cell r="I1309" t="str">
            <v>M</v>
          </cell>
          <cell r="J1309">
            <v>0.166</v>
          </cell>
          <cell r="K1309">
            <v>0</v>
          </cell>
          <cell r="L1309">
            <v>8.38</v>
          </cell>
        </row>
        <row r="1310">
          <cell r="D1310" t="str">
            <v> 00004517 </v>
          </cell>
          <cell r="E1310" t="str">
            <v>SINAPI</v>
          </cell>
          <cell r="F1310" t="str">
            <v>SARRAFO *2,5 X 7,5* CM EM PINUS, MISTA OU EQUIVALENTE DA REGIAO - BRUTA</v>
          </cell>
          <cell r="G1310" t="str">
            <v>Material</v>
          </cell>
        </row>
        <row r="1310">
          <cell r="I1310" t="str">
            <v>M</v>
          </cell>
          <cell r="J1310">
            <v>6.952</v>
          </cell>
          <cell r="K1310">
            <v>0</v>
          </cell>
          <cell r="L1310">
            <v>2.93</v>
          </cell>
        </row>
        <row r="1311">
          <cell r="D1311" t="str">
            <v> 00001358 </v>
          </cell>
          <cell r="E1311" t="str">
            <v>SINAPI</v>
          </cell>
          <cell r="F1311" t="str">
            <v>CHAPA/PAINEL DE MADEIRA COMPENSADA RESINADA (MADEIRITE RESINADO ROSA) PARA FORMA DE CONCRETO, DE 2200 X 1100 MM, E = 17 MM</v>
          </cell>
          <cell r="G1311" t="str">
            <v>Material</v>
          </cell>
        </row>
        <row r="1311">
          <cell r="I1311" t="str">
            <v>M²</v>
          </cell>
          <cell r="J1311">
            <v>1.146</v>
          </cell>
          <cell r="K1311">
            <v>0</v>
          </cell>
          <cell r="L1311">
            <v>56.07</v>
          </cell>
        </row>
        <row r="1312">
          <cell r="D1312" t="str">
            <v> 00005068 </v>
          </cell>
          <cell r="E1312" t="str">
            <v>SINAPI</v>
          </cell>
          <cell r="F1312" t="str">
            <v>PREGO DE ACO POLIDO COM CABECA 17 X 21 (2 X 11)</v>
          </cell>
          <cell r="G1312" t="str">
            <v>Material</v>
          </cell>
        </row>
        <row r="1312">
          <cell r="I1312" t="str">
            <v>KG</v>
          </cell>
          <cell r="J1312">
            <v>0.159</v>
          </cell>
          <cell r="K1312">
            <v>0</v>
          </cell>
          <cell r="L1312">
            <v>18.36</v>
          </cell>
        </row>
        <row r="1314">
          <cell r="D1314" t="str">
            <v>Código</v>
          </cell>
          <cell r="E1314" t="str">
            <v>Banco</v>
          </cell>
          <cell r="F1314" t="str">
            <v>Descrição</v>
          </cell>
          <cell r="G1314" t="str">
            <v>Tipo</v>
          </cell>
        </row>
        <row r="1314">
          <cell r="I1314" t="str">
            <v>Und</v>
          </cell>
          <cell r="J1314" t="str">
            <v>Quant.</v>
          </cell>
          <cell r="K1314" t="str">
            <v>Porcent.</v>
          </cell>
          <cell r="L1314" t="str">
            <v>Valor Unit</v>
          </cell>
        </row>
        <row r="1315">
          <cell r="D1315" t="str">
            <v> 92268 </v>
          </cell>
          <cell r="E1315" t="str">
            <v>SINAPI</v>
          </cell>
          <cell r="F1315" t="str">
            <v>FABRICAÇÃO DE FÔRMA PARA LAJES, EM CHAPA DE MADEIRA COMPENSADA PLASTIFICADA, E = 18 MM. AF_09/2020</v>
          </cell>
          <cell r="G1315" t="str">
            <v>FUES - FUNDAÇÕES E ESTRUTURAS</v>
          </cell>
        </row>
        <row r="1315">
          <cell r="I1315" t="str">
            <v>m²</v>
          </cell>
          <cell r="J1315">
            <v>1</v>
          </cell>
        </row>
        <row r="1315">
          <cell r="L1315">
            <v>100.95</v>
          </cell>
        </row>
        <row r="1316">
          <cell r="D1316" t="str">
            <v> 91692 </v>
          </cell>
          <cell r="E1316" t="str">
            <v>SINAPI</v>
          </cell>
          <cell r="F1316" t="str">
            <v>SERRA CIRCULAR DE BANCADA COM MOTOR ELÉTRICO POTÊNCIA DE 5HP, COM COIFA PARA DISCO 10" - CHP DIURNO. AF_08/2015</v>
          </cell>
          <cell r="G1316" t="str">
            <v>CHOR - CUSTOS HORÁRIOS DE MÁQUINAS E EQUIPAMENTOS</v>
          </cell>
        </row>
        <row r="1316">
          <cell r="I1316" t="str">
            <v>CHP</v>
          </cell>
          <cell r="J1316">
            <v>0.005</v>
          </cell>
          <cell r="K1316">
            <v>0</v>
          </cell>
          <cell r="L1316">
            <v>37.11</v>
          </cell>
        </row>
        <row r="1317">
          <cell r="D1317" t="str">
            <v> 91693 </v>
          </cell>
          <cell r="E1317" t="str">
            <v>SINAPI</v>
          </cell>
          <cell r="F1317" t="str">
            <v>SERRA CIRCULAR DE BANCADA COM MOTOR ELÉTRICO POTÊNCIA DE 5HP, COM COIFA PARA DISCO 10" - CHI DIURNO. AF_08/2015</v>
          </cell>
          <cell r="G1317" t="str">
            <v>CHOR - CUSTOS HORÁRIOS DE MÁQUINAS E EQUIPAMENTOS</v>
          </cell>
        </row>
        <row r="1317">
          <cell r="I1317" t="str">
            <v>CHI</v>
          </cell>
          <cell r="J1317">
            <v>0.022</v>
          </cell>
          <cell r="K1317">
            <v>0</v>
          </cell>
          <cell r="L1317">
            <v>35.48</v>
          </cell>
        </row>
        <row r="1318">
          <cell r="D1318" t="str">
            <v> 88239 </v>
          </cell>
          <cell r="E1318" t="str">
            <v>SINAPI</v>
          </cell>
          <cell r="F1318" t="str">
            <v>AJUDANTE DE CARPINTEIRO COM ENCARGOS COMPLEMENTARES</v>
          </cell>
          <cell r="G1318" t="str">
            <v>SEDI - SERVIÇOS DIVERSOS</v>
          </cell>
        </row>
        <row r="1318">
          <cell r="I1318" t="str">
            <v>H</v>
          </cell>
          <cell r="J1318">
            <v>0.005</v>
          </cell>
          <cell r="K1318">
            <v>0</v>
          </cell>
          <cell r="L1318">
            <v>26.72</v>
          </cell>
        </row>
        <row r="1319">
          <cell r="D1319" t="str">
            <v> 88262 </v>
          </cell>
          <cell r="E1319" t="str">
            <v>SINAPI</v>
          </cell>
          <cell r="F1319" t="str">
            <v>CARPINTEIRO DE FORMAS COM ENCARGOS COMPLEMENTARES</v>
          </cell>
          <cell r="G1319" t="str">
            <v>SEDI - SERVIÇOS DIVERSOS</v>
          </cell>
        </row>
        <row r="1319">
          <cell r="I1319" t="str">
            <v>H</v>
          </cell>
          <cell r="J1319">
            <v>0.005</v>
          </cell>
          <cell r="K1319">
            <v>0</v>
          </cell>
          <cell r="L1319">
            <v>33.15</v>
          </cell>
        </row>
        <row r="1320">
          <cell r="D1320" t="str">
            <v> 00001345 </v>
          </cell>
          <cell r="E1320" t="str">
            <v>SINAPI</v>
          </cell>
          <cell r="F1320" t="str">
            <v>CHAPA/PAINEL DE MADEIRA COMPENSADA PLASTIFICADA (MADEIRITE PLASTIFICADO) PARA FORMA DE CONCRETO, DE 2200 X 1100 MM, E = *17* MM</v>
          </cell>
          <cell r="G1320" t="str">
            <v>Material</v>
          </cell>
        </row>
        <row r="1320">
          <cell r="I1320" t="str">
            <v>M²</v>
          </cell>
          <cell r="J1320">
            <v>1.05</v>
          </cell>
          <cell r="K1320">
            <v>0</v>
          </cell>
          <cell r="L1320">
            <v>94.96</v>
          </cell>
        </row>
        <row r="1322">
          <cell r="D1322" t="str">
            <v>Código</v>
          </cell>
          <cell r="E1322" t="str">
            <v>Banco</v>
          </cell>
          <cell r="F1322" t="str">
            <v>Descrição</v>
          </cell>
          <cell r="G1322" t="str">
            <v>Tipo</v>
          </cell>
        </row>
        <row r="1322">
          <cell r="I1322" t="str">
            <v>Und</v>
          </cell>
          <cell r="J1322" t="str">
            <v>Quant.</v>
          </cell>
          <cell r="K1322" t="str">
            <v>Porcent.</v>
          </cell>
          <cell r="L1322" t="str">
            <v>Valor Unit</v>
          </cell>
        </row>
        <row r="1323">
          <cell r="D1323" t="str">
            <v> 101792 </v>
          </cell>
          <cell r="E1323" t="str">
            <v>SINAPI</v>
          </cell>
          <cell r="F1323" t="str">
            <v>ESCORAMENTO DE FÔRMAS DE LAJE EM MADEIRA NÃO APARELHADA, PÉ-DIREITO SIMPLES, INCLUSO TRAVAMENTO, 4 UTILIZAÇÕES. AF_09/2020</v>
          </cell>
          <cell r="G1323" t="str">
            <v>FUES - FUNDAÇÕES E ESTRUTURAS</v>
          </cell>
        </row>
        <row r="1323">
          <cell r="I1323" t="str">
            <v>m³</v>
          </cell>
          <cell r="J1323">
            <v>1</v>
          </cell>
        </row>
        <row r="1323">
          <cell r="L1323">
            <v>19.75</v>
          </cell>
        </row>
        <row r="1324">
          <cell r="D1324" t="str">
            <v> 88262 </v>
          </cell>
          <cell r="E1324" t="str">
            <v>SINAPI</v>
          </cell>
          <cell r="F1324" t="str">
            <v>CARPINTEIRO DE FORMAS COM ENCARGOS COMPLEMENTARES</v>
          </cell>
          <cell r="G1324" t="str">
            <v>SEDI - SERVIÇOS DIVERSOS</v>
          </cell>
        </row>
        <row r="1324">
          <cell r="I1324" t="str">
            <v>H</v>
          </cell>
          <cell r="J1324">
            <v>0.127</v>
          </cell>
          <cell r="K1324">
            <v>0</v>
          </cell>
          <cell r="L1324">
            <v>33.15</v>
          </cell>
        </row>
        <row r="1325">
          <cell r="D1325" t="str">
            <v> 88239 </v>
          </cell>
          <cell r="E1325" t="str">
            <v>SINAPI</v>
          </cell>
          <cell r="F1325" t="str">
            <v>AJUDANTE DE CARPINTEIRO COM ENCARGOS COMPLEMENTARES</v>
          </cell>
          <cell r="G1325" t="str">
            <v>SEDI - SERVIÇOS DIVERSOS</v>
          </cell>
        </row>
        <row r="1325">
          <cell r="I1325" t="str">
            <v>H</v>
          </cell>
          <cell r="J1325">
            <v>0.09</v>
          </cell>
          <cell r="K1325">
            <v>0</v>
          </cell>
          <cell r="L1325">
            <v>26.72</v>
          </cell>
        </row>
        <row r="1326">
          <cell r="D1326" t="str">
            <v> 92273 </v>
          </cell>
          <cell r="E1326" t="str">
            <v>SINAPI</v>
          </cell>
          <cell r="F1326" t="str">
            <v>FABRICAÇÃO DE ESCORAS DO TIPO PONTALETE, EM MADEIRA, PARA PÉ-DIREITO SIMPLES. AF_09/2020</v>
          </cell>
          <cell r="G1326" t="str">
            <v>FUES - FUNDAÇÕES E ESTRUTURAS</v>
          </cell>
        </row>
        <row r="1326">
          <cell r="I1326" t="str">
            <v>M</v>
          </cell>
          <cell r="J1326">
            <v>0.545</v>
          </cell>
          <cell r="K1326">
            <v>0</v>
          </cell>
          <cell r="L1326">
            <v>16.27</v>
          </cell>
        </row>
        <row r="1327">
          <cell r="D1327" t="str">
            <v> 00006193 </v>
          </cell>
          <cell r="E1327" t="str">
            <v>SINAPI</v>
          </cell>
          <cell r="F1327" t="str">
            <v>TABUA NAO APARELHADA *2,5 X 20* CM, EM MACARANDUBA/MASSARANDUBA, ANGELIM OU EQUIVALENTE DA REGIAO - BRUTA</v>
          </cell>
          <cell r="G1327" t="str">
            <v>Material</v>
          </cell>
        </row>
        <row r="1327">
          <cell r="I1327" t="str">
            <v>M</v>
          </cell>
          <cell r="J1327">
            <v>0.143</v>
          </cell>
          <cell r="K1327">
            <v>0</v>
          </cell>
          <cell r="L1327">
            <v>28.26</v>
          </cell>
        </row>
        <row r="1328">
          <cell r="D1328" t="str">
            <v> 00040304 </v>
          </cell>
          <cell r="E1328" t="str">
            <v>SINAPI</v>
          </cell>
          <cell r="F1328" t="str">
            <v>PREGO DE ACO POLIDO COM CABECA DUPLA 17 X 27 (2 1/2 X 11)</v>
          </cell>
          <cell r="G1328" t="str">
            <v>Material</v>
          </cell>
        </row>
        <row r="1328">
          <cell r="I1328" t="str">
            <v>KG</v>
          </cell>
          <cell r="J1328">
            <v>0.011</v>
          </cell>
          <cell r="K1328">
            <v>0</v>
          </cell>
          <cell r="L1328">
            <v>22.66</v>
          </cell>
        </row>
        <row r="1330">
          <cell r="F1330" t="str">
            <v>ELEMENTOS DE FECHAMENTO</v>
          </cell>
        </row>
        <row r="1331">
          <cell r="F1331" t="str">
            <v>ALVENARIA</v>
          </cell>
        </row>
        <row r="1332">
          <cell r="D1332" t="str">
            <v>Código</v>
          </cell>
          <cell r="E1332" t="str">
            <v>Banco</v>
          </cell>
          <cell r="F1332" t="str">
            <v>Descrição</v>
          </cell>
          <cell r="G1332" t="str">
            <v>Tipo</v>
          </cell>
        </row>
        <row r="1332">
          <cell r="I1332" t="str">
            <v>Und</v>
          </cell>
          <cell r="J1332" t="str">
            <v>Quant.</v>
          </cell>
          <cell r="K1332" t="str">
            <v>Porcent.</v>
          </cell>
          <cell r="L1332" t="str">
            <v>Valor Unit</v>
          </cell>
        </row>
        <row r="1333">
          <cell r="D1333" t="str">
            <v> 103324 </v>
          </cell>
          <cell r="E1333" t="str">
            <v>SINAPI</v>
          </cell>
          <cell r="F1333" t="str">
            <v>ALVENARIA DE VEDAÇÃO DE BLOCOS CERÂMICOS FURADOS NA VERTICAL DE 14X19X39 CM (ESPESSURA 14 CM) E ARGAMASSA DE ASSENTAMENTO COM PREPARO EM BETONEIRA. AF_12/2021</v>
          </cell>
          <cell r="G1333" t="str">
            <v>PARE - PAREDES/PAINEIS</v>
          </cell>
        </row>
        <row r="1333">
          <cell r="I1333" t="str">
            <v>m²</v>
          </cell>
          <cell r="J1333">
            <v>1</v>
          </cell>
        </row>
        <row r="1333">
          <cell r="L1333">
            <v>82.39</v>
          </cell>
        </row>
        <row r="1334">
          <cell r="D1334" t="str">
            <v> 88316 </v>
          </cell>
          <cell r="E1334" t="str">
            <v>SINAPI</v>
          </cell>
          <cell r="F1334" t="str">
            <v>SERVENTE COM ENCARGOS COMPLEMENTARES</v>
          </cell>
          <cell r="G1334" t="str">
            <v>SEDI - SERVIÇOS DIVERSOS</v>
          </cell>
        </row>
        <row r="1334">
          <cell r="I1334" t="str">
            <v>H</v>
          </cell>
          <cell r="J1334">
            <v>0.43</v>
          </cell>
          <cell r="K1334">
            <v>0</v>
          </cell>
          <cell r="L1334">
            <v>25.95</v>
          </cell>
        </row>
        <row r="1335">
          <cell r="D1335" t="str">
            <v> 87292 </v>
          </cell>
          <cell r="E1335" t="str">
            <v>SINAPI</v>
          </cell>
          <cell r="F1335" t="str">
            <v>ARGAMASSA TRAÇO 1:2:8 (EM VOLUME DE CIMENTO, CAL E AREIA MÉDIA ÚMIDA) PARA EMBOÇO/MASSA ÚNICA/ASSENTAMENTO DE ALVENARIA DE VEDAÇÃO, PREPARO MECÂNICO COM BETONEIRA 400 L. AF_08/2019</v>
          </cell>
          <cell r="G1335" t="str">
            <v>SEDI - SERVIÇOS DIVERSOS</v>
          </cell>
        </row>
        <row r="1335">
          <cell r="I1335" t="str">
            <v>m³</v>
          </cell>
          <cell r="J1335">
            <v>0.0118</v>
          </cell>
          <cell r="K1335">
            <v>0</v>
          </cell>
          <cell r="L1335">
            <v>583.06</v>
          </cell>
        </row>
        <row r="1336">
          <cell r="D1336" t="str">
            <v> 88309 </v>
          </cell>
          <cell r="E1336" t="str">
            <v>SINAPI</v>
          </cell>
          <cell r="F1336" t="str">
            <v>PEDREIRO COM ENCARGOS COMPLEMENTARES</v>
          </cell>
          <cell r="G1336" t="str">
            <v>SEDI - SERVIÇOS DIVERSOS</v>
          </cell>
        </row>
        <row r="1336">
          <cell r="I1336" t="str">
            <v>H</v>
          </cell>
          <cell r="J1336">
            <v>0.86</v>
          </cell>
          <cell r="K1336">
            <v>0</v>
          </cell>
          <cell r="L1336">
            <v>33.38</v>
          </cell>
        </row>
        <row r="1337">
          <cell r="D1337" t="str">
            <v> 00034547 </v>
          </cell>
          <cell r="E1337" t="str">
            <v>SINAPI</v>
          </cell>
          <cell r="F1337" t="str">
            <v>TELA DE ACO SOLDADA GALVANIZADA/ZINCADA PARA ALVENARIA, FIO D = *1,20 A 1,70* MM, MALHA 15 X 15 MM, (C X L) *50 X 12* CM</v>
          </cell>
          <cell r="G1337" t="str">
            <v>Material</v>
          </cell>
        </row>
        <row r="1337">
          <cell r="I1337" t="str">
            <v>M</v>
          </cell>
          <cell r="J1337">
            <v>0.42</v>
          </cell>
          <cell r="K1337">
            <v>0</v>
          </cell>
          <cell r="L1337">
            <v>3.64</v>
          </cell>
        </row>
        <row r="1338">
          <cell r="D1338" t="str">
            <v> 00037395 </v>
          </cell>
          <cell r="E1338" t="str">
            <v>SINAPI</v>
          </cell>
          <cell r="F1338" t="str">
            <v>PINO DE ACO COM FURO, HASTE = 27 MM (ACAO DIRETA)</v>
          </cell>
          <cell r="G1338" t="str">
            <v>Material</v>
          </cell>
        </row>
        <row r="1338">
          <cell r="I1338" t="str">
            <v>CENTO</v>
          </cell>
          <cell r="J1338">
            <v>0.01</v>
          </cell>
          <cell r="K1338">
            <v>0</v>
          </cell>
          <cell r="L1338">
            <v>69.51</v>
          </cell>
        </row>
        <row r="1339">
          <cell r="D1339" t="str">
            <v> 00037593 </v>
          </cell>
          <cell r="E1339" t="str">
            <v>SINAPI</v>
          </cell>
          <cell r="F1339" t="str">
            <v>BLOCO CERAMICO / TIJOLO VAZADO PARA ALVENARIA DE VEDACAO, FUROS NA VERTICAL DE 14 X 19 X 39 CM (L X A X C)</v>
          </cell>
          <cell r="G1339" t="str">
            <v>Material</v>
          </cell>
        </row>
        <row r="1339">
          <cell r="I1339" t="str">
            <v>UN</v>
          </cell>
          <cell r="J1339">
            <v>13.6</v>
          </cell>
          <cell r="K1339">
            <v>0</v>
          </cell>
          <cell r="L1339">
            <v>2.46</v>
          </cell>
        </row>
        <row r="1341">
          <cell r="F1341" t="str">
            <v>DIVISÓRIA</v>
          </cell>
        </row>
        <row r="1342">
          <cell r="D1342" t="str">
            <v>Código</v>
          </cell>
          <cell r="E1342" t="str">
            <v>Banco</v>
          </cell>
          <cell r="F1342" t="str">
            <v>Descrição</v>
          </cell>
          <cell r="G1342" t="str">
            <v>Tipo</v>
          </cell>
        </row>
        <row r="1342">
          <cell r="I1342" t="str">
            <v>Und</v>
          </cell>
          <cell r="J1342" t="str">
            <v>Quant.</v>
          </cell>
          <cell r="K1342" t="str">
            <v>Porcent.</v>
          </cell>
          <cell r="L1342" t="str">
            <v>Valor Unit</v>
          </cell>
        </row>
        <row r="1343">
          <cell r="D1343" t="str">
            <v> 96358 </v>
          </cell>
          <cell r="E1343" t="str">
            <v>SINAPI</v>
          </cell>
          <cell r="F1343" t="str">
            <v>PAREDE COM SISTEMA EM CHAPAS DE GESSO PARA DRYWALL, USO INTERNO, COM DUAS FACES SIMPLES E ESTRUTURA METÁLICA COM GUIAS SIMPLES, SEM VÃOS. AF_07/2023_PS</v>
          </cell>
          <cell r="G1343" t="str">
            <v>PARE - PAREDES/PAINEIS</v>
          </cell>
        </row>
        <row r="1343">
          <cell r="I1343" t="str">
            <v>m²</v>
          </cell>
          <cell r="J1343">
            <v>1</v>
          </cell>
        </row>
        <row r="1343">
          <cell r="L1343">
            <v>98.42</v>
          </cell>
        </row>
        <row r="1344">
          <cell r="D1344" t="str">
            <v> 88316 </v>
          </cell>
          <cell r="E1344" t="str">
            <v>SINAPI</v>
          </cell>
          <cell r="F1344" t="str">
            <v>SERVENTE COM ENCARGOS COMPLEMENTARES</v>
          </cell>
          <cell r="G1344" t="str">
            <v>SEDI - SERVIÇOS DIVERSOS</v>
          </cell>
        </row>
        <row r="1344">
          <cell r="I1344" t="str">
            <v>H</v>
          </cell>
          <cell r="J1344">
            <v>0.171</v>
          </cell>
          <cell r="K1344">
            <v>0</v>
          </cell>
          <cell r="L1344">
            <v>25.95</v>
          </cell>
        </row>
        <row r="1345">
          <cell r="D1345" t="str">
            <v> 88278 </v>
          </cell>
          <cell r="E1345" t="str">
            <v>SINAPI</v>
          </cell>
          <cell r="F1345" t="str">
            <v>MONTADOR DE ESTRUTURA METÁLICA COM ENCARGOS COMPLEMENTARES</v>
          </cell>
          <cell r="G1345" t="str">
            <v>SEDI - SERVIÇOS DIVERSOS</v>
          </cell>
        </row>
        <row r="1345">
          <cell r="I1345" t="str">
            <v>H</v>
          </cell>
          <cell r="J1345">
            <v>0.522</v>
          </cell>
          <cell r="K1345">
            <v>0</v>
          </cell>
          <cell r="L1345">
            <v>34.82</v>
          </cell>
        </row>
        <row r="1346">
          <cell r="D1346" t="str">
            <v> 00039422 </v>
          </cell>
          <cell r="E1346" t="str">
            <v>SINAPI</v>
          </cell>
          <cell r="F1346" t="str">
            <v>PERFIL MONTANTE, FORMATO C, EM ACO ZINCADO, PARA ESTRUTURA PAREDE DRYWALL, E = 0,5 MM, 70 X 3000 MM (L X C)</v>
          </cell>
          <cell r="G1346" t="str">
            <v>Material</v>
          </cell>
        </row>
        <row r="1346">
          <cell r="I1346" t="str">
            <v>M</v>
          </cell>
          <cell r="J1346">
            <v>2.0006</v>
          </cell>
          <cell r="K1346">
            <v>0</v>
          </cell>
          <cell r="L1346">
            <v>8.26</v>
          </cell>
        </row>
        <row r="1347">
          <cell r="D1347" t="str">
            <v> 00039443 </v>
          </cell>
          <cell r="E1347" t="str">
            <v>SINAPI</v>
          </cell>
          <cell r="F1347" t="str">
            <v>PARAFUSO DRY WALL, EM ACO ZINCADO, CABECA LENTILHA E PONTA BROCA (LB), LARGURA 4,2 MM, COMPRIMENTO 13 MM</v>
          </cell>
          <cell r="G1347" t="str">
            <v>Material</v>
          </cell>
        </row>
        <row r="1347">
          <cell r="I1347" t="str">
            <v>UN</v>
          </cell>
          <cell r="J1347">
            <v>0.4803</v>
          </cell>
          <cell r="K1347">
            <v>0</v>
          </cell>
          <cell r="L1347">
            <v>0.33</v>
          </cell>
        </row>
        <row r="1348">
          <cell r="D1348" t="str">
            <v> 00039413 </v>
          </cell>
          <cell r="E1348" t="str">
            <v>SINAPI</v>
          </cell>
          <cell r="F1348" t="str">
            <v>PLACA / CHAPA DE GESSO ACARTONADO, STANDARD (ST), COR BRANCA, E = 12,5 MM, 1200 X 2400 MM (L X C)</v>
          </cell>
          <cell r="G1348" t="str">
            <v>Material</v>
          </cell>
        </row>
        <row r="1348">
          <cell r="I1348" t="str">
            <v>m²</v>
          </cell>
          <cell r="J1348">
            <v>2.106</v>
          </cell>
          <cell r="K1348">
            <v>0</v>
          </cell>
          <cell r="L1348">
            <v>20.02</v>
          </cell>
        </row>
        <row r="1349">
          <cell r="D1349" t="str">
            <v> 00039432 </v>
          </cell>
          <cell r="E1349" t="str">
            <v>SINAPI</v>
          </cell>
          <cell r="F1349" t="str">
            <v>FITA DE PAPEL REFORCADA COM LAMINA DE METAL PARA REFORCO DE CANTOS DE CHAPA DE GESSO PARA DRYWALL</v>
          </cell>
          <cell r="G1349" t="str">
            <v>Material</v>
          </cell>
        </row>
        <row r="1349">
          <cell r="I1349" t="str">
            <v>M</v>
          </cell>
          <cell r="J1349">
            <v>0.7407</v>
          </cell>
          <cell r="K1349">
            <v>0</v>
          </cell>
          <cell r="L1349">
            <v>2.77</v>
          </cell>
        </row>
        <row r="1350">
          <cell r="D1350" t="str">
            <v> 00039435 </v>
          </cell>
          <cell r="E1350" t="str">
            <v>SINAPI</v>
          </cell>
          <cell r="F1350" t="str">
            <v>PARAFUSO DRY WALL, EM ACO FOSFATIZADO, CABECA TROMBETA E PONTA AGULHA (TA), COMPRIMENTO 25 MM</v>
          </cell>
          <cell r="G1350" t="str">
            <v>Material</v>
          </cell>
        </row>
        <row r="1350">
          <cell r="I1350" t="str">
            <v>UN</v>
          </cell>
          <cell r="J1350">
            <v>20.1868</v>
          </cell>
          <cell r="K1350">
            <v>0</v>
          </cell>
          <cell r="L1350">
            <v>0.14</v>
          </cell>
        </row>
        <row r="1351">
          <cell r="D1351" t="str">
            <v> 00039419 </v>
          </cell>
          <cell r="E1351" t="str">
            <v>SINAPI</v>
          </cell>
          <cell r="F1351" t="str">
            <v>PERFIL GUIA, FORMATO U, EM ACO ZINCADO, PARA ESTRUTURA PAREDE DRYWALL, E = 0,5 MM, 70 X 3000 MM (L X C)</v>
          </cell>
          <cell r="G1351" t="str">
            <v>Material</v>
          </cell>
        </row>
        <row r="1351">
          <cell r="I1351" t="str">
            <v>M</v>
          </cell>
          <cell r="J1351">
            <v>0.7624</v>
          </cell>
          <cell r="K1351">
            <v>0</v>
          </cell>
          <cell r="L1351">
            <v>7.28</v>
          </cell>
        </row>
        <row r="1352">
          <cell r="D1352" t="str">
            <v> 00039431 </v>
          </cell>
          <cell r="E1352" t="str">
            <v>SINAPI</v>
          </cell>
          <cell r="F1352" t="str">
            <v>FITA DE PAPEL MICROPERFURADO, 50 X 150 MM, PARA TRATAMENTO DE JUNTAS DE CHAPA DE GESSO PARA DRYWALL</v>
          </cell>
          <cell r="G1352" t="str">
            <v>Material</v>
          </cell>
        </row>
        <row r="1352">
          <cell r="I1352" t="str">
            <v>M</v>
          </cell>
          <cell r="J1352">
            <v>2.5027</v>
          </cell>
          <cell r="K1352">
            <v>0</v>
          </cell>
          <cell r="L1352">
            <v>0.31</v>
          </cell>
        </row>
        <row r="1353">
          <cell r="D1353" t="str">
            <v> 00039434 </v>
          </cell>
          <cell r="E1353" t="str">
            <v>SINAPI</v>
          </cell>
          <cell r="F1353" t="str">
            <v>MASSA DE REJUNTE EM PO PARA DRYWALL, A BASE DE GESSO, SECAGEM RAPIDA, PARA TRATAMENTO DE JUNTAS DE CHAPA DE GESSO (NECESSITA ADICAO DE AGUA)</v>
          </cell>
          <cell r="G1353" t="str">
            <v>Equipamento</v>
          </cell>
        </row>
        <row r="1353">
          <cell r="I1353" t="str">
            <v>KG</v>
          </cell>
          <cell r="J1353">
            <v>1.0978</v>
          </cell>
          <cell r="K1353">
            <v>0</v>
          </cell>
          <cell r="L1353">
            <v>3.47</v>
          </cell>
        </row>
        <row r="1354">
          <cell r="D1354" t="str">
            <v> 00037586 </v>
          </cell>
          <cell r="E1354" t="str">
            <v>SINAPI</v>
          </cell>
          <cell r="F1354" t="str">
            <v>PINO DE ACO COM ARRUELA CONICA, DIAMETRO ARRUELA = *23* MM E COMP HASTE = *27* MM (ACAO INDIRETA)</v>
          </cell>
          <cell r="G1354" t="str">
            <v>Material</v>
          </cell>
        </row>
        <row r="1354">
          <cell r="I1354" t="str">
            <v>CENTO</v>
          </cell>
          <cell r="J1354">
            <v>0.0248</v>
          </cell>
          <cell r="K1354">
            <v>0</v>
          </cell>
          <cell r="L1354">
            <v>80.84</v>
          </cell>
        </row>
        <row r="1356">
          <cell r="D1356" t="str">
            <v>Código</v>
          </cell>
          <cell r="E1356" t="str">
            <v>Banco</v>
          </cell>
          <cell r="F1356" t="str">
            <v>Descrição</v>
          </cell>
          <cell r="G1356" t="str">
            <v>Tipo</v>
          </cell>
        </row>
        <row r="1356">
          <cell r="I1356" t="str">
            <v>Und</v>
          </cell>
          <cell r="J1356" t="str">
            <v>Quant.</v>
          </cell>
          <cell r="K1356" t="str">
            <v>Porcent.</v>
          </cell>
          <cell r="L1356" t="str">
            <v>Valor Unit</v>
          </cell>
        </row>
        <row r="1357">
          <cell r="D1357" t="str">
            <v> 13.157.0010-A </v>
          </cell>
          <cell r="E1357" t="str">
            <v>EMOP</v>
          </cell>
          <cell r="F1357" t="str">
            <v>REVESTIMENTO DE PAREDES OU TETOS COM TECIDO ISOLANTE ACUSTIC O,EM MANTA DE LA DE VIDRO REVESTIDA COM FOLHA DE ALUMINIO</v>
          </cell>
          <cell r="G1357">
            <v>13</v>
          </cell>
        </row>
        <row r="1357">
          <cell r="I1357" t="str">
            <v>m²</v>
          </cell>
          <cell r="J1357">
            <v>1</v>
          </cell>
        </row>
        <row r="1357">
          <cell r="L1357">
            <v>35.91</v>
          </cell>
        </row>
        <row r="1358">
          <cell r="D1358" t="str">
            <v> 00225 </v>
          </cell>
          <cell r="E1358" t="str">
            <v>EMOP</v>
          </cell>
          <cell r="F1358" t="str">
            <v>ADESIVO DE CONTATO A BASE DE SOLVENTES, RESINAS E BORRACHAS SINTETICAS E ADITIVO S, EMBALAGEM DE 3,2L/2,8KG</v>
          </cell>
          <cell r="G1358" t="str">
            <v>Material</v>
          </cell>
        </row>
        <row r="1358">
          <cell r="I1358" t="str">
            <v>GL</v>
          </cell>
          <cell r="J1358">
            <v>0.067</v>
          </cell>
          <cell r="K1358">
            <v>0</v>
          </cell>
          <cell r="L1358">
            <v>90.4</v>
          </cell>
        </row>
        <row r="1359">
          <cell r="D1359" t="str">
            <v> 20132 </v>
          </cell>
          <cell r="E1359" t="str">
            <v>EMOP</v>
          </cell>
          <cell r="F1359" t="str">
            <v>MAO-DE-OBRA DE SERVENTE DA CONSTRUCAO CI VIL, INCLUSIVE ENCARGOS SOCIAIS DESONERA DOS</v>
          </cell>
          <cell r="G1359" t="str">
            <v>Mão de Obra</v>
          </cell>
        </row>
        <row r="1359">
          <cell r="I1359" t="str">
            <v>H</v>
          </cell>
          <cell r="J1359">
            <v>0.333</v>
          </cell>
          <cell r="K1359">
            <v>3</v>
          </cell>
          <cell r="L1359">
            <v>17.5</v>
          </cell>
        </row>
        <row r="1360">
          <cell r="D1360" t="str">
            <v> 14287 </v>
          </cell>
          <cell r="E1360" t="str">
            <v>EMOP</v>
          </cell>
          <cell r="F1360" t="str">
            <v>MANTA DE LA DE VIDRO, REVESTIDA COM FOLH A DE ALUMINIO, ESPESSURA DE 38MM</v>
          </cell>
          <cell r="G1360" t="str">
            <v>Material</v>
          </cell>
        </row>
        <row r="1360">
          <cell r="I1360" t="str">
            <v>m²</v>
          </cell>
          <cell r="J1360">
            <v>1.1</v>
          </cell>
          <cell r="K1360">
            <v>0</v>
          </cell>
          <cell r="L1360">
            <v>13.58</v>
          </cell>
        </row>
        <row r="1361">
          <cell r="D1361" t="str">
            <v> 20045 </v>
          </cell>
          <cell r="E1361" t="str">
            <v>EMOP</v>
          </cell>
          <cell r="F1361" t="str">
            <v>MAO-DE-OBRA DE CARPINTEIRO DE ESQUADRIAS  DE MADEIRA, INCLUSIVE ENCARGOS SOCIAIS DESONERADOS</v>
          </cell>
          <cell r="G1361" t="str">
            <v>Mão de Obra</v>
          </cell>
        </row>
        <row r="1361">
          <cell r="I1361" t="str">
            <v>H</v>
          </cell>
          <cell r="J1361">
            <v>0.333</v>
          </cell>
          <cell r="K1361">
            <v>3</v>
          </cell>
          <cell r="L1361">
            <v>26.05</v>
          </cell>
        </row>
        <row r="1363">
          <cell r="F1363" t="str">
            <v>COBERTURAS</v>
          </cell>
        </row>
        <row r="1364">
          <cell r="D1364" t="str">
            <v>Código</v>
          </cell>
          <cell r="E1364" t="str">
            <v>Banco</v>
          </cell>
          <cell r="F1364" t="str">
            <v>Descrição</v>
          </cell>
          <cell r="G1364" t="str">
            <v>Tipo</v>
          </cell>
        </row>
        <row r="1364">
          <cell r="I1364" t="str">
            <v>Und</v>
          </cell>
          <cell r="J1364" t="str">
            <v>Quant.</v>
          </cell>
          <cell r="K1364" t="str">
            <v>Porcent.</v>
          </cell>
          <cell r="L1364" t="str">
            <v>Valor Unit</v>
          </cell>
        </row>
        <row r="1365">
          <cell r="D1365" t="str">
            <v> 94216 </v>
          </cell>
          <cell r="E1365" t="str">
            <v>SINAPI</v>
          </cell>
          <cell r="F1365" t="str">
            <v>TELHAMENTO COM TELHA METÁLICA TERMOACÚSTICA E = 30 MM, COM ATÉ 2 ÁGUAS, INCLUSO IÇAMENTO. AF_07/2019</v>
          </cell>
          <cell r="G1365" t="str">
            <v>COBE - COBERTURA</v>
          </cell>
        </row>
        <row r="1365">
          <cell r="I1365" t="str">
            <v>m²</v>
          </cell>
          <cell r="J1365">
            <v>1</v>
          </cell>
        </row>
        <row r="1365">
          <cell r="L1365">
            <v>194.52</v>
          </cell>
        </row>
        <row r="1366">
          <cell r="D1366" t="str">
            <v> 93281 </v>
          </cell>
          <cell r="E1366" t="str">
            <v>SINAPI</v>
          </cell>
          <cell r="F1366" t="str">
            <v>GUINCHO ELÉTRICO DE COLUNA, CAPACIDADE 400 KG, COM MOTO FREIO, MOTOR TRIFÁSICO DE 1,25 CV - CHP DIURNO. AF_03/2016</v>
          </cell>
          <cell r="G1366" t="str">
            <v>CHOR - CUSTOS HORÁRIOS DE MÁQUINAS E EQUIPAMENTOS</v>
          </cell>
        </row>
        <row r="1366">
          <cell r="I1366" t="str">
            <v>CHP</v>
          </cell>
          <cell r="J1366">
            <v>0.0009</v>
          </cell>
          <cell r="K1366">
            <v>0</v>
          </cell>
          <cell r="L1366">
            <v>29.83</v>
          </cell>
        </row>
        <row r="1367">
          <cell r="D1367" t="str">
            <v> 88316 </v>
          </cell>
          <cell r="E1367" t="str">
            <v>SINAPI</v>
          </cell>
          <cell r="F1367" t="str">
            <v>SERVENTE COM ENCARGOS COMPLEMENTARES</v>
          </cell>
          <cell r="G1367" t="str">
            <v>SEDI - SERVIÇOS DIVERSOS</v>
          </cell>
        </row>
        <row r="1367">
          <cell r="I1367" t="str">
            <v>H</v>
          </cell>
          <cell r="J1367">
            <v>0.062</v>
          </cell>
          <cell r="K1367">
            <v>0</v>
          </cell>
          <cell r="L1367">
            <v>25.95</v>
          </cell>
        </row>
        <row r="1368">
          <cell r="D1368" t="str">
            <v> 93282 </v>
          </cell>
          <cell r="E1368" t="str">
            <v>SINAPI</v>
          </cell>
          <cell r="F1368" t="str">
            <v>GUINCHO ELÉTRICO DE COLUNA, CAPACIDADE 400 KG, COM MOTO FREIO, MOTOR TRIFÁSICO DE 1,25 CV - CHI DIURNO. AF_03/2016</v>
          </cell>
          <cell r="G1368" t="str">
            <v>CHOR - CUSTOS HORÁRIOS DE MÁQUINAS E EQUIPAMENTOS</v>
          </cell>
        </row>
        <row r="1368">
          <cell r="I1368" t="str">
            <v>CHI</v>
          </cell>
          <cell r="J1368">
            <v>0.0012</v>
          </cell>
          <cell r="K1368">
            <v>0</v>
          </cell>
          <cell r="L1368">
            <v>28.65</v>
          </cell>
        </row>
        <row r="1369">
          <cell r="D1369" t="str">
            <v> 88323 </v>
          </cell>
          <cell r="E1369" t="str">
            <v>SINAPI</v>
          </cell>
          <cell r="F1369" t="str">
            <v>TELHADISTA COM ENCARGOS COMPLEMENTARES</v>
          </cell>
          <cell r="G1369" t="str">
            <v>SEDI - SERVIÇOS DIVERSOS</v>
          </cell>
        </row>
        <row r="1369">
          <cell r="I1369" t="str">
            <v>H</v>
          </cell>
          <cell r="J1369">
            <v>0.056</v>
          </cell>
          <cell r="K1369">
            <v>0</v>
          </cell>
          <cell r="L1369">
            <v>32.85</v>
          </cell>
        </row>
        <row r="1370">
          <cell r="D1370" t="str">
            <v> 00040740 </v>
          </cell>
          <cell r="E1370" t="str">
            <v>SINAPI</v>
          </cell>
          <cell r="F1370" t="str">
            <v>TELHA GALVALUME COM ISOLAMENTO TERMOACUSTICO EM ESPUMA RIGIDA DE POLIURETANO (PU) INJETADO, ESPESSURA DE 30 MM, DENSIDADE DE 35 KG/M3, REVESTIMENTO EM TELHA TRAPEZOIDAL NAS DUAS FACES COM ESPESSURA DE 0,50 MM CADA, ACABAMENTO NATURAL (NAO INCLUI ACESSORIOS DE FIXACAO)</v>
          </cell>
          <cell r="G1370" t="str">
            <v>Material</v>
          </cell>
        </row>
        <row r="1370">
          <cell r="I1370" t="str">
            <v>m²</v>
          </cell>
          <cell r="J1370">
            <v>1.146</v>
          </cell>
          <cell r="K1370">
            <v>0</v>
          </cell>
          <cell r="L1370">
            <v>157.26</v>
          </cell>
        </row>
        <row r="1371">
          <cell r="D1371" t="str">
            <v> 00011029 </v>
          </cell>
          <cell r="E1371" t="str">
            <v>SINAPI</v>
          </cell>
          <cell r="F1371" t="str">
            <v>HASTE RETA PARA GANCHO DE FERRO GALVANIZADO, COM ROSCA 1/4" X 30 CM PARA FIXACAO DE TELHA METALICA, INCLUI PORCA E ARRUELAS DE VEDACAO</v>
          </cell>
          <cell r="G1371" t="str">
            <v>Material</v>
          </cell>
        </row>
        <row r="1371">
          <cell r="I1371" t="str">
            <v>CJ</v>
          </cell>
          <cell r="J1371">
            <v>4.15</v>
          </cell>
          <cell r="K1371">
            <v>0</v>
          </cell>
          <cell r="L1371">
            <v>2.61</v>
          </cell>
        </row>
        <row r="1373">
          <cell r="D1373" t="str">
            <v>Código</v>
          </cell>
          <cell r="E1373" t="str">
            <v>Banco</v>
          </cell>
          <cell r="F1373" t="str">
            <v>Descrição</v>
          </cell>
          <cell r="G1373" t="str">
            <v>Tipo</v>
          </cell>
        </row>
        <row r="1373">
          <cell r="I1373" t="str">
            <v>Und</v>
          </cell>
          <cell r="J1373" t="str">
            <v>Quant.</v>
          </cell>
          <cell r="K1373" t="str">
            <v>Porcent.</v>
          </cell>
          <cell r="L1373" t="str">
            <v>Valor Unit</v>
          </cell>
        </row>
        <row r="1374">
          <cell r="D1374" t="str">
            <v> 92580 </v>
          </cell>
          <cell r="E1374" t="str">
            <v>SINAPI</v>
          </cell>
          <cell r="F1374" t="str">
            <v>TRAMA DE AÇO COMPOSTA POR TERÇAS PARA TELHADOS DE ATÉ 2 ÁGUAS PARA TELHA ONDULADA DE FIBROCIMENTO, METÁLICA, PLÁSTICA OU TERMOACÚSTICA, INCLUSO TRANSPORTE VERTICAL. AF_07/2019</v>
          </cell>
          <cell r="G1374" t="str">
            <v>COBE - COBERTURA</v>
          </cell>
        </row>
        <row r="1374">
          <cell r="I1374" t="str">
            <v>m²</v>
          </cell>
          <cell r="J1374">
            <v>1</v>
          </cell>
        </row>
        <row r="1374">
          <cell r="L1374">
            <v>53.57</v>
          </cell>
        </row>
        <row r="1375">
          <cell r="D1375" t="str">
            <v> 88316 </v>
          </cell>
          <cell r="E1375" t="str">
            <v>SINAPI</v>
          </cell>
          <cell r="F1375" t="str">
            <v>SERVENTE COM ENCARGOS COMPLEMENTARES</v>
          </cell>
          <cell r="G1375" t="str">
            <v>SEDI - SERVIÇOS DIVERSOS</v>
          </cell>
        </row>
        <row r="1375">
          <cell r="I1375" t="str">
            <v>H</v>
          </cell>
          <cell r="J1375">
            <v>0.106</v>
          </cell>
          <cell r="K1375">
            <v>0</v>
          </cell>
          <cell r="L1375">
            <v>25.95</v>
          </cell>
        </row>
        <row r="1376">
          <cell r="D1376" t="str">
            <v> 93282 </v>
          </cell>
          <cell r="E1376" t="str">
            <v>SINAPI</v>
          </cell>
          <cell r="F1376" t="str">
            <v>GUINCHO ELÉTRICO DE COLUNA, CAPACIDADE 400 KG, COM MOTO FREIO, MOTOR TRIFÁSICO DE 1,25 CV - CHI DIURNO. AF_03/2016</v>
          </cell>
          <cell r="G1376" t="str">
            <v>CHOR - CUSTOS HORÁRIOS DE MÁQUINAS E EQUIPAMENTOS</v>
          </cell>
        </row>
        <row r="1376">
          <cell r="I1376" t="str">
            <v>CHI</v>
          </cell>
          <cell r="J1376">
            <v>0.0094</v>
          </cell>
          <cell r="K1376">
            <v>0</v>
          </cell>
          <cell r="L1376">
            <v>28.65</v>
          </cell>
        </row>
        <row r="1377">
          <cell r="D1377" t="str">
            <v> 93281 </v>
          </cell>
          <cell r="E1377" t="str">
            <v>SINAPI</v>
          </cell>
          <cell r="F1377" t="str">
            <v>GUINCHO ELÉTRICO DE COLUNA, CAPACIDADE 400 KG, COM MOTO FREIO, MOTOR TRIFÁSICO DE 1,25 CV - CHP DIURNO. AF_03/2016</v>
          </cell>
          <cell r="G1377" t="str">
            <v>CHOR - CUSTOS HORÁRIOS DE MÁQUINAS E EQUIPAMENTOS</v>
          </cell>
        </row>
        <row r="1377">
          <cell r="I1377" t="str">
            <v>CHP</v>
          </cell>
          <cell r="J1377">
            <v>0.0068</v>
          </cell>
          <cell r="K1377">
            <v>0</v>
          </cell>
          <cell r="L1377">
            <v>29.83</v>
          </cell>
        </row>
        <row r="1378">
          <cell r="D1378" t="str">
            <v> 88278 </v>
          </cell>
          <cell r="E1378" t="str">
            <v>SINAPI</v>
          </cell>
          <cell r="F1378" t="str">
            <v>MONTADOR DE ESTRUTURA METÁLICA COM ENCARGOS COMPLEMENTARES</v>
          </cell>
          <cell r="G1378" t="str">
            <v>SEDI - SERVIÇOS DIVERSOS</v>
          </cell>
        </row>
        <row r="1378">
          <cell r="I1378" t="str">
            <v>H</v>
          </cell>
          <cell r="J1378">
            <v>0.213</v>
          </cell>
          <cell r="K1378">
            <v>0</v>
          </cell>
          <cell r="L1378">
            <v>34.82</v>
          </cell>
        </row>
        <row r="1379">
          <cell r="D1379" t="str">
            <v> 00040549 </v>
          </cell>
          <cell r="E1379" t="str">
            <v>SINAPI</v>
          </cell>
          <cell r="F1379" t="str">
            <v>PARAFUSO, COMUM, ASTM A307, SEXTAVADO, DIAMETRO 1/2" (12,7 MM), COMPRIMENTO 1" (25,4 MM)</v>
          </cell>
          <cell r="G1379" t="str">
            <v>Material</v>
          </cell>
        </row>
        <row r="1379">
          <cell r="I1379" t="str">
            <v>CENTO</v>
          </cell>
          <cell r="J1379">
            <v>0.007</v>
          </cell>
          <cell r="K1379">
            <v>0</v>
          </cell>
          <cell r="L1379">
            <v>257.03</v>
          </cell>
        </row>
        <row r="1380">
          <cell r="D1380" t="str">
            <v> 00043083 </v>
          </cell>
          <cell r="E1380" t="str">
            <v>SINAPI</v>
          </cell>
          <cell r="F1380" t="str">
            <v>PERFIL "U" ENRIJECIDO, EM CHAPA DOBRADA DE ACO LAMINADO, E = 3,75 MM, H = 200 MM, L = 75 MM (9,94 KG/M)</v>
          </cell>
          <cell r="G1380" t="str">
            <v>Material</v>
          </cell>
        </row>
        <row r="1380">
          <cell r="I1380" t="str">
            <v>KG</v>
          </cell>
          <cell r="J1380">
            <v>4.333</v>
          </cell>
          <cell r="K1380">
            <v>0</v>
          </cell>
          <cell r="L1380">
            <v>9.5</v>
          </cell>
        </row>
        <row r="1382">
          <cell r="D1382" t="str">
            <v>Código</v>
          </cell>
          <cell r="E1382" t="str">
            <v>Banco</v>
          </cell>
          <cell r="F1382" t="str">
            <v>Descrição</v>
          </cell>
          <cell r="G1382" t="str">
            <v>Tipo</v>
          </cell>
        </row>
        <row r="1382">
          <cell r="I1382" t="str">
            <v>Und</v>
          </cell>
          <cell r="J1382" t="str">
            <v>Quant.</v>
          </cell>
          <cell r="K1382" t="str">
            <v>Porcent.</v>
          </cell>
          <cell r="L1382" t="str">
            <v>Valor Unit</v>
          </cell>
        </row>
        <row r="1383">
          <cell r="D1383" t="str">
            <v> 100719 </v>
          </cell>
          <cell r="E1383" t="str">
            <v>SINAPI</v>
          </cell>
          <cell r="F1383" t="str">
            <v>PINTURA COM TINTA ALQUÍDICA DE FUNDO (TIPO ZARCÃO) PULVERIZADA SOBRE PERFIL METÁLICO EXECUTADO EM FÁBRICA (POR DEMÃO). AF_01/2020_PE</v>
          </cell>
          <cell r="G1383" t="str">
            <v>PINT - PINTURAS</v>
          </cell>
        </row>
        <row r="1383">
          <cell r="I1383" t="str">
            <v>m²</v>
          </cell>
          <cell r="J1383">
            <v>1</v>
          </cell>
        </row>
        <row r="1383">
          <cell r="L1383">
            <v>12.97</v>
          </cell>
        </row>
        <row r="1384">
          <cell r="D1384" t="str">
            <v> 88310 </v>
          </cell>
          <cell r="E1384" t="str">
            <v>SINAPI</v>
          </cell>
          <cell r="F1384" t="str">
            <v>PINTOR COM ENCARGOS COMPLEMENTARES</v>
          </cell>
          <cell r="G1384" t="str">
            <v>SEDI - SERVIÇOS DIVERSOS</v>
          </cell>
        </row>
        <row r="1384">
          <cell r="I1384" t="str">
            <v>H</v>
          </cell>
          <cell r="J1384">
            <v>0.0635</v>
          </cell>
          <cell r="K1384">
            <v>0</v>
          </cell>
          <cell r="L1384">
            <v>33.47</v>
          </cell>
        </row>
        <row r="1385">
          <cell r="D1385" t="str">
            <v> 00007307 </v>
          </cell>
          <cell r="E1385" t="str">
            <v>SINAPI</v>
          </cell>
          <cell r="F1385" t="str">
            <v>FUNDO ANTICORROSIVO PARA METAIS FERROSOS (ZARCAO)</v>
          </cell>
          <cell r="G1385" t="str">
            <v>Material</v>
          </cell>
        </row>
        <row r="1385">
          <cell r="I1385" t="str">
            <v>L</v>
          </cell>
          <cell r="J1385">
            <v>0.1908</v>
          </cell>
          <cell r="K1385">
            <v>0</v>
          </cell>
          <cell r="L1385">
            <v>50.91</v>
          </cell>
        </row>
        <row r="1386">
          <cell r="D1386" t="str">
            <v> 00005318 </v>
          </cell>
          <cell r="E1386" t="str">
            <v>SINAPI</v>
          </cell>
          <cell r="F1386" t="str">
            <v>DILUENTE AGUARRAS</v>
          </cell>
          <cell r="G1386" t="str">
            <v>Material</v>
          </cell>
        </row>
        <row r="1386">
          <cell r="I1386" t="str">
            <v>L</v>
          </cell>
          <cell r="J1386">
            <v>0.0575</v>
          </cell>
          <cell r="K1386">
            <v>0</v>
          </cell>
          <cell r="L1386">
            <v>19.98</v>
          </cell>
        </row>
        <row r="1388">
          <cell r="D1388" t="str">
            <v>Código</v>
          </cell>
          <cell r="E1388" t="str">
            <v>Banco</v>
          </cell>
          <cell r="F1388" t="str">
            <v>Descrição</v>
          </cell>
          <cell r="G1388" t="str">
            <v>Tipo</v>
          </cell>
        </row>
        <row r="1388">
          <cell r="I1388" t="str">
            <v>Und</v>
          </cell>
          <cell r="J1388" t="str">
            <v>Quant.</v>
          </cell>
          <cell r="K1388" t="str">
            <v>Porcent.</v>
          </cell>
          <cell r="L1388" t="str">
            <v>Valor Unit</v>
          </cell>
        </row>
        <row r="1389">
          <cell r="D1389" t="str">
            <v> 100739 </v>
          </cell>
          <cell r="E1389" t="str">
            <v>SINAPI</v>
          </cell>
          <cell r="F1389" t="str">
            <v>PINTURA COM TINTA ALQUÍDICA DE ACABAMENTO (ESMALTE SINTÉTICO ACETINADO) PULVERIZADA SOBRE PERFIL METÁLICO EXECUTADO EM FÁBRICA (POR DEMÃO). AF_01/2020_PE</v>
          </cell>
          <cell r="G1389" t="str">
            <v>PINT - PINTURAS</v>
          </cell>
        </row>
        <row r="1389">
          <cell r="I1389" t="str">
            <v>m²</v>
          </cell>
          <cell r="J1389">
            <v>1</v>
          </cell>
        </row>
        <row r="1389">
          <cell r="L1389">
            <v>12.76</v>
          </cell>
        </row>
        <row r="1390">
          <cell r="D1390" t="str">
            <v> 88310 </v>
          </cell>
          <cell r="E1390" t="str">
            <v>SINAPI</v>
          </cell>
          <cell r="F1390" t="str">
            <v>PINTOR COM ENCARGOS COMPLEMENTARES</v>
          </cell>
          <cell r="G1390" t="str">
            <v>SEDI - SERVIÇOS DIVERSOS</v>
          </cell>
        </row>
        <row r="1390">
          <cell r="I1390" t="str">
            <v>H</v>
          </cell>
          <cell r="J1390">
            <v>0.0635</v>
          </cell>
          <cell r="K1390">
            <v>0</v>
          </cell>
          <cell r="L1390">
            <v>33.47</v>
          </cell>
        </row>
        <row r="1391">
          <cell r="D1391" t="str">
            <v> 00005318 </v>
          </cell>
          <cell r="E1391" t="str">
            <v>SINAPI</v>
          </cell>
          <cell r="F1391" t="str">
            <v>DILUENTE AGUARRAS</v>
          </cell>
          <cell r="G1391" t="str">
            <v>Material</v>
          </cell>
        </row>
        <row r="1391">
          <cell r="I1391" t="str">
            <v>L</v>
          </cell>
          <cell r="J1391">
            <v>0.0584</v>
          </cell>
          <cell r="K1391">
            <v>0</v>
          </cell>
          <cell r="L1391">
            <v>19.98</v>
          </cell>
        </row>
        <row r="1392">
          <cell r="D1392" t="str">
            <v> 00007311 </v>
          </cell>
          <cell r="E1392" t="str">
            <v>SINAPI</v>
          </cell>
          <cell r="F1392" t="str">
            <v>TINTA ESMALTE SINTETICO PREMIUM ACETINADO</v>
          </cell>
          <cell r="G1392" t="str">
            <v>Material</v>
          </cell>
        </row>
        <row r="1392">
          <cell r="I1392" t="str">
            <v>L</v>
          </cell>
          <cell r="J1392">
            <v>0.1945</v>
          </cell>
          <cell r="K1392">
            <v>0</v>
          </cell>
          <cell r="L1392">
            <v>48.75</v>
          </cell>
        </row>
        <row r="1394">
          <cell r="D1394" t="str">
            <v>Código</v>
          </cell>
          <cell r="E1394" t="str">
            <v>Banco</v>
          </cell>
          <cell r="F1394" t="str">
            <v>Descrição</v>
          </cell>
          <cell r="G1394" t="str">
            <v>Tipo</v>
          </cell>
        </row>
        <row r="1394">
          <cell r="I1394" t="str">
            <v>Und</v>
          </cell>
          <cell r="J1394" t="str">
            <v>Quant.</v>
          </cell>
          <cell r="K1394" t="str">
            <v>Porcent.</v>
          </cell>
          <cell r="L1394" t="str">
            <v>Valor Unit</v>
          </cell>
        </row>
        <row r="1395">
          <cell r="D1395" t="str">
            <v> 101966 </v>
          </cell>
          <cell r="E1395" t="str">
            <v>SINAPI</v>
          </cell>
          <cell r="F1395" t="str">
            <v>CHAPIM SOBRE MUROS LINEARES, EM GRANITO OU MÁRMORE, L = 25 CM, ASSENTADO COM ARGAMASSA 1:6 COM ADITIVO. AF_11/2020</v>
          </cell>
          <cell r="G1395" t="str">
            <v>REVE - REVESTIMENTO E TRATAMENTO DE SUPERFÍCIES</v>
          </cell>
        </row>
        <row r="1395">
          <cell r="I1395" t="str">
            <v>M</v>
          </cell>
          <cell r="J1395">
            <v>1</v>
          </cell>
        </row>
        <row r="1395">
          <cell r="L1395">
            <v>206.87</v>
          </cell>
        </row>
        <row r="1396">
          <cell r="D1396" t="str">
            <v> 91692 </v>
          </cell>
          <cell r="E1396" t="str">
            <v>SINAPI</v>
          </cell>
          <cell r="F1396" t="str">
            <v>SERRA CIRCULAR DE BANCADA COM MOTOR ELÉTRICO POTÊNCIA DE 5HP, COM COIFA PARA DISCO 10" - CHP DIURNO. AF_08/2015</v>
          </cell>
          <cell r="G1396" t="str">
            <v>CHOR - CUSTOS HORÁRIOS DE MÁQUINAS E EQUIPAMENTOS</v>
          </cell>
        </row>
        <row r="1396">
          <cell r="I1396" t="str">
            <v>CHP</v>
          </cell>
          <cell r="J1396">
            <v>0.009</v>
          </cell>
          <cell r="K1396">
            <v>0</v>
          </cell>
          <cell r="L1396">
            <v>37.11</v>
          </cell>
        </row>
        <row r="1397">
          <cell r="D1397" t="str">
            <v> 88316 </v>
          </cell>
          <cell r="E1397" t="str">
            <v>SINAPI</v>
          </cell>
          <cell r="F1397" t="str">
            <v>SERVENTE COM ENCARGOS COMPLEMENTARES</v>
          </cell>
          <cell r="G1397" t="str">
            <v>SEDI - SERVIÇOS DIVERSOS</v>
          </cell>
        </row>
        <row r="1397">
          <cell r="I1397" t="str">
            <v>H</v>
          </cell>
          <cell r="J1397">
            <v>0.094</v>
          </cell>
          <cell r="K1397">
            <v>0</v>
          </cell>
          <cell r="L1397">
            <v>25.95</v>
          </cell>
        </row>
        <row r="1398">
          <cell r="D1398" t="str">
            <v> 88274 </v>
          </cell>
          <cell r="E1398" t="str">
            <v>SINAPI</v>
          </cell>
          <cell r="F1398" t="str">
            <v>MARMORISTA/GRANITEIRO COM ENCARGOS COMPLEMENTARES</v>
          </cell>
          <cell r="G1398" t="str">
            <v>SEDI - SERVIÇOS DIVERSOS</v>
          </cell>
        </row>
        <row r="1398">
          <cell r="I1398" t="str">
            <v>H</v>
          </cell>
          <cell r="J1398">
            <v>0.189</v>
          </cell>
          <cell r="K1398">
            <v>0</v>
          </cell>
          <cell r="L1398">
            <v>27.74</v>
          </cell>
        </row>
        <row r="1399">
          <cell r="D1399" t="str">
            <v> 91693 </v>
          </cell>
          <cell r="E1399" t="str">
            <v>SINAPI</v>
          </cell>
          <cell r="F1399" t="str">
            <v>SERRA CIRCULAR DE BANCADA COM MOTOR ELÉTRICO POTÊNCIA DE 5HP, COM COIFA PARA DISCO 10" - CHI DIURNO. AF_08/2015</v>
          </cell>
          <cell r="G1399" t="str">
            <v>CHOR - CUSTOS HORÁRIOS DE MÁQUINAS E EQUIPAMENTOS</v>
          </cell>
        </row>
        <row r="1399">
          <cell r="I1399" t="str">
            <v>CHI</v>
          </cell>
          <cell r="J1399">
            <v>0.179</v>
          </cell>
          <cell r="K1399">
            <v>0</v>
          </cell>
          <cell r="L1399">
            <v>35.48</v>
          </cell>
        </row>
        <row r="1400">
          <cell r="D1400" t="str">
            <v> 87283 </v>
          </cell>
          <cell r="E1400" t="str">
            <v>SINAPI</v>
          </cell>
          <cell r="F1400" t="str">
            <v>ARGAMASSA TRAÇO 1:6 (EM VOLUME DE CIMENTO E AREIA MÉDIA ÚMIDA) COM ADIÇÃO DE PLASTIFICANTE PARA EMBOÇO/MASSA ÚNICA/ASSENTAMENTO DE ALVENARIA DE VEDAÇÃO, PREPARO MECÂNICO COM BETONEIRA 400 L. AF_08/2019</v>
          </cell>
          <cell r="G1400" t="str">
            <v>SEDI - SERVIÇOS DIVERSOS</v>
          </cell>
        </row>
        <row r="1400">
          <cell r="I1400" t="str">
            <v>m³</v>
          </cell>
          <cell r="J1400">
            <v>0.006</v>
          </cell>
          <cell r="K1400">
            <v>0</v>
          </cell>
          <cell r="L1400">
            <v>408.03</v>
          </cell>
        </row>
        <row r="1401">
          <cell r="D1401" t="str">
            <v> 00004825 </v>
          </cell>
          <cell r="E1401" t="str">
            <v>SINAPI</v>
          </cell>
          <cell r="F1401" t="str">
            <v>PEITORIL/ SOLEIRA EM MARMORE, POLIDO, BRANCO COMUM, L= *25* CM, E= *3* CM, CORTE RETO</v>
          </cell>
          <cell r="G1401" t="str">
            <v>Material</v>
          </cell>
        </row>
        <row r="1401">
          <cell r="I1401" t="str">
            <v>M</v>
          </cell>
          <cell r="J1401">
            <v>1.04</v>
          </cell>
          <cell r="K1401">
            <v>0</v>
          </cell>
          <cell r="L1401">
            <v>182.77</v>
          </cell>
        </row>
        <row r="1403">
          <cell r="F1403" t="str">
            <v>IMPERMEABILIZAÇÃO, ISOLAMENTO TÉRMICO E ACÚSTICO</v>
          </cell>
        </row>
        <row r="1404">
          <cell r="F1404" t="str">
            <v>COBERTURA</v>
          </cell>
        </row>
        <row r="1405">
          <cell r="D1405" t="str">
            <v>Código</v>
          </cell>
          <cell r="E1405" t="str">
            <v>Banco</v>
          </cell>
          <cell r="F1405" t="str">
            <v>Descrição</v>
          </cell>
          <cell r="G1405" t="str">
            <v>Tipo</v>
          </cell>
        </row>
        <row r="1405">
          <cell r="I1405" t="str">
            <v>Und</v>
          </cell>
          <cell r="J1405" t="str">
            <v>Quant.</v>
          </cell>
          <cell r="K1405" t="str">
            <v>Porcent.</v>
          </cell>
          <cell r="L1405" t="str">
            <v>Valor Unit</v>
          </cell>
        </row>
        <row r="1406">
          <cell r="D1406" t="str">
            <v> 98547 </v>
          </cell>
          <cell r="E1406" t="str">
            <v>SINAPI</v>
          </cell>
          <cell r="F1406" t="str">
            <v>IMPERMEABILIZAÇÃO DE SUPERFÍCIE COM MANTA ASFÁLTICA, DUAS CAMADAS, INCLUSIVE APLICAÇÃO DE PRIMER ASFÁLTICO, E=3MM E E=4MM. AF_09/2023</v>
          </cell>
          <cell r="G1406" t="str">
            <v>IMPE - IMPERMEABILIZAÇÕES E PROTEÇÕES DIVERSAS</v>
          </cell>
        </row>
        <row r="1406">
          <cell r="I1406" t="str">
            <v>m²</v>
          </cell>
          <cell r="J1406">
            <v>1</v>
          </cell>
        </row>
        <row r="1406">
          <cell r="L1406">
            <v>206.7</v>
          </cell>
        </row>
        <row r="1407">
          <cell r="D1407" t="str">
            <v> 88243 </v>
          </cell>
          <cell r="E1407" t="str">
            <v>SINAPI</v>
          </cell>
          <cell r="F1407" t="str">
            <v>AJUDANTE ESPECIALIZADO COM ENCARGOS COMPLEMENTARES</v>
          </cell>
          <cell r="G1407" t="str">
            <v>SEDI - SERVIÇOS DIVERSOS</v>
          </cell>
        </row>
        <row r="1407">
          <cell r="I1407" t="str">
            <v>H</v>
          </cell>
          <cell r="J1407">
            <v>0.3348</v>
          </cell>
          <cell r="K1407">
            <v>0</v>
          </cell>
          <cell r="L1407">
            <v>26.97</v>
          </cell>
        </row>
        <row r="1408">
          <cell r="D1408" t="str">
            <v> 88270 </v>
          </cell>
          <cell r="E1408" t="str">
            <v>SINAPI</v>
          </cell>
          <cell r="F1408" t="str">
            <v>IMPERMEABILIZADOR COM ENCARGOS COMPLEMENTARES</v>
          </cell>
          <cell r="G1408" t="str">
            <v>SEDI - SERVIÇOS DIVERSOS</v>
          </cell>
        </row>
        <row r="1408">
          <cell r="I1408" t="str">
            <v>H</v>
          </cell>
          <cell r="J1408">
            <v>1.4849</v>
          </cell>
          <cell r="K1408">
            <v>0</v>
          </cell>
          <cell r="L1408">
            <v>33.47</v>
          </cell>
        </row>
        <row r="1409">
          <cell r="D1409" t="str">
            <v> 00004226 </v>
          </cell>
          <cell r="E1409" t="str">
            <v>SINAPI</v>
          </cell>
          <cell r="F1409" t="str">
            <v>GAS DE COZINHA - GLP</v>
          </cell>
          <cell r="G1409" t="str">
            <v>Material</v>
          </cell>
        </row>
        <row r="1409">
          <cell r="I1409" t="str">
            <v>KG</v>
          </cell>
          <cell r="J1409">
            <v>0.52</v>
          </cell>
          <cell r="K1409">
            <v>0</v>
          </cell>
          <cell r="L1409">
            <v>7.15</v>
          </cell>
        </row>
        <row r="1410">
          <cell r="D1410" t="str">
            <v> 00004014 </v>
          </cell>
          <cell r="E1410" t="str">
            <v>SINAPI</v>
          </cell>
          <cell r="F1410" t="str">
            <v>MANTA ASFALTICA ELASTOMERICA EM POLIESTER 3 MM, TIPO III, CLASSE B, ACABAMENTO PP (NBR 9952)</v>
          </cell>
          <cell r="G1410" t="str">
            <v>Material</v>
          </cell>
        </row>
        <row r="1410">
          <cell r="I1410" t="str">
            <v>M²</v>
          </cell>
          <cell r="J1410">
            <v>1.1319</v>
          </cell>
          <cell r="K1410">
            <v>0</v>
          </cell>
          <cell r="L1410">
            <v>52.48</v>
          </cell>
        </row>
        <row r="1411">
          <cell r="D1411" t="str">
            <v> 00000511 </v>
          </cell>
          <cell r="E1411" t="str">
            <v>SINAPI</v>
          </cell>
          <cell r="F1411" t="str">
            <v>PRIMER PARA MANTA ASFALTICA A BASE DE ASFALTO MODIFICADO DILUIDO EM SOLVENTE, APLICACAO A FRIO</v>
          </cell>
          <cell r="G1411" t="str">
            <v>Material</v>
          </cell>
        </row>
        <row r="1411">
          <cell r="I1411" t="str">
            <v>L</v>
          </cell>
          <cell r="J1411">
            <v>0.5872</v>
          </cell>
          <cell r="K1411">
            <v>0</v>
          </cell>
          <cell r="L1411">
            <v>20.33</v>
          </cell>
        </row>
        <row r="1412">
          <cell r="D1412" t="str">
            <v> 00004015 </v>
          </cell>
          <cell r="E1412" t="str">
            <v>SINAPI</v>
          </cell>
          <cell r="F1412" t="str">
            <v>MANTA ASFALTICA ELASTOMERICA EM POLIESTER 4 MM, TIPO III, CLASSE B, ACABAMENTO PP (NBR 9952)</v>
          </cell>
          <cell r="G1412" t="str">
            <v>Material</v>
          </cell>
        </row>
        <row r="1412">
          <cell r="I1412" t="str">
            <v>M²</v>
          </cell>
          <cell r="J1412">
            <v>1.1319</v>
          </cell>
          <cell r="K1412">
            <v>0</v>
          </cell>
          <cell r="L1412">
            <v>64.45</v>
          </cell>
        </row>
        <row r="1414">
          <cell r="D1414" t="str">
            <v>Código</v>
          </cell>
          <cell r="E1414" t="str">
            <v>Banco</v>
          </cell>
          <cell r="F1414" t="str">
            <v>Descrição</v>
          </cell>
          <cell r="G1414" t="str">
            <v>Tipo</v>
          </cell>
        </row>
        <row r="1414">
          <cell r="I1414" t="str">
            <v>Und</v>
          </cell>
          <cell r="J1414" t="str">
            <v>Quant.</v>
          </cell>
          <cell r="K1414" t="str">
            <v>Porcent.</v>
          </cell>
          <cell r="L1414" t="str">
            <v>Valor Unit</v>
          </cell>
        </row>
        <row r="1415">
          <cell r="D1415" t="str">
            <v> 98553 </v>
          </cell>
          <cell r="E1415" t="str">
            <v>SINAPI</v>
          </cell>
          <cell r="F1415" t="str">
            <v>IMPERMEABILIZAÇÃO DE SUPERFÍCIE COM MEMBRANA À BASE DE POLIURETANO, 2 DEMÃOS. AF_09/2023</v>
          </cell>
          <cell r="G1415" t="str">
            <v>IMPE - IMPERMEABILIZAÇÕES E PROTEÇÕES DIVERSAS</v>
          </cell>
        </row>
        <row r="1415">
          <cell r="I1415" t="str">
            <v>m²</v>
          </cell>
          <cell r="J1415">
            <v>1</v>
          </cell>
        </row>
        <row r="1415">
          <cell r="L1415">
            <v>201.76</v>
          </cell>
        </row>
        <row r="1416">
          <cell r="D1416" t="str">
            <v> 88243 </v>
          </cell>
          <cell r="E1416" t="str">
            <v>SINAPI</v>
          </cell>
          <cell r="F1416" t="str">
            <v>AJUDANTE ESPECIALIZADO COM ENCARGOS COMPLEMENTARES</v>
          </cell>
          <cell r="G1416" t="str">
            <v>SEDI - SERVIÇOS DIVERSOS</v>
          </cell>
        </row>
        <row r="1416">
          <cell r="I1416" t="str">
            <v>H</v>
          </cell>
          <cell r="J1416">
            <v>0.1124</v>
          </cell>
          <cell r="K1416">
            <v>0</v>
          </cell>
          <cell r="L1416">
            <v>26.97</v>
          </cell>
        </row>
        <row r="1417">
          <cell r="D1417" t="str">
            <v> 88270 </v>
          </cell>
          <cell r="E1417" t="str">
            <v>SINAPI</v>
          </cell>
          <cell r="F1417" t="str">
            <v>IMPERMEABILIZADOR COM ENCARGOS COMPLEMENTARES</v>
          </cell>
          <cell r="G1417" t="str">
            <v>SEDI - SERVIÇOS DIVERSOS</v>
          </cell>
        </row>
        <row r="1417">
          <cell r="I1417" t="str">
            <v>H</v>
          </cell>
          <cell r="J1417">
            <v>0.4983</v>
          </cell>
          <cell r="K1417">
            <v>0</v>
          </cell>
          <cell r="L1417">
            <v>33.47</v>
          </cell>
        </row>
        <row r="1418">
          <cell r="D1418" t="str">
            <v> 00044072 </v>
          </cell>
          <cell r="E1418" t="str">
            <v>SINAPI</v>
          </cell>
          <cell r="F1418" t="str">
            <v>PRIMER EPOXI / EPOXIDICO</v>
          </cell>
          <cell r="G1418" t="str">
            <v>Material</v>
          </cell>
        </row>
        <row r="1418">
          <cell r="I1418" t="str">
            <v>L</v>
          </cell>
          <cell r="J1418">
            <v>0.3</v>
          </cell>
          <cell r="K1418">
            <v>0</v>
          </cell>
          <cell r="L1418">
            <v>146.62</v>
          </cell>
        </row>
        <row r="1419">
          <cell r="D1419" t="str">
            <v> 00043148 </v>
          </cell>
          <cell r="E1419" t="str">
            <v>SINAPI</v>
          </cell>
          <cell r="F1419" t="str">
            <v>MEMBRANA IMPERMEABILIZANTE A BASE DE POLIURETANO</v>
          </cell>
          <cell r="G1419" t="str">
            <v>Material</v>
          </cell>
        </row>
        <row r="1419">
          <cell r="I1419" t="str">
            <v>KG</v>
          </cell>
          <cell r="J1419">
            <v>2</v>
          </cell>
          <cell r="K1419">
            <v>0</v>
          </cell>
          <cell r="L1419">
            <v>69.04</v>
          </cell>
        </row>
        <row r="1421">
          <cell r="F1421" t="str">
            <v>IMPERMEABILIZAÇÃO DE FUNDAÇÕES</v>
          </cell>
        </row>
        <row r="1422">
          <cell r="F1422" t="str">
            <v>SUBESTAÇÃO</v>
          </cell>
        </row>
        <row r="1423">
          <cell r="D1423" t="str">
            <v>Código</v>
          </cell>
          <cell r="E1423" t="str">
            <v>Banco</v>
          </cell>
          <cell r="F1423" t="str">
            <v>Descrição</v>
          </cell>
          <cell r="G1423" t="str">
            <v>Tipo</v>
          </cell>
        </row>
        <row r="1423">
          <cell r="I1423" t="str">
            <v>Und</v>
          </cell>
          <cell r="J1423" t="str">
            <v>Quant.</v>
          </cell>
          <cell r="K1423" t="str">
            <v>Porcent.</v>
          </cell>
          <cell r="L1423" t="str">
            <v>Valor Unit</v>
          </cell>
        </row>
        <row r="1424">
          <cell r="D1424" t="str">
            <v> 98557 </v>
          </cell>
          <cell r="E1424" t="str">
            <v>SINAPI</v>
          </cell>
          <cell r="F1424" t="str">
            <v>IMPERMEABILIZAÇÃO DE SUPERFÍCIE COM EMULSÃO ASFÁLTICA, 2 DEMÃOS. AF_09/2023</v>
          </cell>
          <cell r="G1424" t="str">
            <v>IMPE - IMPERMEABILIZAÇÕES E PROTEÇÕES DIVERSAS</v>
          </cell>
        </row>
        <row r="1424">
          <cell r="I1424" t="str">
            <v>m²</v>
          </cell>
          <cell r="J1424">
            <v>1</v>
          </cell>
        </row>
        <row r="1424">
          <cell r="L1424">
            <v>54.47</v>
          </cell>
        </row>
        <row r="1425">
          <cell r="D1425" t="str">
            <v> 88270 </v>
          </cell>
          <cell r="E1425" t="str">
            <v>SINAPI</v>
          </cell>
          <cell r="F1425" t="str">
            <v>IMPERMEABILIZADOR COM ENCARGOS COMPLEMENTARES</v>
          </cell>
          <cell r="G1425" t="str">
            <v>SEDI - SERVIÇOS DIVERSOS</v>
          </cell>
        </row>
        <row r="1425">
          <cell r="I1425" t="str">
            <v>H</v>
          </cell>
          <cell r="J1425">
            <v>0.4299</v>
          </cell>
          <cell r="K1425">
            <v>0</v>
          </cell>
          <cell r="L1425">
            <v>33.47</v>
          </cell>
        </row>
        <row r="1426">
          <cell r="D1426" t="str">
            <v> 88243 </v>
          </cell>
          <cell r="E1426" t="str">
            <v>SINAPI</v>
          </cell>
          <cell r="F1426" t="str">
            <v>AJUDANTE ESPECIALIZADO COM ENCARGOS COMPLEMENTARES</v>
          </cell>
          <cell r="G1426" t="str">
            <v>SEDI - SERVIÇOS DIVERSOS</v>
          </cell>
        </row>
        <row r="1426">
          <cell r="I1426" t="str">
            <v>H</v>
          </cell>
          <cell r="J1426">
            <v>0.0969</v>
          </cell>
          <cell r="K1426">
            <v>0</v>
          </cell>
          <cell r="L1426">
            <v>26.97</v>
          </cell>
        </row>
        <row r="1427">
          <cell r="D1427" t="str">
            <v> 00000626 </v>
          </cell>
          <cell r="E1427" t="str">
            <v>SINAPI</v>
          </cell>
          <cell r="F1427" t="str">
            <v>MANTA LIQUIDA DE BASE ASFALTICA MODIFICADA COM A ADICAO DE ELASTOMEROS DILUIDOS EM SOLVENTE ORGANICO, APLICACAO A FRIO (MEMBRANA IMPERMEABILIZANTE ASFALTICA)</v>
          </cell>
          <cell r="G1427" t="str">
            <v>Material</v>
          </cell>
        </row>
        <row r="1427">
          <cell r="I1427" t="str">
            <v>KG</v>
          </cell>
          <cell r="J1427">
            <v>1.5</v>
          </cell>
          <cell r="K1427">
            <v>0</v>
          </cell>
          <cell r="L1427">
            <v>24.99</v>
          </cell>
        </row>
        <row r="1429">
          <cell r="D1429" t="str">
            <v>Código</v>
          </cell>
          <cell r="E1429" t="str">
            <v>Banco</v>
          </cell>
          <cell r="F1429" t="str">
            <v>Descrição</v>
          </cell>
          <cell r="G1429" t="str">
            <v>Tipo</v>
          </cell>
        </row>
        <row r="1429">
          <cell r="I1429" t="str">
            <v>Und</v>
          </cell>
          <cell r="J1429" t="str">
            <v>Quant.</v>
          </cell>
          <cell r="K1429" t="str">
            <v>Porcent.</v>
          </cell>
          <cell r="L1429" t="str">
            <v>Valor Unit</v>
          </cell>
        </row>
        <row r="1430">
          <cell r="D1430" t="str">
            <v> 98555 </v>
          </cell>
          <cell r="E1430" t="str">
            <v>SINAPI</v>
          </cell>
          <cell r="F1430" t="str">
            <v>IMPERMEABILIZAÇÃO DE SUPERFÍCIE COM ARGAMASSA POLIMÉRICA / MEMBRANA ACRÍLICA, 3 DEMÃOS. AF_09/2023</v>
          </cell>
          <cell r="G1430" t="str">
            <v>IMPE - IMPERMEABILIZAÇÕES E PROTEÇÕES DIVERSAS</v>
          </cell>
        </row>
        <row r="1430">
          <cell r="I1430" t="str">
            <v>m²</v>
          </cell>
          <cell r="J1430">
            <v>1</v>
          </cell>
        </row>
        <row r="1430">
          <cell r="L1430">
            <v>37.03</v>
          </cell>
        </row>
        <row r="1431">
          <cell r="D1431" t="str">
            <v> 88270 </v>
          </cell>
          <cell r="E1431" t="str">
            <v>SINAPI</v>
          </cell>
          <cell r="F1431" t="str">
            <v>IMPERMEABILIZADOR COM ENCARGOS COMPLEMENTARES</v>
          </cell>
          <cell r="G1431" t="str">
            <v>SEDI - SERVIÇOS DIVERSOS</v>
          </cell>
        </row>
        <row r="1431">
          <cell r="I1431" t="str">
            <v>H</v>
          </cell>
          <cell r="J1431">
            <v>0.6039</v>
          </cell>
          <cell r="K1431">
            <v>0</v>
          </cell>
          <cell r="L1431">
            <v>33.47</v>
          </cell>
        </row>
        <row r="1432">
          <cell r="D1432" t="str">
            <v> 88243 </v>
          </cell>
          <cell r="E1432" t="str">
            <v>SINAPI</v>
          </cell>
          <cell r="F1432" t="str">
            <v>AJUDANTE ESPECIALIZADO COM ENCARGOS COMPLEMENTARES</v>
          </cell>
          <cell r="G1432" t="str">
            <v>SEDI - SERVIÇOS DIVERSOS</v>
          </cell>
        </row>
        <row r="1432">
          <cell r="I1432" t="str">
            <v>H</v>
          </cell>
          <cell r="J1432">
            <v>0.1362</v>
          </cell>
          <cell r="K1432">
            <v>0</v>
          </cell>
          <cell r="L1432">
            <v>26.97</v>
          </cell>
        </row>
        <row r="1433">
          <cell r="D1433" t="str">
            <v> 00000135 </v>
          </cell>
          <cell r="E1433" t="str">
            <v>SINAPI</v>
          </cell>
          <cell r="F1433" t="str">
            <v>ARGAMASSA POLIMERICA IMPERMEABILIZANTE SEMIFLEXIVEL, BICOMPONENTE, A BASE DE CIMENTO E ADITIVOS</v>
          </cell>
          <cell r="G1433" t="str">
            <v>Material</v>
          </cell>
        </row>
        <row r="1433">
          <cell r="I1433" t="str">
            <v>KG</v>
          </cell>
          <cell r="J1433">
            <v>3.4615</v>
          </cell>
          <cell r="K1433">
            <v>0</v>
          </cell>
          <cell r="L1433">
            <v>3.8</v>
          </cell>
        </row>
        <row r="1435">
          <cell r="F1435" t="str">
            <v>ABRIGO DE GÁS</v>
          </cell>
        </row>
        <row r="1436">
          <cell r="D1436" t="str">
            <v>Código</v>
          </cell>
          <cell r="E1436" t="str">
            <v>Banco</v>
          </cell>
          <cell r="F1436" t="str">
            <v>Descrição</v>
          </cell>
          <cell r="G1436" t="str">
            <v>Tipo</v>
          </cell>
        </row>
        <row r="1436">
          <cell r="I1436" t="str">
            <v>Und</v>
          </cell>
          <cell r="J1436" t="str">
            <v>Quant.</v>
          </cell>
          <cell r="K1436" t="str">
            <v>Porcent.</v>
          </cell>
          <cell r="L1436" t="str">
            <v>Valor Unit</v>
          </cell>
        </row>
        <row r="1437">
          <cell r="D1437" t="str">
            <v> 98557 </v>
          </cell>
          <cell r="E1437" t="str">
            <v>SINAPI</v>
          </cell>
          <cell r="F1437" t="str">
            <v>IMPERMEABILIZAÇÃO DE SUPERFÍCIE COM EMULSÃO ASFÁLTICA, 2 DEMÃOS. AF_09/2023</v>
          </cell>
          <cell r="G1437" t="str">
            <v>IMPE - IMPERMEABILIZAÇÕES E PROTEÇÕES DIVERSAS</v>
          </cell>
        </row>
        <row r="1437">
          <cell r="I1437" t="str">
            <v>m²</v>
          </cell>
          <cell r="J1437">
            <v>1</v>
          </cell>
        </row>
        <row r="1437">
          <cell r="L1437">
            <v>54.47</v>
          </cell>
        </row>
        <row r="1438">
          <cell r="D1438" t="str">
            <v> 88270 </v>
          </cell>
          <cell r="E1438" t="str">
            <v>SINAPI</v>
          </cell>
          <cell r="F1438" t="str">
            <v>IMPERMEABILIZADOR COM ENCARGOS COMPLEMENTARES</v>
          </cell>
          <cell r="G1438" t="str">
            <v>SEDI - SERVIÇOS DIVERSOS</v>
          </cell>
        </row>
        <row r="1438">
          <cell r="I1438" t="str">
            <v>H</v>
          </cell>
          <cell r="J1438">
            <v>0.4299</v>
          </cell>
          <cell r="K1438">
            <v>0</v>
          </cell>
          <cell r="L1438">
            <v>33.47</v>
          </cell>
        </row>
        <row r="1439">
          <cell r="D1439" t="str">
            <v> 88243 </v>
          </cell>
          <cell r="E1439" t="str">
            <v>SINAPI</v>
          </cell>
          <cell r="F1439" t="str">
            <v>AJUDANTE ESPECIALIZADO COM ENCARGOS COMPLEMENTARES</v>
          </cell>
          <cell r="G1439" t="str">
            <v>SEDI - SERVIÇOS DIVERSOS</v>
          </cell>
        </row>
        <row r="1439">
          <cell r="I1439" t="str">
            <v>H</v>
          </cell>
          <cell r="J1439">
            <v>0.0969</v>
          </cell>
          <cell r="K1439">
            <v>0</v>
          </cell>
          <cell r="L1439">
            <v>26.97</v>
          </cell>
        </row>
        <row r="1440">
          <cell r="D1440" t="str">
            <v> 00000626 </v>
          </cell>
          <cell r="E1440" t="str">
            <v>SINAPI</v>
          </cell>
          <cell r="F1440" t="str">
            <v>MANTA LIQUIDA DE BASE ASFALTICA MODIFICADA COM A ADICAO DE ELASTOMEROS DILUIDOS EM SOLVENTE ORGANICO, APLICACAO A FRIO (MEMBRANA IMPERMEABILIZANTE ASFALTICA)</v>
          </cell>
          <cell r="G1440" t="str">
            <v>Material</v>
          </cell>
        </row>
        <row r="1440">
          <cell r="I1440" t="str">
            <v>KG</v>
          </cell>
          <cell r="J1440">
            <v>1.5</v>
          </cell>
          <cell r="K1440">
            <v>0</v>
          </cell>
          <cell r="L1440">
            <v>24.99</v>
          </cell>
        </row>
        <row r="1442">
          <cell r="D1442" t="str">
            <v>Código</v>
          </cell>
          <cell r="E1442" t="str">
            <v>Banco</v>
          </cell>
          <cell r="F1442" t="str">
            <v>Descrição</v>
          </cell>
          <cell r="G1442" t="str">
            <v>Tipo</v>
          </cell>
        </row>
        <row r="1442">
          <cell r="I1442" t="str">
            <v>Und</v>
          </cell>
          <cell r="J1442" t="str">
            <v>Quant.</v>
          </cell>
          <cell r="K1442" t="str">
            <v>Porcent.</v>
          </cell>
          <cell r="L1442" t="str">
            <v>Valor Unit</v>
          </cell>
        </row>
        <row r="1443">
          <cell r="D1443" t="str">
            <v> 98555 </v>
          </cell>
          <cell r="E1443" t="str">
            <v>SINAPI</v>
          </cell>
          <cell r="F1443" t="str">
            <v>IMPERMEABILIZAÇÃO DE SUPERFÍCIE COM ARGAMASSA POLIMÉRICA / MEMBRANA ACRÍLICA, 3 DEMÃOS. AF_09/2023</v>
          </cell>
          <cell r="G1443" t="str">
            <v>IMPE - IMPERMEABILIZAÇÕES E PROTEÇÕES DIVERSAS</v>
          </cell>
        </row>
        <row r="1443">
          <cell r="I1443" t="str">
            <v>m²</v>
          </cell>
          <cell r="J1443">
            <v>1</v>
          </cell>
        </row>
        <row r="1443">
          <cell r="L1443">
            <v>37.03</v>
          </cell>
        </row>
        <row r="1444">
          <cell r="D1444" t="str">
            <v> 88270 </v>
          </cell>
          <cell r="E1444" t="str">
            <v>SINAPI</v>
          </cell>
          <cell r="F1444" t="str">
            <v>IMPERMEABILIZADOR COM ENCARGOS COMPLEMENTARES</v>
          </cell>
          <cell r="G1444" t="str">
            <v>SEDI - SERVIÇOS DIVERSOS</v>
          </cell>
        </row>
        <row r="1444">
          <cell r="I1444" t="str">
            <v>H</v>
          </cell>
          <cell r="J1444">
            <v>0.6039</v>
          </cell>
          <cell r="K1444">
            <v>0</v>
          </cell>
          <cell r="L1444">
            <v>33.47</v>
          </cell>
        </row>
        <row r="1445">
          <cell r="D1445" t="str">
            <v> 88243 </v>
          </cell>
          <cell r="E1445" t="str">
            <v>SINAPI</v>
          </cell>
          <cell r="F1445" t="str">
            <v>AJUDANTE ESPECIALIZADO COM ENCARGOS COMPLEMENTARES</v>
          </cell>
          <cell r="G1445" t="str">
            <v>SEDI - SERVIÇOS DIVERSOS</v>
          </cell>
        </row>
        <row r="1445">
          <cell r="I1445" t="str">
            <v>H</v>
          </cell>
          <cell r="J1445">
            <v>0.1362</v>
          </cell>
          <cell r="K1445">
            <v>0</v>
          </cell>
          <cell r="L1445">
            <v>26.97</v>
          </cell>
        </row>
        <row r="1446">
          <cell r="D1446" t="str">
            <v> 00000135 </v>
          </cell>
          <cell r="E1446" t="str">
            <v>SINAPI</v>
          </cell>
          <cell r="F1446" t="str">
            <v>ARGAMASSA POLIMERICA IMPERMEABILIZANTE SEMIFLEXIVEL, BICOMPONENTE, A BASE DE CIMENTO E ADITIVOS</v>
          </cell>
          <cell r="G1446" t="str">
            <v>Material</v>
          </cell>
        </row>
        <row r="1446">
          <cell r="I1446" t="str">
            <v>KG</v>
          </cell>
          <cell r="J1446">
            <v>3.4615</v>
          </cell>
          <cell r="K1446">
            <v>0</v>
          </cell>
          <cell r="L1446">
            <v>3.8</v>
          </cell>
        </row>
        <row r="1448">
          <cell r="F1448" t="str">
            <v>ESQUADRIAS E VIDROS</v>
          </cell>
        </row>
        <row r="1449">
          <cell r="F1449" t="str">
            <v>PORTAS</v>
          </cell>
        </row>
        <row r="1450">
          <cell r="D1450" t="str">
            <v>Código</v>
          </cell>
          <cell r="E1450" t="str">
            <v>Banco</v>
          </cell>
          <cell r="F1450" t="str">
            <v>Descrição</v>
          </cell>
          <cell r="G1450" t="str">
            <v>Tipo</v>
          </cell>
        </row>
        <row r="1450">
          <cell r="I1450" t="str">
            <v>Und</v>
          </cell>
          <cell r="J1450" t="str">
            <v>Quant.</v>
          </cell>
          <cell r="K1450" t="str">
            <v>Porcent.</v>
          </cell>
          <cell r="L1450" t="str">
            <v>Valor Unit</v>
          </cell>
        </row>
        <row r="1451">
          <cell r="D1451" t="str">
            <v> UFF00084 (ADAPT_SINAPI:90788) </v>
          </cell>
          <cell r="E1451" t="str">
            <v>Próprio</v>
          </cell>
          <cell r="F1451" t="str">
            <v>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v>
          </cell>
          <cell r="G1451" t="str">
            <v>ESQV - ESQUADRIAS/FERRAGENS/VIDROS</v>
          </cell>
        </row>
        <row r="1451">
          <cell r="I1451" t="str">
            <v>UN</v>
          </cell>
          <cell r="J1451">
            <v>1</v>
          </cell>
        </row>
        <row r="1451">
          <cell r="L1451">
            <v>902.26</v>
          </cell>
        </row>
        <row r="1452">
          <cell r="D1452" t="str">
            <v> 90788 </v>
          </cell>
          <cell r="E1452" t="str">
            <v>SINAPI</v>
          </cell>
          <cell r="F1452" t="str">
            <v>KIT DE PORTA-PRONTA DE MADEIRA EM ACABAMENTO MELAMÍNICO BRANCO, FOLHA LEVE OU MÉDIA, 60X210CM, EXCLUSIVE FECHADURA, FIXAÇÃO COM PREENCHIMENTO PARCIAL DE ESPUMA EXPANSIVA - FORNECIMENTO E INSTALAÇÃO. AF_12/2019</v>
          </cell>
          <cell r="G1452" t="str">
            <v>ESQV - ESQUADRIAS/FERRAGENS/VIDROS</v>
          </cell>
        </row>
        <row r="1452">
          <cell r="I1452" t="str">
            <v>UN</v>
          </cell>
          <cell r="J1452">
            <v>0.8571</v>
          </cell>
          <cell r="K1452">
            <v>0</v>
          </cell>
          <cell r="L1452">
            <v>942.79</v>
          </cell>
        </row>
        <row r="1453">
          <cell r="D1453" t="str">
            <v> 100705 </v>
          </cell>
          <cell r="E1453" t="str">
            <v>SINAPI</v>
          </cell>
          <cell r="F1453" t="str">
            <v>TARJETA TIPO LIVRE/OCUPADO PARA PORTA DE BANHEIRO. AF_12/2019</v>
          </cell>
          <cell r="G1453" t="str">
            <v>ESQV - ESQUADRIAS/FERRAGENS/VIDROS</v>
          </cell>
        </row>
        <row r="1453">
          <cell r="I1453" t="str">
            <v>UN</v>
          </cell>
          <cell r="J1453">
            <v>1</v>
          </cell>
          <cell r="K1453">
            <v>0</v>
          </cell>
          <cell r="L1453">
            <v>94.2</v>
          </cell>
        </row>
        <row r="1455">
          <cell r="D1455" t="str">
            <v>Código</v>
          </cell>
          <cell r="E1455" t="str">
            <v>Banco</v>
          </cell>
          <cell r="F1455" t="str">
            <v>Descrição</v>
          </cell>
          <cell r="G1455" t="str">
            <v>Tipo</v>
          </cell>
        </row>
        <row r="1455">
          <cell r="I1455" t="str">
            <v>Und</v>
          </cell>
          <cell r="J1455" t="str">
            <v>Quant.</v>
          </cell>
          <cell r="K1455" t="str">
            <v>Porcent.</v>
          </cell>
          <cell r="L1455" t="str">
            <v>Valor Unit</v>
          </cell>
        </row>
        <row r="1456">
          <cell r="D1456" t="str">
            <v> UFF00071 (ADAPT_SINAPI:90790) </v>
          </cell>
          <cell r="E1456" t="str">
            <v>Próprio</v>
          </cell>
          <cell r="F1456" t="str">
            <v>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v>
          </cell>
          <cell r="G1456" t="str">
            <v>ESQV - ESQUADRIAS/FERRAGENS/VIDROS</v>
          </cell>
        </row>
        <row r="1456">
          <cell r="I1456" t="str">
            <v>UN</v>
          </cell>
          <cell r="J1456">
            <v>1</v>
          </cell>
        </row>
        <row r="1456">
          <cell r="L1456">
            <v>1314.63</v>
          </cell>
        </row>
        <row r="1457">
          <cell r="D1457" t="str">
            <v> 91306 </v>
          </cell>
          <cell r="E1457" t="str">
            <v>SINAPI</v>
          </cell>
          <cell r="F1457" t="str">
            <v>FECHADURA DE EMBUTIR PARA PORTAS INTERNAS, COMPLETA, ACABAMENTO PADRÃO MÉDIO, COM EXECUÇÃO DE FURO - FORNECIMENTO E INSTALAÇÃO. AF_12/2019</v>
          </cell>
          <cell r="G1457" t="str">
            <v>ESQV - ESQUADRIAS/FERRAGENS/VIDROS</v>
          </cell>
        </row>
        <row r="1457">
          <cell r="I1457" t="str">
            <v>UN</v>
          </cell>
          <cell r="J1457">
            <v>1</v>
          </cell>
          <cell r="K1457">
            <v>0</v>
          </cell>
          <cell r="L1457">
            <v>180.12</v>
          </cell>
        </row>
        <row r="1458">
          <cell r="D1458" t="str">
            <v> 90790 </v>
          </cell>
          <cell r="E1458" t="str">
            <v>SINAPI</v>
          </cell>
          <cell r="F1458" t="str">
            <v>KIT DE PORTA-PRONTA DE MADEIRA EM ACABAMENTO MELAMÍNICO BRANCO, FOLHA LEVE OU MÉDIA, 80X210CM, EXCLUSIVE FECHADURA, FIXAÇÃO COM PREENCHIMENTO PARCIAL DE ESPUMA EXPANSIVA - FORNECIMENTO E INSTALAÇÃO. AF_12/2019</v>
          </cell>
          <cell r="G1458" t="str">
            <v>ESQV - ESQUADRIAS/FERRAGENS/VIDROS</v>
          </cell>
        </row>
        <row r="1458">
          <cell r="I1458" t="str">
            <v>UN</v>
          </cell>
          <cell r="J1458">
            <v>1</v>
          </cell>
          <cell r="K1458">
            <v>0</v>
          </cell>
          <cell r="L1458">
            <v>975.08</v>
          </cell>
        </row>
        <row r="1459">
          <cell r="D1459" t="str">
            <v> 102152 </v>
          </cell>
          <cell r="E1459" t="str">
            <v>SINAPI</v>
          </cell>
          <cell r="F1459" t="str">
            <v>INSTALAÇÃO DE VIDRO LISO, E = 4 MM, EM ESQUADRIA DE MADEIRA, FIXADO COM BAGUETE. AF_01/2021</v>
          </cell>
          <cell r="G1459" t="str">
            <v>ESQV - ESQUADRIAS/FERRAGENS/VIDROS</v>
          </cell>
        </row>
        <row r="1459">
          <cell r="I1459" t="str">
            <v>m²</v>
          </cell>
          <cell r="J1459">
            <v>0.264</v>
          </cell>
          <cell r="K1459">
            <v>0</v>
          </cell>
          <cell r="L1459">
            <v>186.14</v>
          </cell>
        </row>
        <row r="1460">
          <cell r="D1460" t="str">
            <v> 100676 </v>
          </cell>
          <cell r="E1460" t="str">
            <v>SINAPI</v>
          </cell>
          <cell r="F1460" t="str">
            <v>BATENTE PARA PORTA COM BANDEIRA, FIXAÇÃO COM PARAFUSO E BUCHA. AF_12/2019</v>
          </cell>
          <cell r="G1460" t="str">
            <v>ESQV - ESQUADRIAS/FERRAGENS/VIDROS</v>
          </cell>
        </row>
        <row r="1460">
          <cell r="I1460" t="str">
            <v>UN</v>
          </cell>
          <cell r="J1460">
            <v>0.4705</v>
          </cell>
          <cell r="K1460">
            <v>0</v>
          </cell>
          <cell r="L1460">
            <v>234.43</v>
          </cell>
        </row>
        <row r="1462">
          <cell r="D1462" t="str">
            <v>Código</v>
          </cell>
          <cell r="E1462" t="str">
            <v>Banco</v>
          </cell>
          <cell r="F1462" t="str">
            <v>Descrição</v>
          </cell>
          <cell r="G1462" t="str">
            <v>Tipo</v>
          </cell>
        </row>
        <row r="1462">
          <cell r="I1462" t="str">
            <v>Und</v>
          </cell>
          <cell r="J1462" t="str">
            <v>Quant.</v>
          </cell>
          <cell r="K1462" t="str">
            <v>Porcent.</v>
          </cell>
          <cell r="L1462" t="str">
            <v>Valor Unit</v>
          </cell>
        </row>
        <row r="1463">
          <cell r="D1463" t="str">
            <v> UFF00072 (ADAPT_SINAPI:90790) </v>
          </cell>
          <cell r="E1463" t="str">
            <v>Próprio</v>
          </cell>
          <cell r="F1463" t="str">
            <v>PORTA EM MADEIRA LISA, DE 1ª QUALIDADE, 80 X 210 CM, 1 FOLHA, REVESTIDA EM LAMINADO MELAMÍNICO DE ALTA PRESSÃO, COR GELO REFERÊNCIA L106, MARCA FÓRMICA OU EQUIVALENTE, INCLUSO BATENTE, ALIZAR, FERRAGENS E FECHADURA EM METAL CROMADO NA COR PRETA. (PM-01a - Conforme projeto de arquitetura)</v>
          </cell>
          <cell r="G1463" t="str">
            <v>ESQV - ESQUADRIAS/FERRAGENS/VIDROS</v>
          </cell>
        </row>
        <row r="1463">
          <cell r="I1463" t="str">
            <v>UN</v>
          </cell>
          <cell r="J1463">
            <v>1</v>
          </cell>
        </row>
        <row r="1463">
          <cell r="L1463">
            <v>1155.2</v>
          </cell>
        </row>
        <row r="1464">
          <cell r="D1464" t="str">
            <v> 91306 </v>
          </cell>
          <cell r="E1464" t="str">
            <v>SINAPI</v>
          </cell>
          <cell r="F1464" t="str">
            <v>FECHADURA DE EMBUTIR PARA PORTAS INTERNAS, COMPLETA, ACABAMENTO PADRÃO MÉDIO, COM EXECUÇÃO DE FURO - FORNECIMENTO E INSTALAÇÃO. AF_12/2019</v>
          </cell>
          <cell r="G1464" t="str">
            <v>ESQV - ESQUADRIAS/FERRAGENS/VIDROS</v>
          </cell>
        </row>
        <row r="1464">
          <cell r="I1464" t="str">
            <v>UN</v>
          </cell>
          <cell r="J1464">
            <v>1</v>
          </cell>
          <cell r="K1464">
            <v>0</v>
          </cell>
          <cell r="L1464">
            <v>180.12</v>
          </cell>
        </row>
        <row r="1465">
          <cell r="D1465" t="str">
            <v> 90790 </v>
          </cell>
          <cell r="E1465" t="str">
            <v>SINAPI</v>
          </cell>
          <cell r="F1465" t="str">
            <v>KIT DE PORTA-PRONTA DE MADEIRA EM ACABAMENTO MELAMÍNICO BRANCO, FOLHA LEVE OU MÉDIA, 80X210CM, EXCLUSIVE FECHADURA, FIXAÇÃO COM PREENCHIMENTO PARCIAL DE ESPUMA EXPANSIVA - FORNECIMENTO E INSTALAÇÃO. AF_12/2019</v>
          </cell>
          <cell r="G1465" t="str">
            <v>ESQV - ESQUADRIAS/FERRAGENS/VIDROS</v>
          </cell>
        </row>
        <row r="1465">
          <cell r="I1465" t="str">
            <v>UN</v>
          </cell>
          <cell r="J1465">
            <v>1</v>
          </cell>
          <cell r="K1465">
            <v>0</v>
          </cell>
          <cell r="L1465">
            <v>975.08</v>
          </cell>
        </row>
        <row r="1467">
          <cell r="D1467" t="str">
            <v>Código</v>
          </cell>
          <cell r="E1467" t="str">
            <v>Banco</v>
          </cell>
          <cell r="F1467" t="str">
            <v>Descrição</v>
          </cell>
          <cell r="G1467" t="str">
            <v>Tipo</v>
          </cell>
        </row>
        <row r="1467">
          <cell r="I1467" t="str">
            <v>Und</v>
          </cell>
          <cell r="J1467" t="str">
            <v>Quant.</v>
          </cell>
          <cell r="K1467" t="str">
            <v>Porcent.</v>
          </cell>
          <cell r="L1467" t="str">
            <v>Valor Unit</v>
          </cell>
        </row>
        <row r="1468">
          <cell r="D1468" t="str">
            <v> UFF00073 (ADAPT_SINAPI:90790) </v>
          </cell>
          <cell r="E1468" t="str">
            <v>Próprio</v>
          </cell>
          <cell r="F1468" t="str">
            <v>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v>
          </cell>
          <cell r="G1468" t="str">
            <v>ESQV - ESQUADRIAS/FERRAGENS/VIDROS</v>
          </cell>
        </row>
        <row r="1468">
          <cell r="I1468" t="str">
            <v>UN</v>
          </cell>
          <cell r="J1468">
            <v>1</v>
          </cell>
        </row>
        <row r="1468">
          <cell r="L1468">
            <v>1640.62</v>
          </cell>
        </row>
        <row r="1469">
          <cell r="D1469" t="str">
            <v> 91306 </v>
          </cell>
          <cell r="E1469" t="str">
            <v>SINAPI</v>
          </cell>
          <cell r="F1469" t="str">
            <v>FECHADURA DE EMBUTIR PARA PORTAS INTERNAS, COMPLETA, ACABAMENTO PADRÃO MÉDIO, COM EXECUÇÃO DE FURO - FORNECIMENTO E INSTALAÇÃO. AF_12/2019</v>
          </cell>
          <cell r="G1469" t="str">
            <v>ESQV - ESQUADRIAS/FERRAGENS/VIDROS</v>
          </cell>
        </row>
        <row r="1469">
          <cell r="I1469" t="str">
            <v>UN</v>
          </cell>
          <cell r="J1469">
            <v>1</v>
          </cell>
          <cell r="K1469">
            <v>0</v>
          </cell>
          <cell r="L1469">
            <v>180.12</v>
          </cell>
        </row>
        <row r="1470">
          <cell r="D1470" t="str">
            <v> 100676 </v>
          </cell>
          <cell r="E1470" t="str">
            <v>SINAPI</v>
          </cell>
          <cell r="F1470" t="str">
            <v>BATENTE PARA PORTA COM BANDEIRA, FIXAÇÃO COM PARAFUSO E BUCHA. AF_12/2019</v>
          </cell>
          <cell r="G1470" t="str">
            <v>ESQV - ESQUADRIAS/FERRAGENS/VIDROS</v>
          </cell>
        </row>
        <row r="1470">
          <cell r="I1470" t="str">
            <v>UN</v>
          </cell>
          <cell r="J1470">
            <v>0.4705</v>
          </cell>
          <cell r="K1470">
            <v>0</v>
          </cell>
          <cell r="L1470">
            <v>234.43</v>
          </cell>
        </row>
        <row r="1471">
          <cell r="D1471" t="str">
            <v> UFF00068 (ADAPT_SINAPI:100677) </v>
          </cell>
          <cell r="E1471" t="str">
            <v>Próprio</v>
          </cell>
          <cell r="F1471" t="str">
            <v>BANDEIRA EM CHAPA DE AÇO PARA PORTA EM MADEIRA</v>
          </cell>
          <cell r="G1471" t="str">
            <v>ESQV - ESQUADRIAS/FERRAGENS/VIDROS</v>
          </cell>
        </row>
        <row r="1471">
          <cell r="I1471" t="str">
            <v>UN</v>
          </cell>
          <cell r="J1471">
            <v>1</v>
          </cell>
          <cell r="K1471">
            <v>0</v>
          </cell>
          <cell r="L1471">
            <v>52.59</v>
          </cell>
        </row>
        <row r="1472">
          <cell r="D1472" t="str">
            <v> 90790 </v>
          </cell>
          <cell r="E1472" t="str">
            <v>SINAPI</v>
          </cell>
          <cell r="F1472" t="str">
            <v>KIT DE PORTA-PRONTA DE MADEIRA EM ACABAMENTO MELAMÍNICO BRANCO, FOLHA LEVE OU MÉDIA, 80X210CM, EXCLUSIVE FECHADURA, FIXAÇÃO COM PREENCHIMENTO PARCIAL DE ESPUMA EXPANSIVA - FORNECIMENTO E INSTALAÇÃO. AF_12/2019</v>
          </cell>
          <cell r="G1472" t="str">
            <v>ESQV - ESQUADRIAS/FERRAGENS/VIDROS</v>
          </cell>
        </row>
        <row r="1472">
          <cell r="I1472" t="str">
            <v>UN</v>
          </cell>
          <cell r="J1472">
            <v>1</v>
          </cell>
          <cell r="K1472">
            <v>0</v>
          </cell>
          <cell r="L1472">
            <v>975.08</v>
          </cell>
        </row>
        <row r="1473">
          <cell r="D1473" t="str">
            <v> 100874 </v>
          </cell>
          <cell r="E1473" t="str">
            <v>SINAPI</v>
          </cell>
          <cell r="F1473" t="str">
            <v>PUXADOR PARA PCD, FIXADO NA PORTA - FORNECIMENTO E INSTALAÇÃO. AF_01/2020</v>
          </cell>
          <cell r="G1473" t="str">
            <v>INHI - INSTALAÇÕES HIDROS SANITÁRIAS</v>
          </cell>
        </row>
        <row r="1473">
          <cell r="I1473" t="str">
            <v>UN</v>
          </cell>
          <cell r="J1473">
            <v>1</v>
          </cell>
          <cell r="K1473">
            <v>0</v>
          </cell>
          <cell r="L1473">
            <v>273.4</v>
          </cell>
        </row>
        <row r="1474">
          <cell r="D1474" t="str">
            <v> 102152 </v>
          </cell>
          <cell r="E1474" t="str">
            <v>SINAPI</v>
          </cell>
          <cell r="F1474" t="str">
            <v>INSTALAÇÃO DE VIDRO LISO, E = 4 MM, EM ESQUADRIA DE MADEIRA, FIXADO COM BAGUETE. AF_01/2021</v>
          </cell>
          <cell r="G1474" t="str">
            <v>ESQV - ESQUADRIAS/FERRAGENS/VIDROS</v>
          </cell>
        </row>
        <row r="1474">
          <cell r="I1474" t="str">
            <v>m²</v>
          </cell>
          <cell r="J1474">
            <v>0.264</v>
          </cell>
          <cell r="K1474">
            <v>0</v>
          </cell>
          <cell r="L1474">
            <v>186.14</v>
          </cell>
        </row>
        <row r="1476">
          <cell r="D1476" t="str">
            <v>Código</v>
          </cell>
          <cell r="E1476" t="str">
            <v>Banco</v>
          </cell>
          <cell r="F1476" t="str">
            <v>Descrição</v>
          </cell>
          <cell r="G1476" t="str">
            <v>Tipo</v>
          </cell>
        </row>
        <row r="1476">
          <cell r="I1476" t="str">
            <v>Und</v>
          </cell>
          <cell r="J1476" t="str">
            <v>Quant.</v>
          </cell>
          <cell r="K1476" t="str">
            <v>Porcent.</v>
          </cell>
          <cell r="L1476" t="str">
            <v>Valor Unit</v>
          </cell>
        </row>
        <row r="1477">
          <cell r="D1477" t="str">
            <v> UFF00074 (ADAPT_EMOP:14.003.0226-A) </v>
          </cell>
          <cell r="E1477" t="str">
            <v>Próprio</v>
          </cell>
          <cell r="F1477" t="str">
            <v>PORTA DE ABRIR VENEZIANADA 1 FOLHA EM ALUMÍNIO ANODIZADO PRETO FOSCO, NA DIMENSÃO 0,80X2,10+0,40 M.  (PM-03 - Conforme projeto de arquitetura)</v>
          </cell>
          <cell r="G1477" t="str">
            <v>ESQV - ESQUADRIAS/FERRAGENS/VIDROS</v>
          </cell>
        </row>
        <row r="1477">
          <cell r="I1477" t="str">
            <v>UN</v>
          </cell>
          <cell r="J1477">
            <v>1</v>
          </cell>
        </row>
        <row r="1477">
          <cell r="L1477">
            <v>2706.23</v>
          </cell>
        </row>
        <row r="1478">
          <cell r="D1478" t="str">
            <v> 14.007.0266-A </v>
          </cell>
          <cell r="E1478" t="str">
            <v>EMOP</v>
          </cell>
          <cell r="F1478" t="str">
            <v>FERRAGENS P/PORTAS DE ABRIR,DE FERRO OU ALUMINIO,CONSTANDO D E FORNECIMENTO DAS PECAS,EXCL.DOBRADICAS:-FECHADURA DE EMBUT IR P/MONTANTES ESTREITOS,EM METAL C/ACABAMENTO CROMADO;-ESPE LHO,ACABAMENTO CROMADO OU ROSETA EM METAL C/ACABAMENTO CROMA DO;-MACANETA TIPO ALAVANCA,EM METAL COM ACABAMENTO CROMADO</v>
          </cell>
          <cell r="G1478">
            <v>14</v>
          </cell>
        </row>
        <row r="1478">
          <cell r="I1478" t="str">
            <v>UN</v>
          </cell>
          <cell r="J1478">
            <v>1</v>
          </cell>
          <cell r="K1478">
            <v>0</v>
          </cell>
          <cell r="L1478">
            <v>50.97</v>
          </cell>
        </row>
        <row r="1479">
          <cell r="D1479" t="str">
            <v> 14.003.0226-A </v>
          </cell>
          <cell r="E1479" t="str">
            <v>EMOP</v>
          </cell>
          <cell r="F1479" t="str">
            <v>PORTA DE ALUMINIO ANODIZADO EM BRONZE OU PRETO,PERFIL SERIE 25,EM VENEZIANA,EXCLUSIVE FECHADURA.FORNECIMENTO E COLOCACAO</v>
          </cell>
          <cell r="G1479">
            <v>14</v>
          </cell>
        </row>
        <row r="1479">
          <cell r="I1479" t="str">
            <v>m²</v>
          </cell>
          <cell r="J1479">
            <v>2</v>
          </cell>
          <cell r="K1479">
            <v>0</v>
          </cell>
          <cell r="L1479">
            <v>1327.63</v>
          </cell>
        </row>
        <row r="1481">
          <cell r="D1481" t="str">
            <v>Código</v>
          </cell>
          <cell r="E1481" t="str">
            <v>Banco</v>
          </cell>
          <cell r="F1481" t="str">
            <v>Descrição</v>
          </cell>
          <cell r="G1481" t="str">
            <v>Tipo</v>
          </cell>
        </row>
        <row r="1481">
          <cell r="I1481" t="str">
            <v>Und</v>
          </cell>
          <cell r="J1481" t="str">
            <v>Quant.</v>
          </cell>
          <cell r="K1481" t="str">
            <v>Porcent.</v>
          </cell>
          <cell r="L1481" t="str">
            <v>Valor Unit</v>
          </cell>
        </row>
        <row r="1482">
          <cell r="D1482" t="str">
            <v> UFF00075 (ADAPT_EMOP:14.003.0226-A) </v>
          </cell>
          <cell r="E1482" t="str">
            <v>Próprio</v>
          </cell>
          <cell r="F1482" t="str">
            <v>PORTA DE ABRIR VENEZIANADA 1 FOLHA EM ALUMÍNIO ANODIZADO PRETO FOSCO, NA DIMENSÃO 0,80X2,10 M.  (PM-03a - Conforme projeto de arquitetura)</v>
          </cell>
          <cell r="G1482" t="str">
            <v>ESQV - ESQUADRIAS/FERRAGENS/VIDROS</v>
          </cell>
        </row>
        <row r="1482">
          <cell r="I1482" t="str">
            <v>UN</v>
          </cell>
          <cell r="J1482">
            <v>1</v>
          </cell>
        </row>
        <row r="1482">
          <cell r="L1482">
            <v>2281.38</v>
          </cell>
        </row>
        <row r="1483">
          <cell r="D1483" t="str">
            <v> 14.007.0266-A </v>
          </cell>
          <cell r="E1483" t="str">
            <v>EMOP</v>
          </cell>
          <cell r="F1483" t="str">
            <v>FERRAGENS P/PORTAS DE ABRIR,DE FERRO OU ALUMINIO,CONSTANDO D E FORNECIMENTO DAS PECAS,EXCL.DOBRADICAS:-FECHADURA DE EMBUT IR P/MONTANTES ESTREITOS,EM METAL C/ACABAMENTO CROMADO;-ESPE LHO,ACABAMENTO CROMADO OU ROSETA EM METAL C/ACABAMENTO CROMA DO;-MACANETA TIPO ALAVANCA,EM METAL COM ACABAMENTO CROMADO</v>
          </cell>
          <cell r="G1483">
            <v>14</v>
          </cell>
        </row>
        <row r="1483">
          <cell r="I1483" t="str">
            <v>UN</v>
          </cell>
          <cell r="J1483">
            <v>1</v>
          </cell>
          <cell r="K1483">
            <v>0</v>
          </cell>
          <cell r="L1483">
            <v>50.97</v>
          </cell>
        </row>
        <row r="1484">
          <cell r="D1484" t="str">
            <v> 14.003.0226-A </v>
          </cell>
          <cell r="E1484" t="str">
            <v>EMOP</v>
          </cell>
          <cell r="F1484" t="str">
            <v>PORTA DE ALUMINIO ANODIZADO EM BRONZE OU PRETO,PERFIL SERIE 25,EM VENEZIANA,EXCLUSIVE FECHADURA.FORNECIMENTO E COLOCACAO</v>
          </cell>
          <cell r="G1484">
            <v>14</v>
          </cell>
        </row>
        <row r="1484">
          <cell r="I1484" t="str">
            <v>m²</v>
          </cell>
          <cell r="J1484">
            <v>1.68</v>
          </cell>
          <cell r="K1484">
            <v>0</v>
          </cell>
          <cell r="L1484">
            <v>1327.63</v>
          </cell>
        </row>
        <row r="1486">
          <cell r="D1486" t="str">
            <v>Código</v>
          </cell>
          <cell r="E1486" t="str">
            <v>Banco</v>
          </cell>
          <cell r="F1486" t="str">
            <v>Descrição</v>
          </cell>
          <cell r="G1486" t="str">
            <v>Tipo</v>
          </cell>
        </row>
        <row r="1486">
          <cell r="I1486" t="str">
            <v>Und</v>
          </cell>
          <cell r="J1486" t="str">
            <v>Quant.</v>
          </cell>
          <cell r="K1486" t="str">
            <v>Porcent.</v>
          </cell>
          <cell r="L1486" t="str">
            <v>Valor Unit</v>
          </cell>
        </row>
        <row r="1487">
          <cell r="D1487" t="str">
            <v> UFF00076 (ADAPT_SINAPI:90790) </v>
          </cell>
          <cell r="E1487" t="str">
            <v>Próprio</v>
          </cell>
          <cell r="F1487" t="str">
            <v>PORTA EM DIVISÓRIA, 80 X 210 CM, 2 FOLHAS, REVESTIDA EM LAMINADO MELAMÍNICO DE ALTA PRESSÃO, COR GELO REFERÊNCIA L106, MARCA FÓRMICA OU EQUIVALENTE, INCLUSO BATENTE, ALIZAR, FERRAGENS E FECHADURA EM METAL CROMADO NA COR PRETA. (PM-04 - Conforme projeto de arquitetura)</v>
          </cell>
          <cell r="G1487" t="str">
            <v>ESQV - ESQUADRIAS/FERRAGENS/VIDROS</v>
          </cell>
        </row>
        <row r="1487">
          <cell r="I1487" t="str">
            <v>UN</v>
          </cell>
          <cell r="J1487">
            <v>1</v>
          </cell>
        </row>
        <row r="1487">
          <cell r="L1487">
            <v>1155.2</v>
          </cell>
        </row>
        <row r="1488">
          <cell r="D1488" t="str">
            <v> 91306 </v>
          </cell>
          <cell r="E1488" t="str">
            <v>SINAPI</v>
          </cell>
          <cell r="F1488" t="str">
            <v>FECHADURA DE EMBUTIR PARA PORTAS INTERNAS, COMPLETA, ACABAMENTO PADRÃO MÉDIO, COM EXECUÇÃO DE FURO - FORNECIMENTO E INSTALAÇÃO. AF_12/2019</v>
          </cell>
          <cell r="G1488" t="str">
            <v>ESQV - ESQUADRIAS/FERRAGENS/VIDROS</v>
          </cell>
        </row>
        <row r="1488">
          <cell r="I1488" t="str">
            <v>UN</v>
          </cell>
          <cell r="J1488">
            <v>1</v>
          </cell>
          <cell r="K1488">
            <v>0</v>
          </cell>
          <cell r="L1488">
            <v>180.12</v>
          </cell>
        </row>
        <row r="1489">
          <cell r="D1489" t="str">
            <v> 90790 </v>
          </cell>
          <cell r="E1489" t="str">
            <v>SINAPI</v>
          </cell>
          <cell r="F1489" t="str">
            <v>KIT DE PORTA-PRONTA DE MADEIRA EM ACABAMENTO MELAMÍNICO BRANCO, FOLHA LEVE OU MÉDIA, 80X210CM, EXCLUSIVE FECHADURA, FIXAÇÃO COM PREENCHIMENTO PARCIAL DE ESPUMA EXPANSIVA - FORNECIMENTO E INSTALAÇÃO. AF_12/2019</v>
          </cell>
          <cell r="G1489" t="str">
            <v>ESQV - ESQUADRIAS/FERRAGENS/VIDROS</v>
          </cell>
        </row>
        <row r="1489">
          <cell r="I1489" t="str">
            <v>UN</v>
          </cell>
          <cell r="J1489">
            <v>1</v>
          </cell>
          <cell r="K1489">
            <v>0</v>
          </cell>
          <cell r="L1489">
            <v>975.08</v>
          </cell>
        </row>
        <row r="1491">
          <cell r="D1491" t="str">
            <v>Código</v>
          </cell>
          <cell r="E1491" t="str">
            <v>Banco</v>
          </cell>
          <cell r="F1491" t="str">
            <v>Descrição</v>
          </cell>
          <cell r="G1491" t="str">
            <v>Tipo</v>
          </cell>
        </row>
        <row r="1491">
          <cell r="I1491" t="str">
            <v>Und</v>
          </cell>
          <cell r="J1491" t="str">
            <v>Quant.</v>
          </cell>
          <cell r="K1491" t="str">
            <v>Porcent.</v>
          </cell>
          <cell r="L1491" t="str">
            <v>Valor Unit</v>
          </cell>
        </row>
        <row r="1492">
          <cell r="D1492" t="str">
            <v> UFF00077 (ADAPT_SINAPI:90790) </v>
          </cell>
          <cell r="E1492" t="str">
            <v>Próprio</v>
          </cell>
          <cell r="F1492" t="str">
            <v>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v>
          </cell>
          <cell r="G1492" t="str">
            <v>ESQV - ESQUADRIAS/FERRAGENS/VIDROS</v>
          </cell>
        </row>
        <row r="1492">
          <cell r="I1492" t="str">
            <v>UN</v>
          </cell>
          <cell r="J1492">
            <v>1</v>
          </cell>
        </row>
        <row r="1492">
          <cell r="L1492">
            <v>1382.38</v>
          </cell>
        </row>
        <row r="1493">
          <cell r="D1493" t="str">
            <v> 90790 </v>
          </cell>
          <cell r="E1493" t="str">
            <v>SINAPI</v>
          </cell>
          <cell r="F1493" t="str">
            <v>KIT DE PORTA-PRONTA DE MADEIRA EM ACABAMENTO MELAMÍNICO BRANCO, FOLHA LEVE OU MÉDIA, 80X210CM, EXCLUSIVE FECHADURA, FIXAÇÃO COM PREENCHIMENTO PARCIAL DE ESPUMA EXPANSIVA - FORNECIMENTO E INSTALAÇÃO. AF_12/2019</v>
          </cell>
          <cell r="G1493" t="str">
            <v>ESQV - ESQUADRIAS/FERRAGENS/VIDROS</v>
          </cell>
        </row>
        <row r="1493">
          <cell r="I1493" t="str">
            <v>UN</v>
          </cell>
          <cell r="J1493">
            <v>1</v>
          </cell>
          <cell r="K1493">
            <v>0</v>
          </cell>
          <cell r="L1493">
            <v>975.08</v>
          </cell>
        </row>
        <row r="1494">
          <cell r="D1494" t="str">
            <v> 100676 </v>
          </cell>
          <cell r="E1494" t="str">
            <v>SINAPI</v>
          </cell>
          <cell r="F1494" t="str">
            <v>BATENTE PARA PORTA COM BANDEIRA, FIXAÇÃO COM PARAFUSO E BUCHA. AF_12/2019</v>
          </cell>
          <cell r="G1494" t="str">
            <v>ESQV - ESQUADRIAS/FERRAGENS/VIDROS</v>
          </cell>
        </row>
        <row r="1494">
          <cell r="I1494" t="str">
            <v>UN</v>
          </cell>
          <cell r="J1494">
            <v>0.4705</v>
          </cell>
          <cell r="K1494">
            <v>0</v>
          </cell>
          <cell r="L1494">
            <v>234.43</v>
          </cell>
        </row>
        <row r="1495">
          <cell r="D1495" t="str">
            <v> 102152 </v>
          </cell>
          <cell r="E1495" t="str">
            <v>SINAPI</v>
          </cell>
          <cell r="F1495" t="str">
            <v>INSTALAÇÃO DE VIDRO LISO, E = 4 MM, EM ESQUADRIA DE MADEIRA, FIXADO COM BAGUETE. AF_01/2021</v>
          </cell>
          <cell r="G1495" t="str">
            <v>ESQV - ESQUADRIAS/FERRAGENS/VIDROS</v>
          </cell>
        </row>
        <row r="1495">
          <cell r="I1495" t="str">
            <v>m²</v>
          </cell>
          <cell r="J1495">
            <v>0.628</v>
          </cell>
          <cell r="K1495">
            <v>0</v>
          </cell>
          <cell r="L1495">
            <v>186.14</v>
          </cell>
        </row>
        <row r="1496">
          <cell r="D1496" t="str">
            <v> 91306 </v>
          </cell>
          <cell r="E1496" t="str">
            <v>SINAPI</v>
          </cell>
          <cell r="F1496" t="str">
            <v>FECHADURA DE EMBUTIR PARA PORTAS INTERNAS, COMPLETA, ACABAMENTO PADRÃO MÉDIO, COM EXECUÇÃO DE FURO - FORNECIMENTO E INSTALAÇÃO. AF_12/2019</v>
          </cell>
          <cell r="G1496" t="str">
            <v>ESQV - ESQUADRIAS/FERRAGENS/VIDROS</v>
          </cell>
        </row>
        <row r="1496">
          <cell r="I1496" t="str">
            <v>UN</v>
          </cell>
          <cell r="J1496">
            <v>1</v>
          </cell>
          <cell r="K1496">
            <v>0</v>
          </cell>
          <cell r="L1496">
            <v>180.12</v>
          </cell>
        </row>
        <row r="1498">
          <cell r="D1498" t="str">
            <v>Código</v>
          </cell>
          <cell r="E1498" t="str">
            <v>Banco</v>
          </cell>
          <cell r="F1498" t="str">
            <v>Descrição</v>
          </cell>
          <cell r="G1498" t="str">
            <v>Tipo</v>
          </cell>
        </row>
        <row r="1498">
          <cell r="I1498" t="str">
            <v>Und</v>
          </cell>
          <cell r="J1498" t="str">
            <v>Quant.</v>
          </cell>
          <cell r="K1498" t="str">
            <v>Porcent.</v>
          </cell>
          <cell r="L1498" t="str">
            <v>Valor Unit</v>
          </cell>
        </row>
        <row r="1499">
          <cell r="D1499" t="str">
            <v> UFF00078 (ADAPT_SINAPI:90790) </v>
          </cell>
          <cell r="E1499" t="str">
            <v>Próprio</v>
          </cell>
          <cell r="F1499" t="str">
            <v>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v>
          </cell>
          <cell r="G1499" t="str">
            <v>ESQV - ESQUADRIAS/FERRAGENS/VIDROS</v>
          </cell>
        </row>
        <row r="1499">
          <cell r="I1499" t="str">
            <v>UN</v>
          </cell>
          <cell r="J1499">
            <v>1</v>
          </cell>
        </row>
        <row r="1499">
          <cell r="L1499">
            <v>1929.92</v>
          </cell>
        </row>
        <row r="1500">
          <cell r="D1500" t="str">
            <v> 102152 </v>
          </cell>
          <cell r="E1500" t="str">
            <v>SINAPI</v>
          </cell>
          <cell r="F1500" t="str">
            <v>INSTALAÇÃO DE VIDRO LISO, E = 4 MM, EM ESQUADRIA DE MADEIRA, FIXADO COM BAGUETE. AF_01/2021</v>
          </cell>
          <cell r="G1500" t="str">
            <v>ESQV - ESQUADRIAS/FERRAGENS/VIDROS</v>
          </cell>
        </row>
        <row r="1500">
          <cell r="I1500" t="str">
            <v>m²</v>
          </cell>
          <cell r="J1500">
            <v>0.751</v>
          </cell>
          <cell r="K1500">
            <v>0</v>
          </cell>
          <cell r="L1500">
            <v>186.14</v>
          </cell>
        </row>
        <row r="1501">
          <cell r="D1501" t="str">
            <v> 90790 </v>
          </cell>
          <cell r="E1501" t="str">
            <v>SINAPI</v>
          </cell>
          <cell r="F1501" t="str">
            <v>KIT DE PORTA-PRONTA DE MADEIRA EM ACABAMENTO MELAMÍNICO BRANCO, FOLHA LEVE OU MÉDIA, 80X210CM, EXCLUSIVE FECHADURA, FIXAÇÃO COM PREENCHIMENTO PARCIAL DE ESPUMA EXPANSIVA - FORNECIMENTO E INSTALAÇÃO. AF_12/2019</v>
          </cell>
          <cell r="G1501" t="str">
            <v>ESQV - ESQUADRIAS/FERRAGENS/VIDROS</v>
          </cell>
        </row>
        <row r="1501">
          <cell r="I1501" t="str">
            <v>UN</v>
          </cell>
          <cell r="J1501">
            <v>1.375</v>
          </cell>
          <cell r="K1501">
            <v>0</v>
          </cell>
          <cell r="L1501">
            <v>975.08</v>
          </cell>
        </row>
        <row r="1502">
          <cell r="D1502" t="str">
            <v> 14.007.0051-0 </v>
          </cell>
          <cell r="E1502" t="str">
            <v>EMOP</v>
          </cell>
          <cell r="F1502" t="str">
            <v>FERRAGENS P/PORTAS MADEIRA,INTERNAS,2 FOLHAS ABRIR,CONSTANDO FORN.S/COLOC.(INCLUIDA FORN.COLOC.ESQUADRIAS),DE:-FECHADURA TIPO GORGE,TRINCO REVERSIVEL,METAL ACABAMENTO CROMADO;-ROSE TA METAL ACABAMENTO CROMADO;-MACANETA TIPO ALAVANCA METAL AC ABAMENTO CROMADO;-6 DOBRADICAS FERRO GALV.3"X2.1/2",PINO FER RO BOLAS LATAO;-2 FECHOS EMBUTIR,30 A 40CM ALT.METAL CROMADO</v>
          </cell>
          <cell r="G1502">
            <v>14</v>
          </cell>
        </row>
        <row r="1502">
          <cell r="I1502" t="str">
            <v>UN</v>
          </cell>
          <cell r="J1502">
            <v>1</v>
          </cell>
          <cell r="K1502">
            <v>0</v>
          </cell>
          <cell r="L1502">
            <v>311.51</v>
          </cell>
        </row>
        <row r="1503">
          <cell r="D1503" t="str">
            <v> 100676 </v>
          </cell>
          <cell r="E1503" t="str">
            <v>SINAPI</v>
          </cell>
          <cell r="F1503" t="str">
            <v>BATENTE PARA PORTA COM BANDEIRA, FIXAÇÃO COM PARAFUSO E BUCHA. AF_12/2019</v>
          </cell>
          <cell r="G1503" t="str">
            <v>ESQV - ESQUADRIAS/FERRAGENS/VIDROS</v>
          </cell>
        </row>
        <row r="1503">
          <cell r="I1503" t="str">
            <v>UN</v>
          </cell>
          <cell r="J1503">
            <v>0.5882</v>
          </cell>
          <cell r="K1503">
            <v>0</v>
          </cell>
          <cell r="L1503">
            <v>234.43</v>
          </cell>
        </row>
        <row r="1505">
          <cell r="D1505" t="str">
            <v>Código</v>
          </cell>
          <cell r="E1505" t="str">
            <v>Banco</v>
          </cell>
          <cell r="F1505" t="str">
            <v>Descrição</v>
          </cell>
          <cell r="G1505" t="str">
            <v>Tipo</v>
          </cell>
        </row>
        <row r="1505">
          <cell r="I1505" t="str">
            <v>Und</v>
          </cell>
          <cell r="J1505" t="str">
            <v>Quant.</v>
          </cell>
          <cell r="K1505" t="str">
            <v>Porcent.</v>
          </cell>
          <cell r="L1505" t="str">
            <v>Valor Unit</v>
          </cell>
        </row>
        <row r="1506">
          <cell r="D1506" t="str">
            <v> UFF00079 (ADAPT_SINAPI:90790) </v>
          </cell>
          <cell r="E1506" t="str">
            <v>Próprio</v>
          </cell>
          <cell r="F1506" t="str">
            <v>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v>
          </cell>
          <cell r="G1506" t="str">
            <v>ESQV - ESQUADRIAS/FERRAGENS/VIDROS</v>
          </cell>
        </row>
        <row r="1506">
          <cell r="I1506" t="str">
            <v>UN</v>
          </cell>
          <cell r="J1506">
            <v>1</v>
          </cell>
        </row>
        <row r="1506">
          <cell r="L1506">
            <v>2050.76</v>
          </cell>
        </row>
        <row r="1507">
          <cell r="D1507" t="str">
            <v> 100676 </v>
          </cell>
          <cell r="E1507" t="str">
            <v>SINAPI</v>
          </cell>
          <cell r="F1507" t="str">
            <v>BATENTE PARA PORTA COM BANDEIRA, FIXAÇÃO COM PARAFUSO E BUCHA. AF_12/2019</v>
          </cell>
          <cell r="G1507" t="str">
            <v>ESQV - ESQUADRIAS/FERRAGENS/VIDROS</v>
          </cell>
        </row>
        <row r="1507">
          <cell r="I1507" t="str">
            <v>UN</v>
          </cell>
          <cell r="J1507">
            <v>0.6274</v>
          </cell>
          <cell r="K1507">
            <v>0</v>
          </cell>
          <cell r="L1507">
            <v>234.43</v>
          </cell>
        </row>
        <row r="1508">
          <cell r="D1508" t="str">
            <v> 14.007.0051-0 </v>
          </cell>
          <cell r="E1508" t="str">
            <v>EMOP</v>
          </cell>
          <cell r="F1508" t="str">
            <v>FERRAGENS P/PORTAS MADEIRA,INTERNAS,2 FOLHAS ABRIR,CONSTANDO FORN.S/COLOC.(INCLUIDA FORN.COLOC.ESQUADRIAS),DE:-FECHADURA TIPO GORGE,TRINCO REVERSIVEL,METAL ACABAMENTO CROMADO;-ROSE TA METAL ACABAMENTO CROMADO;-MACANETA TIPO ALAVANCA METAL AC ABAMENTO CROMADO;-6 DOBRADICAS FERRO GALV.3"X2.1/2",PINO FER RO BOLAS LATAO;-2 FECHOS EMBUTIR,30 A 40CM ALT.METAL CROMADO</v>
          </cell>
          <cell r="G1508">
            <v>14</v>
          </cell>
        </row>
        <row r="1508">
          <cell r="I1508" t="str">
            <v>UN</v>
          </cell>
          <cell r="J1508">
            <v>1</v>
          </cell>
          <cell r="K1508">
            <v>0</v>
          </cell>
          <cell r="L1508">
            <v>311.51</v>
          </cell>
        </row>
        <row r="1509">
          <cell r="D1509" t="str">
            <v> 102152 </v>
          </cell>
          <cell r="E1509" t="str">
            <v>SINAPI</v>
          </cell>
          <cell r="F1509" t="str">
            <v>INSTALAÇÃO DE VIDRO LISO, E = 4 MM, EM ESQUADRIA DE MADEIRA, FIXADO COM BAGUETE. AF_01/2021</v>
          </cell>
          <cell r="G1509" t="str">
            <v>ESQV - ESQUADRIAS/FERRAGENS/VIDROS</v>
          </cell>
        </row>
        <row r="1509">
          <cell r="I1509" t="str">
            <v>m²</v>
          </cell>
          <cell r="J1509">
            <v>0.696</v>
          </cell>
          <cell r="K1509">
            <v>0</v>
          </cell>
          <cell r="L1509">
            <v>186.14</v>
          </cell>
        </row>
        <row r="1510">
          <cell r="D1510" t="str">
            <v> 90790 </v>
          </cell>
          <cell r="E1510" t="str">
            <v>SINAPI</v>
          </cell>
          <cell r="F1510" t="str">
            <v>KIT DE PORTA-PRONTA DE MADEIRA EM ACABAMENTO MELAMÍNICO BRANCO, FOLHA LEVE OU MÉDIA, 80X210CM, EXCLUSIVE FECHADURA, FIXAÇÃO COM PREENCHIMENTO PARCIAL DE ESPUMA EXPANSIVA - FORNECIMENTO E INSTALAÇÃO. AF_12/2019</v>
          </cell>
          <cell r="G1510" t="str">
            <v>ESQV - ESQUADRIAS/FERRAGENS/VIDROS</v>
          </cell>
        </row>
        <row r="1510">
          <cell r="I1510" t="str">
            <v>UN</v>
          </cell>
          <cell r="J1510">
            <v>1.5</v>
          </cell>
          <cell r="K1510">
            <v>0</v>
          </cell>
          <cell r="L1510">
            <v>975.08</v>
          </cell>
        </row>
        <row r="1512">
          <cell r="D1512" t="str">
            <v>Código</v>
          </cell>
          <cell r="E1512" t="str">
            <v>Banco</v>
          </cell>
          <cell r="F1512" t="str">
            <v>Descrição</v>
          </cell>
          <cell r="G1512" t="str">
            <v>Tipo</v>
          </cell>
        </row>
        <row r="1512">
          <cell r="I1512" t="str">
            <v>Und</v>
          </cell>
          <cell r="J1512" t="str">
            <v>Quant.</v>
          </cell>
          <cell r="K1512" t="str">
            <v>Porcent.</v>
          </cell>
          <cell r="L1512" t="str">
            <v>Valor Unit</v>
          </cell>
        </row>
        <row r="1513">
          <cell r="D1513" t="str">
            <v> UFF00011 (ADAPT_SINAPI:102183) </v>
          </cell>
          <cell r="E1513" t="str">
            <v>Próprio</v>
          </cell>
          <cell r="F1513" t="str">
            <v>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v>
          </cell>
          <cell r="G1513" t="str">
            <v>ESQV - ESQUADRIAS/FERRAGENS/VIDROS</v>
          </cell>
        </row>
        <row r="1513">
          <cell r="I1513" t="str">
            <v>UN</v>
          </cell>
          <cell r="J1513">
            <v>1</v>
          </cell>
        </row>
        <row r="1513">
          <cell r="L1513">
            <v>12374.44</v>
          </cell>
        </row>
        <row r="1514">
          <cell r="D1514" t="str">
            <v> UFF00069 (ADAPT_SINAPI:102182) </v>
          </cell>
          <cell r="E1514" t="str">
            <v>Próprio</v>
          </cell>
          <cell r="F1514" t="str">
            <v>PORTA PIVOTANTE DE VIDRO TEMPERADO, 120X240 CM, ESPESSURA 10 MM, INCLUSIVE ACESSÓRIOS.</v>
          </cell>
          <cell r="G1514" t="str">
            <v>ESQV - ESQUADRIAS/FERRAGENS/VIDROS</v>
          </cell>
        </row>
        <row r="1514">
          <cell r="I1514" t="str">
            <v>UN</v>
          </cell>
          <cell r="J1514">
            <v>5</v>
          </cell>
          <cell r="K1514">
            <v>0</v>
          </cell>
          <cell r="L1514">
            <v>2010.12</v>
          </cell>
        </row>
        <row r="1515">
          <cell r="D1515" t="str">
            <v> UFF00470 (ADAPT_SEDOP: 091513) </v>
          </cell>
          <cell r="E1515" t="str">
            <v>Próprio</v>
          </cell>
          <cell r="F1515" t="str">
            <v>Painel fixo em vidro temperado de 10mm</v>
          </cell>
          <cell r="G1515" t="str">
            <v>ESQV - ESQUADRIAS/FERRAGENS/VIDROS</v>
          </cell>
        </row>
        <row r="1515">
          <cell r="I1515" t="str">
            <v>m²</v>
          </cell>
          <cell r="J1515">
            <v>2.52</v>
          </cell>
          <cell r="K1515">
            <v>0</v>
          </cell>
          <cell r="L1515">
            <v>922.16</v>
          </cell>
        </row>
        <row r="1517">
          <cell r="D1517" t="str">
            <v>Código</v>
          </cell>
          <cell r="E1517" t="str">
            <v>Banco</v>
          </cell>
          <cell r="F1517" t="str">
            <v>Descrição</v>
          </cell>
          <cell r="G1517" t="str">
            <v>Tipo</v>
          </cell>
        </row>
        <row r="1517">
          <cell r="I1517" t="str">
            <v>Und</v>
          </cell>
          <cell r="J1517" t="str">
            <v>Quant.</v>
          </cell>
          <cell r="K1517" t="str">
            <v>Porcent.</v>
          </cell>
          <cell r="L1517" t="str">
            <v>Valor Unit</v>
          </cell>
        </row>
        <row r="1518">
          <cell r="D1518" t="str">
            <v> UFF00013 (ADAPT_EMOP:14.003.0206-A) </v>
          </cell>
          <cell r="E1518" t="str">
            <v>Próprio</v>
          </cell>
          <cell r="F1518" t="str">
            <v>PORTA DE VIDRO TEMPERADO 6MM, COM 2 FOLHAS DE ABRIR COM BANDEIRA LATERAL FIXA, COR TRANSPARENTE, COM PERFIS E INSERTOS EM ALUMÍNIO, ACABAMENTO PRETO FOSCO - 2,30X2,40M. (PA-02 - Conforme projeto de arquitetura).</v>
          </cell>
          <cell r="G1518" t="str">
            <v>ESQV - ESQUADRIAS/FERRAGENS/VIDROS</v>
          </cell>
        </row>
        <row r="1518">
          <cell r="I1518" t="str">
            <v>UN</v>
          </cell>
          <cell r="J1518">
            <v>1</v>
          </cell>
        </row>
        <row r="1518">
          <cell r="L1518">
            <v>8893.07</v>
          </cell>
        </row>
        <row r="1519">
          <cell r="D1519" t="str">
            <v> 14.003.0206-A </v>
          </cell>
          <cell r="E1519" t="str">
            <v>EMOP</v>
          </cell>
          <cell r="F1519" t="str">
            <v>PORTA DE ALUMINIO ANODIZADO EM BRONZE OU PRETO, EM 2 FOLHAS DE ABRIR, TENDO 1 CONTRAPINAZIO  DIVIDINDO A ESQUADRIA EM 2 VAZIOS PARA VIDRO,PERFIS SERIE 25,EXCLUSIVE FECHADURA. FORNE CIMENTO E COLOCACAO</v>
          </cell>
          <cell r="G1519">
            <v>14</v>
          </cell>
        </row>
        <row r="1519">
          <cell r="I1519" t="str">
            <v>m²</v>
          </cell>
          <cell r="J1519">
            <v>5.52</v>
          </cell>
          <cell r="K1519">
            <v>0</v>
          </cell>
          <cell r="L1519">
            <v>1233.8</v>
          </cell>
        </row>
        <row r="1520">
          <cell r="D1520" t="str">
            <v> 14.004.0121-A </v>
          </cell>
          <cell r="E1520" t="str">
            <v>EMOP</v>
          </cell>
          <cell r="F1520" t="str">
            <v>VIDRO TEMPERADO,INCOLOR,COM 6MM DE ESPESSURA,ENCAIXILHADO EM MADEIRA,ALUMINIO OU FERRO.FORNECIMENTO E COLOCACAO</v>
          </cell>
          <cell r="G1520">
            <v>14</v>
          </cell>
        </row>
        <row r="1520">
          <cell r="I1520" t="str">
            <v>m²</v>
          </cell>
          <cell r="J1520">
            <v>5.52</v>
          </cell>
          <cell r="K1520">
            <v>0</v>
          </cell>
          <cell r="L1520">
            <v>339.9</v>
          </cell>
        </row>
        <row r="1521">
          <cell r="D1521" t="str">
            <v> 90830 </v>
          </cell>
          <cell r="E1521" t="str">
            <v>SINAPI</v>
          </cell>
          <cell r="F1521" t="str">
            <v>FECHADURA DE EMBUTIR COM CILINDRO, EXTERNA, COMPLETA, ACABAMENTO PADRÃO MÉDIO, INCLUSO EXECUÇÃO DE FURO - FORNECIMENTO E INSTALAÇÃO. AF_12/2019</v>
          </cell>
          <cell r="G1521" t="str">
            <v>ESQV - ESQUADRIAS/FERRAGENS/VIDROS</v>
          </cell>
        </row>
        <row r="1521">
          <cell r="I1521" t="str">
            <v>UN</v>
          </cell>
          <cell r="J1521">
            <v>1</v>
          </cell>
          <cell r="K1521">
            <v>0</v>
          </cell>
          <cell r="L1521">
            <v>206.26</v>
          </cell>
        </row>
        <row r="1523">
          <cell r="D1523" t="str">
            <v>Código</v>
          </cell>
          <cell r="E1523" t="str">
            <v>Banco</v>
          </cell>
          <cell r="F1523" t="str">
            <v>Descrição</v>
          </cell>
          <cell r="G1523" t="str">
            <v>Tipo</v>
          </cell>
        </row>
        <row r="1523">
          <cell r="I1523" t="str">
            <v>Und</v>
          </cell>
          <cell r="J1523" t="str">
            <v>Quant.</v>
          </cell>
          <cell r="K1523" t="str">
            <v>Porcent.</v>
          </cell>
          <cell r="L1523" t="str">
            <v>Valor Unit</v>
          </cell>
        </row>
        <row r="1524">
          <cell r="D1524" t="str">
            <v> UFF00014 (ADAPT_EMOP:14.003.0206-A) </v>
          </cell>
          <cell r="E1524" t="str">
            <v>Próprio</v>
          </cell>
          <cell r="F1524" t="str">
            <v>PORTA DE ABRIR EM ALUMÍNIO COM 2 FOLHAS, ACABAMENTO PRETO FOSCO COM VISOR EM VIDRO TEMPERADO 6MM, COR TRANSPARENTE, 1,60X2,40M.(PA-03 - Conforme projeto de arquitetura)</v>
          </cell>
          <cell r="G1524" t="str">
            <v>ESQV - ESQUADRIAS/FERRAGENS/VIDROS</v>
          </cell>
        </row>
        <row r="1524">
          <cell r="I1524" t="str">
            <v>UN</v>
          </cell>
          <cell r="J1524">
            <v>1</v>
          </cell>
        </row>
        <row r="1524">
          <cell r="L1524">
            <v>5870.38</v>
          </cell>
        </row>
        <row r="1525">
          <cell r="D1525" t="str">
            <v> 90830 </v>
          </cell>
          <cell r="E1525" t="str">
            <v>SINAPI</v>
          </cell>
          <cell r="F1525" t="str">
            <v>FECHADURA DE EMBUTIR COM CILINDRO, EXTERNA, COMPLETA, ACABAMENTO PADRÃO MÉDIO, INCLUSO EXECUÇÃO DE FURO - FORNECIMENTO E INSTALAÇÃO. AF_12/2019</v>
          </cell>
          <cell r="G1525" t="str">
            <v>ESQV - ESQUADRIAS/FERRAGENS/VIDROS</v>
          </cell>
        </row>
        <row r="1525">
          <cell r="I1525" t="str">
            <v>UN</v>
          </cell>
          <cell r="J1525">
            <v>1</v>
          </cell>
          <cell r="K1525">
            <v>0</v>
          </cell>
          <cell r="L1525">
            <v>206.26</v>
          </cell>
        </row>
        <row r="1526">
          <cell r="D1526" t="str">
            <v> 14.003.0206-A </v>
          </cell>
          <cell r="E1526" t="str">
            <v>EMOP</v>
          </cell>
          <cell r="F1526" t="str">
            <v>PORTA DE ALUMINIO ANODIZADO EM BRONZE OU PRETO, EM 2 FOLHAS DE ABRIR, TENDO 1 CONTRAPINAZIO  DIVIDINDO A ESQUADRIA EM 2 VAZIOS PARA VIDRO,PERFIS SERIE 25,EXCLUSIVE FECHADURA. FORNE CIMENTO E COLOCACAO</v>
          </cell>
          <cell r="G1526">
            <v>14</v>
          </cell>
        </row>
        <row r="1526">
          <cell r="I1526" t="str">
            <v>m²</v>
          </cell>
          <cell r="J1526">
            <v>3.84</v>
          </cell>
          <cell r="K1526">
            <v>0</v>
          </cell>
          <cell r="L1526">
            <v>1233.8</v>
          </cell>
        </row>
        <row r="1527">
          <cell r="D1527" t="str">
            <v> 14.004.0121-A </v>
          </cell>
          <cell r="E1527" t="str">
            <v>EMOP</v>
          </cell>
          <cell r="F1527" t="str">
            <v>VIDRO TEMPERADO,INCOLOR,COM 6MM DE ESPESSURA,ENCAIXILHADO EM MADEIRA,ALUMINIO OU FERRO.FORNECIMENTO E COLOCACAO</v>
          </cell>
          <cell r="G1527">
            <v>14</v>
          </cell>
        </row>
        <row r="1527">
          <cell r="I1527" t="str">
            <v>m²</v>
          </cell>
          <cell r="J1527">
            <v>1.92</v>
          </cell>
          <cell r="K1527">
            <v>0</v>
          </cell>
          <cell r="L1527">
            <v>339.9</v>
          </cell>
        </row>
        <row r="1528">
          <cell r="D1528" t="str">
            <v> 00021106 </v>
          </cell>
          <cell r="E1528" t="str">
            <v>SINAPI</v>
          </cell>
          <cell r="F1528" t="str">
            <v>LAMBRI EM ALUMINIO, DE APROXIMADAMENTE 0,6 KG/M, COM APROXIMADAMENTE 168,0 MM DE LARGURA, 6,0 MM DE ALTURA E 6,0 M DE EXTENSAO</v>
          </cell>
          <cell r="G1528" t="str">
            <v>Material</v>
          </cell>
        </row>
        <row r="1528">
          <cell r="I1528" t="str">
            <v>KG</v>
          </cell>
          <cell r="J1528">
            <v>6.85714</v>
          </cell>
          <cell r="K1528">
            <v>0</v>
          </cell>
          <cell r="L1528">
            <v>39.92</v>
          </cell>
        </row>
        <row r="1530">
          <cell r="D1530" t="str">
            <v>Código</v>
          </cell>
          <cell r="E1530" t="str">
            <v>Banco</v>
          </cell>
          <cell r="F1530" t="str">
            <v>Descrição</v>
          </cell>
          <cell r="G1530" t="str">
            <v>Tipo</v>
          </cell>
        </row>
        <row r="1530">
          <cell r="I1530" t="str">
            <v>Und</v>
          </cell>
          <cell r="J1530" t="str">
            <v>Quant.</v>
          </cell>
          <cell r="K1530" t="str">
            <v>Porcent.</v>
          </cell>
          <cell r="L1530" t="str">
            <v>Valor Unit</v>
          </cell>
        </row>
        <row r="1531">
          <cell r="D1531" t="str">
            <v> UFF00016 (ADAPT_EMOP:14.003.0206-A) </v>
          </cell>
          <cell r="E1531" t="str">
            <v>Próprio</v>
          </cell>
          <cell r="F1531" t="str">
            <v>PORTA DE ABRIR EM ALUMÍNIO COM 2 FOLHAS E BANDEIRA FIXA LATERAL, ACABAMENTO PRETO FOSCO COM VISOR EM VIDRO TEMPERADO 6MM, COR TRANSPARENTE - 1,20X2,40M.(PA-05 - Conforme projeto de arquitetura)</v>
          </cell>
          <cell r="G1531" t="str">
            <v>ESQV - ESQUADRIAS/FERRAGENS/VIDROS</v>
          </cell>
        </row>
        <row r="1531">
          <cell r="I1531" t="str">
            <v>UN</v>
          </cell>
          <cell r="J1531">
            <v>1</v>
          </cell>
        </row>
        <row r="1531">
          <cell r="L1531">
            <v>4454.35</v>
          </cell>
        </row>
        <row r="1532">
          <cell r="D1532" t="str">
            <v> 14.003.0206-A </v>
          </cell>
          <cell r="E1532" t="str">
            <v>EMOP</v>
          </cell>
          <cell r="F1532" t="str">
            <v>PORTA DE ALUMINIO ANODIZADO EM BRONZE OU PRETO, EM 2 FOLHAS DE ABRIR, TENDO 1 CONTRAPINAZIO  DIVIDINDO A ESQUADRIA EM 2 VAZIOS PARA VIDRO,PERFIS SERIE 25,EXCLUSIVE FECHADURA. FORNE CIMENTO E COLOCACAO</v>
          </cell>
          <cell r="G1532">
            <v>14</v>
          </cell>
        </row>
        <row r="1532">
          <cell r="I1532" t="str">
            <v>m²</v>
          </cell>
          <cell r="J1532">
            <v>2.88</v>
          </cell>
          <cell r="K1532">
            <v>0</v>
          </cell>
          <cell r="L1532">
            <v>1233.8</v>
          </cell>
        </row>
        <row r="1533">
          <cell r="D1533" t="str">
            <v> 14.004.0121-0 </v>
          </cell>
          <cell r="E1533" t="str">
            <v>EMOP</v>
          </cell>
          <cell r="F1533" t="str">
            <v>VIDRO TEMPERADO,INCOLOR,COM 6MM DE ESPESSURA,ENCAIXILHADO EM MADEIRA,ALUMINIO OU FERRO.FORNECIMENTO E COLOCACAO</v>
          </cell>
          <cell r="G1533">
            <v>14</v>
          </cell>
        </row>
        <row r="1533">
          <cell r="I1533" t="str">
            <v>m²</v>
          </cell>
          <cell r="J1533">
            <v>1.44</v>
          </cell>
          <cell r="K1533">
            <v>0</v>
          </cell>
          <cell r="L1533">
            <v>339.9</v>
          </cell>
        </row>
        <row r="1534">
          <cell r="D1534" t="str">
            <v> 90830 </v>
          </cell>
          <cell r="E1534" t="str">
            <v>SINAPI</v>
          </cell>
          <cell r="F1534" t="str">
            <v>FECHADURA DE EMBUTIR COM CILINDRO, EXTERNA, COMPLETA, ACABAMENTO PADRÃO MÉDIO, INCLUSO EXECUÇÃO DE FURO - FORNECIMENTO E INSTALAÇÃO. AF_12/2019</v>
          </cell>
          <cell r="G1534" t="str">
            <v>ESQV - ESQUADRIAS/FERRAGENS/VIDROS</v>
          </cell>
        </row>
        <row r="1534">
          <cell r="I1534" t="str">
            <v>UN</v>
          </cell>
          <cell r="J1534">
            <v>1</v>
          </cell>
          <cell r="K1534">
            <v>0</v>
          </cell>
          <cell r="L1534">
            <v>206.26</v>
          </cell>
        </row>
        <row r="1535">
          <cell r="D1535" t="str">
            <v> 00021106 </v>
          </cell>
          <cell r="E1535" t="str">
            <v>SINAPI</v>
          </cell>
          <cell r="F1535" t="str">
            <v>LAMBRI EM ALUMINIO, DE APROXIMADAMENTE 0,6 KG/M, COM APROXIMADAMENTE 168,0 MM DE LARGURA, 6,0 MM DE ALTURA E 6,0 M DE EXTENSAO</v>
          </cell>
          <cell r="G1535" t="str">
            <v>Material</v>
          </cell>
        </row>
        <row r="1535">
          <cell r="I1535" t="str">
            <v>KG</v>
          </cell>
          <cell r="J1535">
            <v>5.14285</v>
          </cell>
          <cell r="K1535">
            <v>0</v>
          </cell>
          <cell r="L1535">
            <v>39.92</v>
          </cell>
        </row>
        <row r="1537">
          <cell r="D1537" t="str">
            <v>Código</v>
          </cell>
          <cell r="E1537" t="str">
            <v>Banco</v>
          </cell>
          <cell r="F1537" t="str">
            <v>Descrição</v>
          </cell>
          <cell r="G1537" t="str">
            <v>Tipo</v>
          </cell>
        </row>
        <row r="1537">
          <cell r="I1537" t="str">
            <v>Und</v>
          </cell>
          <cell r="J1537" t="str">
            <v>Quant.</v>
          </cell>
          <cell r="K1537" t="str">
            <v>Porcent.</v>
          </cell>
          <cell r="L1537" t="str">
            <v>Valor Unit</v>
          </cell>
        </row>
        <row r="1538">
          <cell r="D1538" t="str">
            <v> UFF00017 (ADAPT_EMOP:14.003.0206-A) </v>
          </cell>
          <cell r="E1538" t="str">
            <v>Próprio</v>
          </cell>
          <cell r="F1538" t="str">
            <v>PORTA DE ABRIR EM ALUMÍNIO COM 2 FOLHAS E BANDEIRA FIXA LATERAL, ACABAMENTO PRETO FOSCO COM VISOR EM VIDRO TEMPERADO 6MM, COR TRANSPARENTE - 2,80X2,40M. (PA-06 - Conforme projeto de arquitetura)</v>
          </cell>
          <cell r="G1538" t="str">
            <v>ESQV - ESQUADRIAS/FERRAGENS/VIDROS</v>
          </cell>
        </row>
        <row r="1538">
          <cell r="I1538" t="str">
            <v>UN</v>
          </cell>
          <cell r="J1538">
            <v>1</v>
          </cell>
        </row>
        <row r="1538">
          <cell r="L1538">
            <v>10118.49</v>
          </cell>
        </row>
        <row r="1539">
          <cell r="D1539" t="str">
            <v> 14.004.0121-A </v>
          </cell>
          <cell r="E1539" t="str">
            <v>EMOP</v>
          </cell>
          <cell r="F1539" t="str">
            <v>VIDRO TEMPERADO,INCOLOR,COM 6MM DE ESPESSURA,ENCAIXILHADO EM MADEIRA,ALUMINIO OU FERRO.FORNECIMENTO E COLOCACAO</v>
          </cell>
          <cell r="G1539">
            <v>14</v>
          </cell>
        </row>
        <row r="1539">
          <cell r="I1539" t="str">
            <v>m²</v>
          </cell>
          <cell r="J1539">
            <v>3.36</v>
          </cell>
          <cell r="K1539">
            <v>0</v>
          </cell>
          <cell r="L1539">
            <v>339.9</v>
          </cell>
        </row>
        <row r="1540">
          <cell r="D1540" t="str">
            <v> 14.003.0206-A </v>
          </cell>
          <cell r="E1540" t="str">
            <v>EMOP</v>
          </cell>
          <cell r="F1540" t="str">
            <v>PORTA DE ALUMINIO ANODIZADO EM BRONZE OU PRETO, EM 2 FOLHAS DE ABRIR, TENDO 1 CONTRAPINAZIO  DIVIDINDO A ESQUADRIA EM 2 VAZIOS PARA VIDRO,PERFIS SERIE 25,EXCLUSIVE FECHADURA. FORNE CIMENTO E COLOCACAO</v>
          </cell>
          <cell r="G1540">
            <v>14</v>
          </cell>
        </row>
        <row r="1540">
          <cell r="I1540" t="str">
            <v>m²</v>
          </cell>
          <cell r="J1540">
            <v>6.72</v>
          </cell>
          <cell r="K1540">
            <v>0</v>
          </cell>
          <cell r="L1540">
            <v>1233.8</v>
          </cell>
        </row>
        <row r="1541">
          <cell r="D1541" t="str">
            <v> 90830 </v>
          </cell>
          <cell r="E1541" t="str">
            <v>SINAPI</v>
          </cell>
          <cell r="F1541" t="str">
            <v>FECHADURA DE EMBUTIR COM CILINDRO, EXTERNA, COMPLETA, ACABAMENTO PADRÃO MÉDIO, INCLUSO EXECUÇÃO DE FURO - FORNECIMENTO E INSTALAÇÃO. AF_12/2019</v>
          </cell>
          <cell r="G1541" t="str">
            <v>ESQV - ESQUADRIAS/FERRAGENS/VIDROS</v>
          </cell>
        </row>
        <row r="1541">
          <cell r="I1541" t="str">
            <v>UN</v>
          </cell>
          <cell r="J1541">
            <v>1</v>
          </cell>
          <cell r="K1541">
            <v>0</v>
          </cell>
          <cell r="L1541">
            <v>206.26</v>
          </cell>
        </row>
        <row r="1542">
          <cell r="D1542" t="str">
            <v> 00021106 </v>
          </cell>
          <cell r="E1542" t="str">
            <v>SINAPI</v>
          </cell>
          <cell r="F1542" t="str">
            <v>LAMBRI EM ALUMINIO, DE APROXIMADAMENTE 0,6 KG/M, COM APROXIMADAMENTE 168,0 MM DE LARGURA, 6,0 MM DE ALTURA E 6,0 M DE EXTENSAO</v>
          </cell>
          <cell r="G1542" t="str">
            <v>Material</v>
          </cell>
        </row>
        <row r="1542">
          <cell r="I1542" t="str">
            <v>KG</v>
          </cell>
          <cell r="J1542">
            <v>12</v>
          </cell>
          <cell r="K1542">
            <v>0</v>
          </cell>
          <cell r="L1542">
            <v>39.92</v>
          </cell>
        </row>
        <row r="1544">
          <cell r="D1544" t="str">
            <v>Código</v>
          </cell>
          <cell r="E1544" t="str">
            <v>Banco</v>
          </cell>
          <cell r="F1544" t="str">
            <v>Descrição</v>
          </cell>
          <cell r="G1544" t="str">
            <v>Tipo</v>
          </cell>
        </row>
        <row r="1544">
          <cell r="I1544" t="str">
            <v>Und</v>
          </cell>
          <cell r="J1544" t="str">
            <v>Quant.</v>
          </cell>
          <cell r="K1544" t="str">
            <v>Porcent.</v>
          </cell>
          <cell r="L1544" t="str">
            <v>Valor Unit</v>
          </cell>
        </row>
        <row r="1545">
          <cell r="D1545" t="str">
            <v> UFF00018 (ADAPT_EMOP:14.003.0226-A) </v>
          </cell>
          <cell r="E1545" t="str">
            <v>Próprio</v>
          </cell>
          <cell r="F1545" t="str">
            <v>PORTA DE ABRIR VENEZIANADA 2 FOLHAS EM ALUMÍNIO ANODIZADO PRETO FOSCO, NA DIMENSÃO 1,60X2,40 M.  (PA-07 - Conforme projeto de arquitetura)</v>
          </cell>
          <cell r="G1545" t="str">
            <v>ESQV - ESQUADRIAS/FERRAGENS/VIDROS</v>
          </cell>
        </row>
        <row r="1545">
          <cell r="I1545" t="str">
            <v>UN</v>
          </cell>
          <cell r="J1545">
            <v>1</v>
          </cell>
        </row>
        <row r="1545">
          <cell r="L1545">
            <v>5304.35</v>
          </cell>
        </row>
        <row r="1546">
          <cell r="D1546" t="str">
            <v> 90830 </v>
          </cell>
          <cell r="E1546" t="str">
            <v>SINAPI</v>
          </cell>
          <cell r="F1546" t="str">
            <v>FECHADURA DE EMBUTIR COM CILINDRO, EXTERNA, COMPLETA, ACABAMENTO PADRÃO MÉDIO, INCLUSO EXECUÇÃO DE FURO - FORNECIMENTO E INSTALAÇÃO. AF_12/2019</v>
          </cell>
          <cell r="G1546" t="str">
            <v>ESQV - ESQUADRIAS/FERRAGENS/VIDROS</v>
          </cell>
        </row>
        <row r="1546">
          <cell r="I1546" t="str">
            <v>UN</v>
          </cell>
          <cell r="J1546">
            <v>1</v>
          </cell>
          <cell r="K1546">
            <v>0</v>
          </cell>
          <cell r="L1546">
            <v>206.26</v>
          </cell>
        </row>
        <row r="1547">
          <cell r="D1547" t="str">
            <v> 14.003.0226-A </v>
          </cell>
          <cell r="E1547" t="str">
            <v>EMOP</v>
          </cell>
          <cell r="F1547" t="str">
            <v>PORTA DE ALUMINIO ANODIZADO EM BRONZE OU PRETO,PERFIL SERIE 25,EM VENEZIANA,EXCLUSIVE FECHADURA.FORNECIMENTO E COLOCACAO</v>
          </cell>
          <cell r="G1547">
            <v>14</v>
          </cell>
        </row>
        <row r="1547">
          <cell r="I1547" t="str">
            <v>m²</v>
          </cell>
          <cell r="J1547">
            <v>3.84</v>
          </cell>
          <cell r="K1547">
            <v>0</v>
          </cell>
          <cell r="L1547">
            <v>1327.63</v>
          </cell>
        </row>
        <row r="1549">
          <cell r="D1549" t="str">
            <v>Código</v>
          </cell>
          <cell r="E1549" t="str">
            <v>Banco</v>
          </cell>
          <cell r="F1549" t="str">
            <v>Descrição</v>
          </cell>
          <cell r="G1549" t="str">
            <v>Tipo</v>
          </cell>
        </row>
        <row r="1549">
          <cell r="I1549" t="str">
            <v>Und</v>
          </cell>
          <cell r="J1549" t="str">
            <v>Quant.</v>
          </cell>
          <cell r="K1549" t="str">
            <v>Porcent.</v>
          </cell>
          <cell r="L1549" t="str">
            <v>Valor Unit</v>
          </cell>
        </row>
        <row r="1550">
          <cell r="D1550" t="str">
            <v> UFF00057 (ADAPT_EMOP: 14.003.0206-A) </v>
          </cell>
          <cell r="E1550" t="str">
            <v>Próprio</v>
          </cell>
          <cell r="F1550" t="str">
            <v>PORTA DE ABRIR EM ALUMÍNIO COM 2 FOLHAS,  EM ALUMÍNIO ANODIZADO PRETO FOSCO COM TELA METÁLICA GALVANIZADA - (PA-08; PA-09A - Conforme projeto de arquitetura).</v>
          </cell>
          <cell r="G1550" t="str">
            <v>ESQV - ESQUADRIAS/FERRAGENS/VIDROS</v>
          </cell>
        </row>
        <row r="1550">
          <cell r="I1550" t="str">
            <v>m²</v>
          </cell>
          <cell r="J1550">
            <v>1</v>
          </cell>
        </row>
        <row r="1550">
          <cell r="L1550">
            <v>1676.29</v>
          </cell>
        </row>
        <row r="1551">
          <cell r="D1551" t="str">
            <v> 14.003.0206-A </v>
          </cell>
          <cell r="E1551" t="str">
            <v>EMOP</v>
          </cell>
          <cell r="F1551" t="str">
            <v>PORTA DE ALUMINIO ANODIZADO EM BRONZE OU PRETO, EM 2 FOLHAS DE ABRIR, TENDO 1 CONTRAPINAZIO  DIVIDINDO A ESQUADRIA EM 2 VAZIOS PARA VIDRO,PERFIS SERIE 25,EXCLUSIVE FECHADURA. FORNE CIMENTO E COLOCACAO</v>
          </cell>
          <cell r="G1551">
            <v>14</v>
          </cell>
        </row>
        <row r="1551">
          <cell r="I1551" t="str">
            <v>m²</v>
          </cell>
          <cell r="J1551">
            <v>1</v>
          </cell>
          <cell r="K1551">
            <v>0</v>
          </cell>
          <cell r="L1551">
            <v>1233.8</v>
          </cell>
        </row>
        <row r="1552">
          <cell r="D1552" t="str">
            <v> 74068/004 </v>
          </cell>
          <cell r="E1552" t="str">
            <v>SINAPI</v>
          </cell>
          <cell r="F1552" t="str">
            <v>FECHADURA DE EMBUTIR COMPLETA, PARA PORTAS EXTERNAS 2 FOLHAS, PADRAO DE ACABAMENTO POPULAR E FECHO DE EMBUTIR TIPO UNHA COM ALAVANCA DE LATAO CROMADO 22CM</v>
          </cell>
          <cell r="G1552" t="str">
            <v>ESQV - ESQUADRIAS/FERRAGENS/VIDROS</v>
          </cell>
        </row>
        <row r="1552">
          <cell r="I1552" t="str">
            <v>UN</v>
          </cell>
          <cell r="J1552">
            <v>1</v>
          </cell>
          <cell r="K1552">
            <v>0</v>
          </cell>
          <cell r="L1552">
            <v>419.5</v>
          </cell>
        </row>
        <row r="1553">
          <cell r="D1553" t="str">
            <v> 00010933 </v>
          </cell>
          <cell r="E1553" t="str">
            <v>SINAPI</v>
          </cell>
          <cell r="F1553" t="str">
            <v>TELA DE ARAME GALVANIZADA QUADRANGULAR / LOSANGULAR, FIO 2,77 MM (12 BWG), MALHA 10 X 10 CM, H = 2 M</v>
          </cell>
          <cell r="G1553" t="str">
            <v>Material</v>
          </cell>
        </row>
        <row r="1553">
          <cell r="I1553" t="str">
            <v>M²</v>
          </cell>
          <cell r="J1553">
            <v>1</v>
          </cell>
          <cell r="K1553">
            <v>0</v>
          </cell>
          <cell r="L1553">
            <v>22.99</v>
          </cell>
        </row>
        <row r="1555">
          <cell r="D1555" t="str">
            <v>Código</v>
          </cell>
          <cell r="E1555" t="str">
            <v>Banco</v>
          </cell>
          <cell r="F1555" t="str">
            <v>Descrição</v>
          </cell>
          <cell r="G1555" t="str">
            <v>Tipo</v>
          </cell>
        </row>
        <row r="1555">
          <cell r="I1555" t="str">
            <v>Und</v>
          </cell>
          <cell r="J1555" t="str">
            <v>Quant.</v>
          </cell>
          <cell r="K1555" t="str">
            <v>Porcent.</v>
          </cell>
          <cell r="L1555" t="str">
            <v>Valor Unit</v>
          </cell>
        </row>
        <row r="1556">
          <cell r="D1556" t="str">
            <v> UFF00095 (ADAPT_EMOP: 14.003.0201-A) </v>
          </cell>
          <cell r="E1556" t="str">
            <v>Próprio</v>
          </cell>
          <cell r="F1556" t="str">
            <v>PORTA DE ABRIR EM ALUMÍNIO COM 1 FOLHA,  EM ALUMÍNIO ANODIZADO PRETO FOSCO COM TELA METÁLICA GALVANIZADA - (PA-08B - Conforme projeto de arquitetura).</v>
          </cell>
          <cell r="G1556" t="str">
            <v>ESQV - ESQUADRIAS/FERRAGENS/VIDROS</v>
          </cell>
        </row>
        <row r="1556">
          <cell r="I1556" t="str">
            <v>m²</v>
          </cell>
          <cell r="J1556">
            <v>1</v>
          </cell>
        </row>
        <row r="1556">
          <cell r="L1556">
            <v>1523.13</v>
          </cell>
        </row>
        <row r="1557">
          <cell r="D1557" t="str">
            <v> 14.003.0201-A </v>
          </cell>
          <cell r="E1557" t="str">
            <v>EMOP</v>
          </cell>
          <cell r="F1557" t="str">
            <v>PORTA DE ALUMINIO ANODIZADO EM BRONZE OU PRETO,TENDO 1 CONTR APINAZIO DIVIDINDO A ESQUADRIA EM 2 VAZIOS PARA VIDRO,EM PER FIS SERIE 25,EXCLUSIVE FECHADURAS.FORNECIMENTO E COLOCACAO</v>
          </cell>
          <cell r="G1557">
            <v>14</v>
          </cell>
        </row>
        <row r="1557">
          <cell r="I1557" t="str">
            <v>m²</v>
          </cell>
          <cell r="J1557">
            <v>1</v>
          </cell>
          <cell r="K1557">
            <v>0</v>
          </cell>
          <cell r="L1557">
            <v>1293.88</v>
          </cell>
        </row>
        <row r="1558">
          <cell r="D1558" t="str">
            <v> 90830 </v>
          </cell>
          <cell r="E1558" t="str">
            <v>SINAPI</v>
          </cell>
          <cell r="F1558" t="str">
            <v>FECHADURA DE EMBUTIR COM CILINDRO, EXTERNA, COMPLETA, ACABAMENTO PADRÃO MÉDIO, INCLUSO EXECUÇÃO DE FURO - FORNECIMENTO E INSTALAÇÃO. AF_12/2019</v>
          </cell>
          <cell r="G1558" t="str">
            <v>ESQV - ESQUADRIAS/FERRAGENS/VIDROS</v>
          </cell>
        </row>
        <row r="1558">
          <cell r="I1558" t="str">
            <v>UN</v>
          </cell>
          <cell r="J1558">
            <v>1</v>
          </cell>
          <cell r="K1558">
            <v>0</v>
          </cell>
          <cell r="L1558">
            <v>206.26</v>
          </cell>
        </row>
        <row r="1559">
          <cell r="D1559" t="str">
            <v> 00010933 </v>
          </cell>
          <cell r="E1559" t="str">
            <v>SINAPI</v>
          </cell>
          <cell r="F1559" t="str">
            <v>TELA DE ARAME GALVANIZADA QUADRANGULAR / LOSANGULAR, FIO 2,77 MM (12 BWG), MALHA 10 X 10 CM, H = 2 M</v>
          </cell>
          <cell r="G1559" t="str">
            <v>Material</v>
          </cell>
        </row>
        <row r="1559">
          <cell r="I1559" t="str">
            <v>M²</v>
          </cell>
          <cell r="J1559">
            <v>1</v>
          </cell>
          <cell r="K1559">
            <v>0</v>
          </cell>
          <cell r="L1559">
            <v>22.99</v>
          </cell>
        </row>
        <row r="1561">
          <cell r="D1561" t="str">
            <v>Código</v>
          </cell>
          <cell r="E1561" t="str">
            <v>Banco</v>
          </cell>
          <cell r="F1561" t="str">
            <v>Descrição</v>
          </cell>
          <cell r="G1561" t="str">
            <v>Tipo</v>
          </cell>
        </row>
        <row r="1561">
          <cell r="I1561" t="str">
            <v>Und</v>
          </cell>
          <cell r="J1561" t="str">
            <v>Quant.</v>
          </cell>
          <cell r="K1561" t="str">
            <v>Porcent.</v>
          </cell>
          <cell r="L1561" t="str">
            <v>Valor Unit</v>
          </cell>
        </row>
        <row r="1562">
          <cell r="D1562" t="str">
            <v> UFF00081 (ADAPT_SBC:112805) </v>
          </cell>
          <cell r="E1562" t="str">
            <v>Próprio</v>
          </cell>
          <cell r="F1562" t="str">
            <v>PORTÃO DE CONTRAPESO, COM PORTA AUXILIAR, EM ALUMÍNIO ACABAMENTO ANODIZADO PRETO FOSCO FERRAGENS E FECHARURA EM METAL CROMADO NA COR PRETA.  (PA-09 - Conforme projeto de arquitetura).</v>
          </cell>
          <cell r="G1562" t="str">
            <v>ESQV - ESQUADRIAS/FERRAGENS/VIDROS</v>
          </cell>
        </row>
        <row r="1562">
          <cell r="I1562" t="str">
            <v>m²</v>
          </cell>
          <cell r="J1562">
            <v>1</v>
          </cell>
        </row>
        <row r="1562">
          <cell r="L1562">
            <v>3827.13</v>
          </cell>
        </row>
        <row r="1563">
          <cell r="D1563" t="str">
            <v> 88315 </v>
          </cell>
          <cell r="E1563" t="str">
            <v>SINAPI</v>
          </cell>
          <cell r="F1563" t="str">
            <v>SERRALHEIRO COM ENCARGOS COMPLEMENTARES</v>
          </cell>
          <cell r="G1563" t="str">
            <v>SEDI - SERVIÇOS DIVERSOS</v>
          </cell>
        </row>
        <row r="1563">
          <cell r="I1563" t="str">
            <v>H</v>
          </cell>
          <cell r="J1563">
            <v>4.743</v>
          </cell>
          <cell r="K1563">
            <v>0</v>
          </cell>
          <cell r="L1563">
            <v>33.11</v>
          </cell>
        </row>
        <row r="1564">
          <cell r="D1564" t="str">
            <v> 88251 </v>
          </cell>
          <cell r="E1564" t="str">
            <v>SINAPI</v>
          </cell>
          <cell r="F1564" t="str">
            <v>AUXILIAR DE SERRALHEIRO COM ENCARGOS COMPLEMENTARES</v>
          </cell>
          <cell r="G1564" t="str">
            <v>SEDI - SERVIÇOS DIVERSOS</v>
          </cell>
        </row>
        <row r="1564">
          <cell r="I1564" t="str">
            <v>H</v>
          </cell>
          <cell r="J1564">
            <v>4.743</v>
          </cell>
          <cell r="K1564">
            <v>0</v>
          </cell>
          <cell r="L1564">
            <v>26.79</v>
          </cell>
        </row>
        <row r="1565">
          <cell r="D1565" t="str">
            <v> 00000367 </v>
          </cell>
          <cell r="E1565" t="str">
            <v>SINAPI</v>
          </cell>
          <cell r="F1565" t="str">
            <v>AREIA GROSSA - POSTO JAZIDA/FORNECEDOR (RETIRADO NA JAZIDA, SEM TRANSPORTE)</v>
          </cell>
          <cell r="G1565" t="str">
            <v>Material</v>
          </cell>
        </row>
        <row r="1565">
          <cell r="I1565" t="str">
            <v>M³</v>
          </cell>
          <cell r="J1565">
            <v>0.04</v>
          </cell>
          <cell r="K1565">
            <v>0</v>
          </cell>
          <cell r="L1565">
            <v>81.04</v>
          </cell>
        </row>
        <row r="1566">
          <cell r="D1566" t="str">
            <v> UFF_COTAÇÃO 01 </v>
          </cell>
          <cell r="E1566" t="str">
            <v>Próprio</v>
          </cell>
          <cell r="F1566" t="str">
            <v>PORTÃO DE CONTRAPESO, COM PORTA AUXILIAR, EM ALUMÍNIO</v>
          </cell>
          <cell r="G1566" t="str">
            <v>Material</v>
          </cell>
        </row>
        <row r="1566">
          <cell r="I1566" t="str">
            <v>UN</v>
          </cell>
          <cell r="J1566">
            <v>1.2</v>
          </cell>
          <cell r="K1566">
            <v>0</v>
          </cell>
          <cell r="L1566">
            <v>2949</v>
          </cell>
        </row>
        <row r="1567">
          <cell r="D1567" t="str">
            <v> 00001379 </v>
          </cell>
          <cell r="E1567" t="str">
            <v>SINAPI</v>
          </cell>
          <cell r="F1567" t="str">
            <v>CIMENTO PORTLAND COMPOSTO CP II-32</v>
          </cell>
          <cell r="G1567" t="str">
            <v>Material</v>
          </cell>
        </row>
        <row r="1567">
          <cell r="I1567" t="str">
            <v>KG</v>
          </cell>
          <cell r="J1567">
            <v>1.6</v>
          </cell>
          <cell r="K1567">
            <v>0</v>
          </cell>
          <cell r="L1567">
            <v>0.62</v>
          </cell>
        </row>
        <row r="1569">
          <cell r="D1569" t="str">
            <v>Código</v>
          </cell>
          <cell r="E1569" t="str">
            <v>Banco</v>
          </cell>
          <cell r="F1569" t="str">
            <v>Descrição</v>
          </cell>
          <cell r="G1569" t="str">
            <v>Tipo</v>
          </cell>
        </row>
        <row r="1569">
          <cell r="I1569" t="str">
            <v>Und</v>
          </cell>
          <cell r="J1569" t="str">
            <v>Quant.</v>
          </cell>
          <cell r="K1569" t="str">
            <v>Porcent.</v>
          </cell>
          <cell r="L1569" t="str">
            <v>Valor Unit</v>
          </cell>
        </row>
        <row r="1570">
          <cell r="D1570" t="str">
            <v> UFF00085 (ADAPT_EMOP:14.003.0231-A) </v>
          </cell>
          <cell r="E1570" t="str">
            <v>Próprio</v>
          </cell>
          <cell r="F1570" t="str">
            <v>PORTA DE ABRIR EM ALUMÍNIO COM 2 FOLHAS, ACABAMENTO PRETO FOSCO - 0,80X2,10M.(PA-10 - Conforme projeto de arquitetura)</v>
          </cell>
          <cell r="G1570" t="str">
            <v>ESQV - ESQUADRIAS/FERRAGENS/VIDROS</v>
          </cell>
        </row>
        <row r="1570">
          <cell r="I1570" t="str">
            <v>UN</v>
          </cell>
          <cell r="J1570">
            <v>1</v>
          </cell>
        </row>
        <row r="1570">
          <cell r="L1570">
            <v>2410.53</v>
          </cell>
        </row>
        <row r="1571">
          <cell r="D1571" t="str">
            <v> 14.003.0231-A </v>
          </cell>
          <cell r="E1571" t="str">
            <v>EMOP</v>
          </cell>
          <cell r="F1571" t="str">
            <v>PORTA ALUMINIO ANODIZADO EM BRONZE OU PRETO,PERFIL SERIE 25, EM LAMBRI HORIZONTAL, EXCLUSIVE FECHADURA. FORNECIMENTO  E COLOCACAO</v>
          </cell>
          <cell r="G1571">
            <v>14</v>
          </cell>
        </row>
        <row r="1571">
          <cell r="I1571" t="str">
            <v>m²</v>
          </cell>
          <cell r="J1571">
            <v>1.68</v>
          </cell>
          <cell r="K1571">
            <v>0</v>
          </cell>
          <cell r="L1571">
            <v>1327.63</v>
          </cell>
        </row>
        <row r="1572">
          <cell r="D1572" t="str">
            <v> 91306 </v>
          </cell>
          <cell r="E1572" t="str">
            <v>SINAPI</v>
          </cell>
          <cell r="F1572" t="str">
            <v>FECHADURA DE EMBUTIR PARA PORTAS INTERNAS, COMPLETA, ACABAMENTO PADRÃO MÉDIO, COM EXECUÇÃO DE FURO - FORNECIMENTO E INSTALAÇÃO. AF_12/2019</v>
          </cell>
          <cell r="G1572" t="str">
            <v>ESQV - ESQUADRIAS/FERRAGENS/VIDROS</v>
          </cell>
        </row>
        <row r="1572">
          <cell r="I1572" t="str">
            <v>UN</v>
          </cell>
          <cell r="J1572">
            <v>1</v>
          </cell>
          <cell r="K1572">
            <v>0</v>
          </cell>
          <cell r="L1572">
            <v>180.12</v>
          </cell>
        </row>
        <row r="1574">
          <cell r="D1574" t="str">
            <v>Código</v>
          </cell>
          <cell r="E1574" t="str">
            <v>Banco</v>
          </cell>
          <cell r="F1574" t="str">
            <v>Descrição</v>
          </cell>
          <cell r="G1574" t="str">
            <v>Tipo</v>
          </cell>
        </row>
        <row r="1574">
          <cell r="I1574" t="str">
            <v>Und</v>
          </cell>
          <cell r="J1574" t="str">
            <v>Quant.</v>
          </cell>
          <cell r="K1574" t="str">
            <v>Porcent.</v>
          </cell>
          <cell r="L1574" t="str">
            <v>Valor Unit</v>
          </cell>
        </row>
        <row r="1575">
          <cell r="D1575" t="str">
            <v> 90838 </v>
          </cell>
          <cell r="E1575" t="str">
            <v>SINAPI</v>
          </cell>
          <cell r="F1575" t="str">
            <v>PORTA CORTA-FOGO 90X210X4CM - FORNECIMENTO E INSTALAÇÃO. AF_12/2019</v>
          </cell>
          <cell r="G1575" t="str">
            <v>ESQV - ESQUADRIAS/FERRAGENS/VIDROS</v>
          </cell>
        </row>
        <row r="1575">
          <cell r="I1575" t="str">
            <v>UN</v>
          </cell>
          <cell r="J1575">
            <v>1</v>
          </cell>
        </row>
        <row r="1575">
          <cell r="L1575">
            <v>1456.4</v>
          </cell>
        </row>
        <row r="1576">
          <cell r="D1576" t="str">
            <v> 88629 </v>
          </cell>
          <cell r="E1576" t="str">
            <v>SINAPI</v>
          </cell>
          <cell r="F1576" t="str">
            <v>ARGAMASSA TRAÇO 1:3 (EM VOLUME DE CIMENTO E AREIA MÉDIA ÚMIDA), PREPARO MANUAL. AF_08/2019</v>
          </cell>
          <cell r="G1576" t="str">
            <v>SEDI - SERVIÇOS DIVERSOS</v>
          </cell>
        </row>
        <row r="1576">
          <cell r="I1576" t="str">
            <v>m³</v>
          </cell>
          <cell r="J1576">
            <v>0.0422</v>
          </cell>
          <cell r="K1576">
            <v>0</v>
          </cell>
          <cell r="L1576">
            <v>607.42</v>
          </cell>
        </row>
        <row r="1577">
          <cell r="D1577" t="str">
            <v> 88316 </v>
          </cell>
          <cell r="E1577" t="str">
            <v>SINAPI</v>
          </cell>
          <cell r="F1577" t="str">
            <v>SERVENTE COM ENCARGOS COMPLEMENTARES</v>
          </cell>
          <cell r="G1577" t="str">
            <v>SEDI - SERVIÇOS DIVERSOS</v>
          </cell>
        </row>
        <row r="1577">
          <cell r="I1577" t="str">
            <v>H</v>
          </cell>
          <cell r="J1577">
            <v>1.732</v>
          </cell>
          <cell r="K1577">
            <v>0</v>
          </cell>
          <cell r="L1577">
            <v>25.95</v>
          </cell>
        </row>
        <row r="1578">
          <cell r="D1578" t="str">
            <v> 88309 </v>
          </cell>
          <cell r="E1578" t="str">
            <v>SINAPI</v>
          </cell>
          <cell r="F1578" t="str">
            <v>PEDREIRO COM ENCARGOS COMPLEMENTARES</v>
          </cell>
          <cell r="G1578" t="str">
            <v>SEDI - SERVIÇOS DIVERSOS</v>
          </cell>
        </row>
        <row r="1578">
          <cell r="I1578" t="str">
            <v>H</v>
          </cell>
          <cell r="J1578">
            <v>3.464</v>
          </cell>
          <cell r="K1578">
            <v>0</v>
          </cell>
          <cell r="L1578">
            <v>33.38</v>
          </cell>
        </row>
        <row r="1579">
          <cell r="D1579" t="str">
            <v> 00011154 </v>
          </cell>
          <cell r="E1579" t="str">
            <v>SINAPI</v>
          </cell>
          <cell r="F1579" t="str">
            <v>PORTA CORTA-FOGO SIMPLES PARA SAIDA DE EMERGENCIA, 1 FOLHA DE ABRIR, 5 CM, ACABAMENTO NATURAL / SEM PINTURA, COM FECHADURA TIPO TRINCO, DOBRADICAS E BATENTE, VAO LUZ DE 90 X 210 CM, CLASSE P-90 (NBR 11742)</v>
          </cell>
          <cell r="G1579" t="str">
            <v>Material</v>
          </cell>
        </row>
        <row r="1579">
          <cell r="I1579" t="str">
            <v>UN</v>
          </cell>
          <cell r="J1579">
            <v>1</v>
          </cell>
          <cell r="K1579">
            <v>0</v>
          </cell>
          <cell r="L1579">
            <v>1270.21</v>
          </cell>
        </row>
        <row r="1581">
          <cell r="D1581" t="str">
            <v>Código</v>
          </cell>
          <cell r="E1581" t="str">
            <v>Banco</v>
          </cell>
          <cell r="F1581" t="str">
            <v>Descrição</v>
          </cell>
          <cell r="G1581" t="str">
            <v>Tipo</v>
          </cell>
        </row>
        <row r="1581">
          <cell r="I1581" t="str">
            <v>Und</v>
          </cell>
          <cell r="J1581" t="str">
            <v>Quant.</v>
          </cell>
          <cell r="K1581" t="str">
            <v>Porcent.</v>
          </cell>
          <cell r="L1581" t="str">
            <v>Valor Unit</v>
          </cell>
        </row>
        <row r="1582">
          <cell r="D1582" t="str">
            <v> UFF00058 (ADAPT_SINAPI: 90838) </v>
          </cell>
          <cell r="E1582" t="str">
            <v>Próprio</v>
          </cell>
          <cell r="F1582" t="str">
            <v>PORTA CORTA-FOGO 90X210X4CM - INSTALAÇÃO.</v>
          </cell>
          <cell r="G1582" t="str">
            <v>ESQV - ESQUADRIAS/FERRAGENS/VIDROS</v>
          </cell>
        </row>
        <row r="1582">
          <cell r="I1582" t="str">
            <v>UN</v>
          </cell>
          <cell r="J1582">
            <v>1</v>
          </cell>
        </row>
        <row r="1582">
          <cell r="L1582">
            <v>160.56</v>
          </cell>
        </row>
        <row r="1583">
          <cell r="D1583" t="str">
            <v> 88309 </v>
          </cell>
          <cell r="E1583" t="str">
            <v>SINAPI</v>
          </cell>
          <cell r="F1583" t="str">
            <v>PEDREIRO COM ENCARGOS COMPLEMENTARES</v>
          </cell>
          <cell r="G1583" t="str">
            <v>SEDI - SERVIÇOS DIVERSOS</v>
          </cell>
        </row>
        <row r="1583">
          <cell r="I1583" t="str">
            <v>H</v>
          </cell>
          <cell r="J1583">
            <v>3.464</v>
          </cell>
          <cell r="K1583">
            <v>0</v>
          </cell>
          <cell r="L1583">
            <v>33.38</v>
          </cell>
        </row>
        <row r="1584">
          <cell r="D1584" t="str">
            <v> 88316 </v>
          </cell>
          <cell r="E1584" t="str">
            <v>SINAPI</v>
          </cell>
          <cell r="F1584" t="str">
            <v>SERVENTE COM ENCARGOS COMPLEMENTARES</v>
          </cell>
          <cell r="G1584" t="str">
            <v>SEDI - SERVIÇOS DIVERSOS</v>
          </cell>
        </row>
        <row r="1584">
          <cell r="I1584" t="str">
            <v>H</v>
          </cell>
          <cell r="J1584">
            <v>1.732</v>
          </cell>
          <cell r="K1584">
            <v>0</v>
          </cell>
          <cell r="L1584">
            <v>25.95</v>
          </cell>
        </row>
        <row r="1586">
          <cell r="D1586" t="str">
            <v>Código</v>
          </cell>
          <cell r="E1586" t="str">
            <v>Banco</v>
          </cell>
          <cell r="F1586" t="str">
            <v>Descrição</v>
          </cell>
          <cell r="G1586" t="str">
            <v>Tipo</v>
          </cell>
        </row>
        <row r="1586">
          <cell r="I1586" t="str">
            <v>Und</v>
          </cell>
          <cell r="J1586" t="str">
            <v>Quant.</v>
          </cell>
          <cell r="K1586" t="str">
            <v>Porcent.</v>
          </cell>
          <cell r="L1586" t="str">
            <v>Valor Unit</v>
          </cell>
        </row>
        <row r="1587">
          <cell r="D1587" t="str">
            <v> UFF00474 (ADAPT_FDE: 06.03.016) </v>
          </cell>
          <cell r="E1587" t="str">
            <v>Próprio</v>
          </cell>
          <cell r="F1587" t="str">
            <v>BP-01 BARRA ANTIPANICO SIMPLES</v>
          </cell>
          <cell r="G1587" t="str">
            <v>ESQV - ESQUADRIAS/FERRAGENS/VIDROS</v>
          </cell>
        </row>
        <row r="1587">
          <cell r="I1587" t="str">
            <v>UN</v>
          </cell>
          <cell r="J1587">
            <v>1</v>
          </cell>
        </row>
        <row r="1587">
          <cell r="L1587">
            <v>738.51</v>
          </cell>
        </row>
        <row r="1588">
          <cell r="D1588" t="str">
            <v> 88251 </v>
          </cell>
          <cell r="E1588" t="str">
            <v>SINAPI</v>
          </cell>
          <cell r="F1588" t="str">
            <v>AUXILIAR DE SERRALHEIRO COM ENCARGOS COMPLEMENTARES</v>
          </cell>
          <cell r="G1588" t="str">
            <v>SEDI - SERVIÇOS DIVERSOS</v>
          </cell>
        </row>
        <row r="1588">
          <cell r="I1588" t="str">
            <v>H</v>
          </cell>
          <cell r="J1588">
            <v>2</v>
          </cell>
          <cell r="K1588">
            <v>0</v>
          </cell>
          <cell r="L1588">
            <v>26.79</v>
          </cell>
        </row>
        <row r="1589">
          <cell r="D1589" t="str">
            <v> 88315 </v>
          </cell>
          <cell r="E1589" t="str">
            <v>SINAPI</v>
          </cell>
          <cell r="F1589" t="str">
            <v>SERRALHEIRO COM ENCARGOS COMPLEMENTARES</v>
          </cell>
          <cell r="G1589" t="str">
            <v>SEDI - SERVIÇOS DIVERSOS</v>
          </cell>
        </row>
        <row r="1589">
          <cell r="I1589" t="str">
            <v>H</v>
          </cell>
          <cell r="J1589">
            <v>2</v>
          </cell>
          <cell r="K1589">
            <v>0</v>
          </cell>
          <cell r="L1589">
            <v>33.11</v>
          </cell>
        </row>
        <row r="1590">
          <cell r="D1590" t="str">
            <v> 00039615 </v>
          </cell>
          <cell r="E1590" t="str">
            <v>SINAPI</v>
          </cell>
          <cell r="F1590" t="str">
            <v>BARRA ANTIPANICO SIMPLES, CEGA EM LADO OPOSTO, COR CINZA</v>
          </cell>
          <cell r="G1590" t="str">
            <v>Material</v>
          </cell>
        </row>
        <row r="1590">
          <cell r="I1590" t="str">
            <v>UN</v>
          </cell>
          <cell r="J1590">
            <v>1</v>
          </cell>
          <cell r="K1590">
            <v>0</v>
          </cell>
          <cell r="L1590">
            <v>618.71</v>
          </cell>
        </row>
        <row r="1592">
          <cell r="D1592" t="str">
            <v>Código</v>
          </cell>
          <cell r="E1592" t="str">
            <v>Banco</v>
          </cell>
          <cell r="F1592" t="str">
            <v>Descrição</v>
          </cell>
          <cell r="G1592" t="str">
            <v>Tipo</v>
          </cell>
        </row>
        <row r="1592">
          <cell r="I1592" t="str">
            <v>Und</v>
          </cell>
          <cell r="J1592" t="str">
            <v>Quant.</v>
          </cell>
          <cell r="K1592" t="str">
            <v>Porcent.</v>
          </cell>
          <cell r="L1592" t="str">
            <v>Valor Unit</v>
          </cell>
        </row>
        <row r="1593">
          <cell r="D1593" t="str">
            <v> UFF00086 (ADAPT_SINAPI:90838) </v>
          </cell>
          <cell r="E1593" t="str">
            <v>Próprio</v>
          </cell>
          <cell r="F1593" t="str">
            <v>PORTA CORTA-FOGO 140X210X4CM - 02 FOLHAS - FORNECIMENTO E INSTALAÇÃO.</v>
          </cell>
          <cell r="G1593" t="str">
            <v>ESQV - ESQUADRIAS/FERRAGENS/VIDROS</v>
          </cell>
        </row>
        <row r="1593">
          <cell r="I1593" t="str">
            <v>UN</v>
          </cell>
          <cell r="J1593">
            <v>1</v>
          </cell>
        </row>
        <row r="1593">
          <cell r="L1593">
            <v>2258.65</v>
          </cell>
        </row>
        <row r="1594">
          <cell r="D1594" t="str">
            <v> 88629 </v>
          </cell>
          <cell r="E1594" t="str">
            <v>SINAPI</v>
          </cell>
          <cell r="F1594" t="str">
            <v>ARGAMASSA TRAÇO 1:3 (EM VOLUME DE CIMENTO E AREIA MÉDIA ÚMIDA), PREPARO MANUAL. AF_08/2019</v>
          </cell>
          <cell r="G1594" t="str">
            <v>SEDI - SERVIÇOS DIVERSOS</v>
          </cell>
        </row>
        <row r="1594">
          <cell r="I1594" t="str">
            <v>m³</v>
          </cell>
          <cell r="J1594">
            <v>0.066</v>
          </cell>
          <cell r="K1594">
            <v>0</v>
          </cell>
          <cell r="L1594">
            <v>607.42</v>
          </cell>
        </row>
        <row r="1595">
          <cell r="D1595" t="str">
            <v> 88316 </v>
          </cell>
          <cell r="E1595" t="str">
            <v>SINAPI</v>
          </cell>
          <cell r="F1595" t="str">
            <v>SERVENTE COM ENCARGOS COMPLEMENTARES</v>
          </cell>
          <cell r="G1595" t="str">
            <v>SEDI - SERVIÇOS DIVERSOS</v>
          </cell>
        </row>
        <row r="1595">
          <cell r="I1595" t="str">
            <v>H</v>
          </cell>
          <cell r="J1595">
            <v>2.694</v>
          </cell>
          <cell r="K1595">
            <v>0</v>
          </cell>
          <cell r="L1595">
            <v>25.95</v>
          </cell>
        </row>
        <row r="1596">
          <cell r="D1596" t="str">
            <v> 88309 </v>
          </cell>
          <cell r="E1596" t="str">
            <v>SINAPI</v>
          </cell>
          <cell r="F1596" t="str">
            <v>PEDREIRO COM ENCARGOS COMPLEMENTARES</v>
          </cell>
          <cell r="G1596" t="str">
            <v>SEDI - SERVIÇOS DIVERSOS</v>
          </cell>
        </row>
        <row r="1596">
          <cell r="I1596" t="str">
            <v>H</v>
          </cell>
          <cell r="J1596">
            <v>5.388</v>
          </cell>
          <cell r="K1596">
            <v>0</v>
          </cell>
          <cell r="L1596">
            <v>33.38</v>
          </cell>
        </row>
        <row r="1597">
          <cell r="D1597" t="str">
            <v> 00011154 </v>
          </cell>
          <cell r="E1597" t="str">
            <v>SINAPI</v>
          </cell>
          <cell r="F1597" t="str">
            <v>PORTA CORTA-FOGO SIMPLES PARA SAIDA DE EMERGENCIA, 1 FOLHA DE ABRIR, 5 CM, ACABAMENTO NATURAL / SEM PINTURA, COM FECHADURA TIPO TRINCO, DOBRADICAS E BATENTE, VAO LUZ DE 90 X 210 CM, CLASSE P-90 (NBR 11742)</v>
          </cell>
          <cell r="G1597" t="str">
            <v>Material</v>
          </cell>
        </row>
        <row r="1597">
          <cell r="I1597" t="str">
            <v>UN</v>
          </cell>
          <cell r="J1597">
            <v>1.55</v>
          </cell>
          <cell r="K1597">
            <v>0</v>
          </cell>
          <cell r="L1597">
            <v>1270.21</v>
          </cell>
        </row>
        <row r="1599">
          <cell r="D1599" t="str">
            <v>Código</v>
          </cell>
          <cell r="E1599" t="str">
            <v>Banco</v>
          </cell>
          <cell r="F1599" t="str">
            <v>Descrição</v>
          </cell>
          <cell r="G1599" t="str">
            <v>Tipo</v>
          </cell>
        </row>
        <row r="1599">
          <cell r="I1599" t="str">
            <v>Und</v>
          </cell>
          <cell r="J1599" t="str">
            <v>Quant.</v>
          </cell>
          <cell r="K1599" t="str">
            <v>Porcent.</v>
          </cell>
          <cell r="L1599" t="str">
            <v>Valor Unit</v>
          </cell>
        </row>
        <row r="1600">
          <cell r="D1600" t="str">
            <v> UFF00315 (ADAPT_FDE:06.03.017) </v>
          </cell>
          <cell r="E1600" t="str">
            <v>Próprio</v>
          </cell>
          <cell r="F1600" t="str">
            <v>BP-02 BARRA ANTIPANICO DUPLA</v>
          </cell>
          <cell r="G1600" t="str">
            <v>ESQV - ESQUADRIAS/FERRAGENS/VIDROS</v>
          </cell>
        </row>
        <row r="1600">
          <cell r="I1600" t="str">
            <v>UN</v>
          </cell>
          <cell r="J1600">
            <v>1</v>
          </cell>
        </row>
        <row r="1600">
          <cell r="L1600">
            <v>1627.59</v>
          </cell>
        </row>
        <row r="1601">
          <cell r="D1601" t="str">
            <v> 88251 </v>
          </cell>
          <cell r="E1601" t="str">
            <v>SINAPI</v>
          </cell>
          <cell r="F1601" t="str">
            <v>AUXILIAR DE SERRALHEIRO COM ENCARGOS COMPLEMENTARES</v>
          </cell>
          <cell r="G1601" t="str">
            <v>SEDI - SERVIÇOS DIVERSOS</v>
          </cell>
        </row>
        <row r="1601">
          <cell r="I1601" t="str">
            <v>H</v>
          </cell>
          <cell r="J1601">
            <v>4</v>
          </cell>
          <cell r="K1601">
            <v>0</v>
          </cell>
          <cell r="L1601">
            <v>26.79</v>
          </cell>
        </row>
        <row r="1602">
          <cell r="D1602" t="str">
            <v> 88315 </v>
          </cell>
          <cell r="E1602" t="str">
            <v>SINAPI</v>
          </cell>
          <cell r="F1602" t="str">
            <v>SERRALHEIRO COM ENCARGOS COMPLEMENTARES</v>
          </cell>
          <cell r="G1602" t="str">
            <v>SEDI - SERVIÇOS DIVERSOS</v>
          </cell>
        </row>
        <row r="1602">
          <cell r="I1602" t="str">
            <v>H</v>
          </cell>
          <cell r="J1602">
            <v>4</v>
          </cell>
          <cell r="K1602">
            <v>0</v>
          </cell>
          <cell r="L1602">
            <v>33.11</v>
          </cell>
        </row>
        <row r="1603">
          <cell r="D1603" t="str">
            <v> 00039621 </v>
          </cell>
          <cell r="E1603" t="str">
            <v>SINAPI</v>
          </cell>
          <cell r="F1603" t="str">
            <v>BARRA ANTIPANICO DUPLA, CEGA EM LADO OPOSTO, COR CINZA</v>
          </cell>
          <cell r="G1603" t="str">
            <v>Material</v>
          </cell>
        </row>
        <row r="1603">
          <cell r="I1603" t="str">
            <v>PAR</v>
          </cell>
          <cell r="J1603">
            <v>1</v>
          </cell>
          <cell r="K1603">
            <v>0</v>
          </cell>
          <cell r="L1603">
            <v>1387.99</v>
          </cell>
        </row>
        <row r="1605">
          <cell r="D1605" t="str">
            <v>Código</v>
          </cell>
          <cell r="E1605" t="str">
            <v>Banco</v>
          </cell>
          <cell r="F1605" t="str">
            <v>Descrição</v>
          </cell>
          <cell r="G1605" t="str">
            <v>Tipo</v>
          </cell>
        </row>
        <row r="1605">
          <cell r="I1605" t="str">
            <v>Und</v>
          </cell>
          <cell r="J1605" t="str">
            <v>Quant.</v>
          </cell>
          <cell r="K1605" t="str">
            <v>Porcent.</v>
          </cell>
          <cell r="L1605" t="str">
            <v>Valor Unit</v>
          </cell>
        </row>
        <row r="1606">
          <cell r="D1606" t="str">
            <v> UFF00083 (ADAPT_SINAPI:74136/001) </v>
          </cell>
          <cell r="E1606" t="str">
            <v>Próprio</v>
          </cell>
          <cell r="F1606" t="str">
            <v>PORTA DE ENROLAR EM ALUMÍNIO OU PVC, VÃO LIVRE 1,60 X 2,70M. (PER-01 - Conforme projeto de arquitetura)</v>
          </cell>
          <cell r="G1606" t="str">
            <v>ESQV - ESQUADRIAS/FERRAGENS/VIDROS</v>
          </cell>
        </row>
        <row r="1606">
          <cell r="I1606" t="str">
            <v>UN</v>
          </cell>
          <cell r="J1606">
            <v>1</v>
          </cell>
        </row>
        <row r="1606">
          <cell r="L1606">
            <v>4404.58</v>
          </cell>
        </row>
        <row r="1607">
          <cell r="D1607" t="str">
            <v> 88309 </v>
          </cell>
          <cell r="E1607" t="str">
            <v>SINAPI</v>
          </cell>
          <cell r="F1607" t="str">
            <v>PEDREIRO COM ENCARGOS COMPLEMENTARES</v>
          </cell>
          <cell r="G1607" t="str">
            <v>SEDI - SERVIÇOS DIVERSOS</v>
          </cell>
        </row>
        <row r="1607">
          <cell r="I1607" t="str">
            <v>H</v>
          </cell>
          <cell r="J1607">
            <v>0.8</v>
          </cell>
          <cell r="K1607">
            <v>0</v>
          </cell>
          <cell r="L1607">
            <v>33.38</v>
          </cell>
        </row>
        <row r="1608">
          <cell r="D1608" t="str">
            <v> 88316 </v>
          </cell>
          <cell r="E1608" t="str">
            <v>SINAPI</v>
          </cell>
          <cell r="F1608" t="str">
            <v>SERVENTE COM ENCARGOS COMPLEMENTARES</v>
          </cell>
          <cell r="G1608" t="str">
            <v>SEDI - SERVIÇOS DIVERSOS</v>
          </cell>
        </row>
        <row r="1608">
          <cell r="I1608" t="str">
            <v>H</v>
          </cell>
          <cell r="J1608">
            <v>3</v>
          </cell>
          <cell r="K1608">
            <v>0</v>
          </cell>
          <cell r="L1608">
            <v>25.95</v>
          </cell>
        </row>
        <row r="1609">
          <cell r="D1609" t="str">
            <v> 88315 </v>
          </cell>
          <cell r="E1609" t="str">
            <v>SINAPI</v>
          </cell>
          <cell r="F1609" t="str">
            <v>SERRALHEIRO COM ENCARGOS COMPLEMENTARES</v>
          </cell>
          <cell r="G1609" t="str">
            <v>SEDI - SERVIÇOS DIVERSOS</v>
          </cell>
        </row>
        <row r="1609">
          <cell r="I1609" t="str">
            <v>H</v>
          </cell>
          <cell r="J1609">
            <v>1.8</v>
          </cell>
          <cell r="K1609">
            <v>0</v>
          </cell>
          <cell r="L1609">
            <v>33.11</v>
          </cell>
        </row>
        <row r="1610">
          <cell r="D1610" t="str">
            <v> 88627 </v>
          </cell>
          <cell r="E1610" t="str">
            <v>SINAPI</v>
          </cell>
          <cell r="F1610" t="str">
            <v>ARGAMASSA TRAÇO 1:0,5:4,5 (EM VOLUME DE CIMENTO, CAL E AREIA MÉDIA ÚMIDA) PARA ASSENTAMENTO DE ALVENARIA, PREPARO MANUAL. AF_08/2019</v>
          </cell>
          <cell r="G1610" t="str">
            <v>SEDI - SERVIÇOS DIVERSOS</v>
          </cell>
        </row>
        <row r="1610">
          <cell r="I1610" t="str">
            <v>m³</v>
          </cell>
          <cell r="J1610">
            <v>0.006</v>
          </cell>
          <cell r="K1610">
            <v>0</v>
          </cell>
          <cell r="L1610">
            <v>631.43</v>
          </cell>
        </row>
        <row r="1611">
          <cell r="D1611" t="str">
            <v> 00004944 </v>
          </cell>
          <cell r="E1611" t="str">
            <v>SINAPI</v>
          </cell>
          <cell r="F1611" t="str">
            <v>PORTA GRADE DE ENROLAR MANUAL COMPLETA, PERFIL TUBULAR TIJOLINHO 3/4 ", EM ACO GALVANIZADO NATURAL (SEM INSTALACAO)</v>
          </cell>
          <cell r="G1611" t="str">
            <v>Material</v>
          </cell>
        </row>
        <row r="1611">
          <cell r="I1611" t="str">
            <v>M²</v>
          </cell>
          <cell r="J1611">
            <v>4.32</v>
          </cell>
          <cell r="K1611">
            <v>0</v>
          </cell>
          <cell r="L1611">
            <v>980.71</v>
          </cell>
        </row>
        <row r="1613">
          <cell r="D1613" t="str">
            <v>Código</v>
          </cell>
          <cell r="E1613" t="str">
            <v>Banco</v>
          </cell>
          <cell r="F1613" t="str">
            <v>Descrição</v>
          </cell>
          <cell r="G1613" t="str">
            <v>Tipo</v>
          </cell>
        </row>
        <row r="1613">
          <cell r="I1613" t="str">
            <v>Und</v>
          </cell>
          <cell r="J1613" t="str">
            <v>Quant.</v>
          </cell>
          <cell r="K1613" t="str">
            <v>Porcent.</v>
          </cell>
          <cell r="L1613" t="str">
            <v>Valor Unit</v>
          </cell>
        </row>
        <row r="1614">
          <cell r="D1614" t="str">
            <v> 91306 </v>
          </cell>
          <cell r="E1614" t="str">
            <v>SINAPI</v>
          </cell>
          <cell r="F1614" t="str">
            <v>FECHADURA DE EMBUTIR PARA PORTAS INTERNAS, COMPLETA, ACABAMENTO PADRÃO MÉDIO, COM EXECUÇÃO DE FURO - FORNECIMENTO E INSTALAÇÃO. AF_12/2019</v>
          </cell>
          <cell r="G1614" t="str">
            <v>ESQV - ESQUADRIAS/FERRAGENS/VIDROS</v>
          </cell>
        </row>
        <row r="1614">
          <cell r="I1614" t="str">
            <v>UN</v>
          </cell>
          <cell r="J1614">
            <v>1</v>
          </cell>
        </row>
        <row r="1614">
          <cell r="L1614">
            <v>180.12</v>
          </cell>
        </row>
        <row r="1615">
          <cell r="D1615" t="str">
            <v> 88261 </v>
          </cell>
          <cell r="E1615" t="str">
            <v>SINAPI</v>
          </cell>
          <cell r="F1615" t="str">
            <v>CARPINTEIRO DE ESQUADRIA COM ENCARGOS COMPLEMENTARES</v>
          </cell>
          <cell r="G1615" t="str">
            <v>SEDI - SERVIÇOS DIVERSOS</v>
          </cell>
        </row>
        <row r="1615">
          <cell r="I1615" t="str">
            <v>H</v>
          </cell>
          <cell r="J1615">
            <v>0.767</v>
          </cell>
          <cell r="K1615">
            <v>0</v>
          </cell>
          <cell r="L1615">
            <v>35.11</v>
          </cell>
        </row>
        <row r="1616">
          <cell r="D1616" t="str">
            <v> 88316 </v>
          </cell>
          <cell r="E1616" t="str">
            <v>SINAPI</v>
          </cell>
          <cell r="F1616" t="str">
            <v>SERVENTE COM ENCARGOS COMPLEMENTARES</v>
          </cell>
          <cell r="G1616" t="str">
            <v>SEDI - SERVIÇOS DIVERSOS</v>
          </cell>
        </row>
        <row r="1616">
          <cell r="I1616" t="str">
            <v>H</v>
          </cell>
          <cell r="J1616">
            <v>0.384</v>
          </cell>
          <cell r="K1616">
            <v>0</v>
          </cell>
          <cell r="L1616">
            <v>25.95</v>
          </cell>
        </row>
        <row r="1617">
          <cell r="D1617" t="str">
            <v> 00003093 </v>
          </cell>
          <cell r="E1617" t="str">
            <v>SINAPI</v>
          </cell>
          <cell r="F1617" t="str">
            <v>FECHADURA ROSETA REDONDA PARA PORTA INTERNA, EM ACO INOX (MAQUINA, TESTA E CONTRA-TESTA) E EM ZAMAC (MACANETA, LINGUETA E TRINCOS) COM ACABAMENTO CROMADO, MAQUINA DE 55 MM, INCLUINDO CHAVE TIPO INTERNA</v>
          </cell>
          <cell r="G1617" t="str">
            <v>Material</v>
          </cell>
        </row>
        <row r="1617">
          <cell r="I1617" t="str">
            <v>CJ</v>
          </cell>
          <cell r="J1617">
            <v>1</v>
          </cell>
          <cell r="K1617">
            <v>0</v>
          </cell>
          <cell r="L1617">
            <v>143.24</v>
          </cell>
        </row>
        <row r="1619">
          <cell r="F1619" t="str">
            <v>JANELAS</v>
          </cell>
        </row>
        <row r="1620">
          <cell r="D1620" t="str">
            <v>Código</v>
          </cell>
          <cell r="E1620" t="str">
            <v>Banco</v>
          </cell>
          <cell r="F1620" t="str">
            <v>Descrição</v>
          </cell>
          <cell r="G1620" t="str">
            <v>Tipo</v>
          </cell>
        </row>
        <row r="1620">
          <cell r="I1620" t="str">
            <v>Und</v>
          </cell>
          <cell r="J1620" t="str">
            <v>Quant.</v>
          </cell>
          <cell r="K1620" t="str">
            <v>Porcent.</v>
          </cell>
          <cell r="L1620" t="str">
            <v>Valor Unit</v>
          </cell>
        </row>
        <row r="1621">
          <cell r="D1621" t="str">
            <v> 112116 </v>
          </cell>
          <cell r="E1621" t="str">
            <v>SBC</v>
          </cell>
          <cell r="F1621" t="str">
            <v>JANELA ALUMINIO MAXIN AR</v>
          </cell>
          <cell r="G1621" t="str">
            <v>ESQUADRIAS DE ALUMINIO</v>
          </cell>
        </row>
        <row r="1621">
          <cell r="I1621" t="str">
            <v>m²</v>
          </cell>
          <cell r="J1621">
            <v>1</v>
          </cell>
        </row>
        <row r="1621">
          <cell r="L1621">
            <v>680.4</v>
          </cell>
        </row>
        <row r="1622">
          <cell r="D1622" t="str">
            <v> 099662 </v>
          </cell>
          <cell r="E1622" t="str">
            <v>SBC</v>
          </cell>
          <cell r="F1622" t="str">
            <v>AJUDANTE DE SERRALHEIRO</v>
          </cell>
          <cell r="G1622" t="str">
            <v>Mão de Obra</v>
          </cell>
        </row>
        <row r="1622">
          <cell r="I1622" t="str">
            <v>H</v>
          </cell>
          <cell r="J1622">
            <v>1.2</v>
          </cell>
          <cell r="K1622">
            <v>0</v>
          </cell>
          <cell r="L1622">
            <v>19.687466</v>
          </cell>
        </row>
        <row r="1623">
          <cell r="D1623" t="str">
            <v> 000100 </v>
          </cell>
          <cell r="E1623" t="str">
            <v>SBC</v>
          </cell>
          <cell r="F1623" t="str">
            <v>AREIA GROSSA LAVADA</v>
          </cell>
          <cell r="G1623" t="str">
            <v>Material</v>
          </cell>
        </row>
        <row r="1623">
          <cell r="I1623" t="str">
            <v>m³</v>
          </cell>
          <cell r="J1623">
            <v>0.003</v>
          </cell>
          <cell r="K1623">
            <v>0</v>
          </cell>
          <cell r="L1623">
            <v>88.64</v>
          </cell>
        </row>
        <row r="1624">
          <cell r="D1624" t="str">
            <v> 001717 </v>
          </cell>
          <cell r="E1624" t="str">
            <v>SBC</v>
          </cell>
          <cell r="F1624" t="str">
            <v>JANELA MAXIM AR EM ALUMINIO NATURAL</v>
          </cell>
          <cell r="G1624" t="str">
            <v>Material</v>
          </cell>
        </row>
        <row r="1624">
          <cell r="I1624" t="str">
            <v>m²</v>
          </cell>
          <cell r="J1624">
            <v>1.2</v>
          </cell>
          <cell r="K1624">
            <v>0</v>
          </cell>
          <cell r="L1624">
            <v>489.37</v>
          </cell>
        </row>
        <row r="1625">
          <cell r="D1625" t="str">
            <v> 099900 </v>
          </cell>
          <cell r="E1625" t="str">
            <v>SBC</v>
          </cell>
          <cell r="F1625" t="str">
            <v>SERVENTE</v>
          </cell>
          <cell r="G1625" t="str">
            <v>Mão de Obra</v>
          </cell>
        </row>
        <row r="1625">
          <cell r="I1625" t="str">
            <v>H</v>
          </cell>
          <cell r="J1625">
            <v>0.44</v>
          </cell>
          <cell r="K1625">
            <v>0</v>
          </cell>
          <cell r="L1625">
            <v>18.683875</v>
          </cell>
        </row>
        <row r="1626">
          <cell r="D1626" t="str">
            <v> 008475 </v>
          </cell>
          <cell r="E1626" t="str">
            <v>SBC</v>
          </cell>
          <cell r="F1626" t="str">
            <v>BORRACHA DE VEDACAO PARA ALUMINIO, PORTAS/JANELAS GUA 256</v>
          </cell>
          <cell r="G1626" t="str">
            <v>Material</v>
          </cell>
        </row>
        <row r="1626">
          <cell r="I1626" t="str">
            <v>M</v>
          </cell>
          <cell r="J1626">
            <v>1.2</v>
          </cell>
          <cell r="K1626">
            <v>0</v>
          </cell>
          <cell r="L1626">
            <v>3.19</v>
          </cell>
        </row>
        <row r="1627">
          <cell r="D1627" t="str">
            <v> 099230 </v>
          </cell>
          <cell r="E1627" t="str">
            <v>SBC</v>
          </cell>
          <cell r="F1627" t="str">
            <v>SERRALHEIRO</v>
          </cell>
          <cell r="G1627" t="str">
            <v>Mão de Obra</v>
          </cell>
        </row>
        <row r="1627">
          <cell r="I1627" t="str">
            <v>H</v>
          </cell>
          <cell r="J1627">
            <v>1.2</v>
          </cell>
          <cell r="K1627">
            <v>0</v>
          </cell>
          <cell r="L1627">
            <v>27.801606</v>
          </cell>
        </row>
        <row r="1628">
          <cell r="D1628" t="str">
            <v> 099050 </v>
          </cell>
          <cell r="E1628" t="str">
            <v>SBC</v>
          </cell>
          <cell r="F1628" t="str">
            <v>PEDREIRO</v>
          </cell>
          <cell r="G1628" t="str">
            <v>Mão de Obra</v>
          </cell>
        </row>
        <row r="1628">
          <cell r="I1628" t="str">
            <v>H</v>
          </cell>
          <cell r="J1628">
            <v>0.894</v>
          </cell>
          <cell r="K1628">
            <v>0</v>
          </cell>
          <cell r="L1628">
            <v>25.83713</v>
          </cell>
        </row>
        <row r="1629">
          <cell r="D1629" t="str">
            <v> 000050 </v>
          </cell>
          <cell r="E1629" t="str">
            <v>SBC</v>
          </cell>
          <cell r="F1629" t="str">
            <v>CIMENTO PORTLAND CP III 32RS NBR 11578 (quilo)</v>
          </cell>
          <cell r="G1629" t="str">
            <v>Material</v>
          </cell>
        </row>
        <row r="1629">
          <cell r="I1629" t="str">
            <v>KG</v>
          </cell>
          <cell r="J1629">
            <v>1.2</v>
          </cell>
          <cell r="K1629">
            <v>0</v>
          </cell>
          <cell r="L1629">
            <v>0.66</v>
          </cell>
        </row>
        <row r="1631">
          <cell r="D1631" t="str">
            <v>Código</v>
          </cell>
          <cell r="E1631" t="str">
            <v>Banco</v>
          </cell>
          <cell r="F1631" t="str">
            <v>Descrição</v>
          </cell>
          <cell r="G1631" t="str">
            <v>Tipo</v>
          </cell>
        </row>
        <row r="1631">
          <cell r="I1631" t="str">
            <v>Und</v>
          </cell>
          <cell r="J1631" t="str">
            <v>Quant.</v>
          </cell>
          <cell r="K1631" t="str">
            <v>Porcent.</v>
          </cell>
          <cell r="L1631" t="str">
            <v>Valor Unit</v>
          </cell>
        </row>
        <row r="1632">
          <cell r="D1632" t="str">
            <v> 112800 </v>
          </cell>
          <cell r="E1632" t="str">
            <v>SBC</v>
          </cell>
          <cell r="F1632" t="str">
            <v>CAIXILHO ALUMINIO VENEZIANA FIXA</v>
          </cell>
          <cell r="G1632" t="str">
            <v>ESQUADRIAS DE ALUMINIO</v>
          </cell>
        </row>
        <row r="1632">
          <cell r="I1632" t="str">
            <v>m²</v>
          </cell>
          <cell r="J1632">
            <v>1</v>
          </cell>
        </row>
        <row r="1632">
          <cell r="L1632">
            <v>1043.06</v>
          </cell>
        </row>
        <row r="1633">
          <cell r="D1633" t="str">
            <v> 000050 </v>
          </cell>
          <cell r="E1633" t="str">
            <v>SBC</v>
          </cell>
          <cell r="F1633" t="str">
            <v>CIMENTO PORTLAND CP III 32RS NBR 11578 (quilo)</v>
          </cell>
          <cell r="G1633" t="str">
            <v>Material</v>
          </cell>
        </row>
        <row r="1633">
          <cell r="I1633" t="str">
            <v>KG</v>
          </cell>
          <cell r="J1633">
            <v>1.2</v>
          </cell>
          <cell r="K1633">
            <v>0</v>
          </cell>
          <cell r="L1633">
            <v>0.66</v>
          </cell>
        </row>
        <row r="1634">
          <cell r="D1634" t="str">
            <v> 099230 </v>
          </cell>
          <cell r="E1634" t="str">
            <v>SBC</v>
          </cell>
          <cell r="F1634" t="str">
            <v>SERRALHEIRO</v>
          </cell>
          <cell r="G1634" t="str">
            <v>Mão de Obra</v>
          </cell>
        </row>
        <row r="1634">
          <cell r="I1634" t="str">
            <v>H</v>
          </cell>
          <cell r="J1634">
            <v>1.421</v>
          </cell>
          <cell r="K1634">
            <v>0</v>
          </cell>
          <cell r="L1634">
            <v>27.801606</v>
          </cell>
        </row>
        <row r="1635">
          <cell r="D1635" t="str">
            <v> 003462 </v>
          </cell>
          <cell r="E1635" t="str">
            <v>SBC</v>
          </cell>
          <cell r="F1635" t="str">
            <v>CAIXILHO DE ALUMINIO ANODIZADO NATURAL</v>
          </cell>
          <cell r="G1635" t="str">
            <v>Material</v>
          </cell>
        </row>
        <row r="1635">
          <cell r="I1635" t="str">
            <v>m²</v>
          </cell>
          <cell r="J1635">
            <v>1.05</v>
          </cell>
          <cell r="K1635">
            <v>0</v>
          </cell>
          <cell r="L1635">
            <v>954.78</v>
          </cell>
        </row>
        <row r="1636">
          <cell r="D1636" t="str">
            <v> 000100 </v>
          </cell>
          <cell r="E1636" t="str">
            <v>SBC</v>
          </cell>
          <cell r="F1636" t="str">
            <v>AREIA GROSSA LAVADA</v>
          </cell>
          <cell r="G1636" t="str">
            <v>Material</v>
          </cell>
        </row>
        <row r="1636">
          <cell r="I1636" t="str">
            <v>m³</v>
          </cell>
          <cell r="J1636">
            <v>0.003</v>
          </cell>
          <cell r="K1636">
            <v>0</v>
          </cell>
          <cell r="L1636">
            <v>88.64</v>
          </cell>
        </row>
        <row r="1638">
          <cell r="F1638" t="str">
            <v>ELEMENTOS METÁLICOS</v>
          </cell>
        </row>
        <row r="1639">
          <cell r="D1639" t="str">
            <v>Código</v>
          </cell>
          <cell r="E1639" t="str">
            <v>Banco</v>
          </cell>
          <cell r="F1639" t="str">
            <v>Descrição</v>
          </cell>
          <cell r="G1639" t="str">
            <v>Tipo</v>
          </cell>
        </row>
        <row r="1639">
          <cell r="I1639" t="str">
            <v>Und</v>
          </cell>
          <cell r="J1639" t="str">
            <v>Quant.</v>
          </cell>
          <cell r="K1639" t="str">
            <v>Porcent.</v>
          </cell>
          <cell r="L1639" t="str">
            <v>Valor Unit</v>
          </cell>
        </row>
        <row r="1640">
          <cell r="D1640" t="str">
            <v> 112561 </v>
          </cell>
          <cell r="E1640" t="str">
            <v>SBC</v>
          </cell>
          <cell r="F1640" t="str">
            <v>GUARDA-CORPO EM TUBO DE AǏ INOX (NBR 9050)</v>
          </cell>
          <cell r="G1640" t="str">
            <v>ESQUADRIAS DE ALUMINIO</v>
          </cell>
        </row>
        <row r="1640">
          <cell r="I1640" t="str">
            <v>M</v>
          </cell>
          <cell r="J1640">
            <v>1</v>
          </cell>
        </row>
        <row r="1640">
          <cell r="L1640">
            <v>720.86</v>
          </cell>
        </row>
        <row r="1641">
          <cell r="D1641" t="str">
            <v> 036595 </v>
          </cell>
          <cell r="E1641" t="str">
            <v>SBC</v>
          </cell>
          <cell r="F1641" t="str">
            <v>TUBO EM ACO INOX 1"</v>
          </cell>
          <cell r="G1641" t="str">
            <v>Material</v>
          </cell>
        </row>
        <row r="1641">
          <cell r="I1641" t="str">
            <v>M</v>
          </cell>
          <cell r="J1641">
            <v>9.679</v>
          </cell>
          <cell r="K1641">
            <v>0</v>
          </cell>
          <cell r="L1641">
            <v>34</v>
          </cell>
        </row>
        <row r="1642">
          <cell r="D1642" t="str">
            <v> 036594 </v>
          </cell>
          <cell r="E1642" t="str">
            <v>SBC</v>
          </cell>
          <cell r="F1642" t="str">
            <v>TUBO EM ACO INOX 1 1/2"</v>
          </cell>
          <cell r="G1642" t="str">
            <v>Material</v>
          </cell>
        </row>
        <row r="1642">
          <cell r="I1642" t="str">
            <v>M</v>
          </cell>
          <cell r="J1642">
            <v>2.875</v>
          </cell>
          <cell r="K1642">
            <v>0</v>
          </cell>
          <cell r="L1642">
            <v>52</v>
          </cell>
        </row>
        <row r="1643">
          <cell r="D1643" t="str">
            <v> 099662 </v>
          </cell>
          <cell r="E1643" t="str">
            <v>SBC</v>
          </cell>
          <cell r="F1643" t="str">
            <v>AJUDANTE DE SERRALHEIRO</v>
          </cell>
          <cell r="G1643" t="str">
            <v>Mão de Obra</v>
          </cell>
        </row>
        <row r="1643">
          <cell r="I1643" t="str">
            <v>H</v>
          </cell>
          <cell r="J1643">
            <v>4.526</v>
          </cell>
          <cell r="K1643">
            <v>0</v>
          </cell>
          <cell r="L1643">
            <v>19.687466</v>
          </cell>
        </row>
        <row r="1644">
          <cell r="D1644" t="str">
            <v> 099230 </v>
          </cell>
          <cell r="E1644" t="str">
            <v>SBC</v>
          </cell>
          <cell r="F1644" t="str">
            <v>SERRALHEIRO</v>
          </cell>
          <cell r="G1644" t="str">
            <v>Mão de Obra</v>
          </cell>
        </row>
        <row r="1644">
          <cell r="I1644" t="str">
            <v>H</v>
          </cell>
          <cell r="J1644">
            <v>5.51</v>
          </cell>
          <cell r="K1644">
            <v>0</v>
          </cell>
          <cell r="L1644">
            <v>27.801606</v>
          </cell>
        </row>
        <row r="1646">
          <cell r="D1646" t="str">
            <v>Código</v>
          </cell>
          <cell r="E1646" t="str">
            <v>Banco</v>
          </cell>
          <cell r="F1646" t="str">
            <v>Descrição</v>
          </cell>
          <cell r="G1646" t="str">
            <v>Tipo</v>
          </cell>
        </row>
        <row r="1646">
          <cell r="I1646" t="str">
            <v>Und</v>
          </cell>
          <cell r="J1646" t="str">
            <v>Quant.</v>
          </cell>
          <cell r="K1646" t="str">
            <v>Porcent.</v>
          </cell>
          <cell r="L1646" t="str">
            <v>Valor Unit</v>
          </cell>
        </row>
        <row r="1647">
          <cell r="D1647" t="str">
            <v> 14.002.0216-A </v>
          </cell>
          <cell r="E1647" t="str">
            <v>EMOP</v>
          </cell>
          <cell r="F1647" t="str">
            <v>CORRIMAO DUPLO EM TUBO DE ACO GALVANIZADO COM DIAMETRO DE 1. 1/4",BARRA SUPERIOR COM ALTURA DE 92CM E BARRA INFERIOR COM ALTURA DE 70CM,FIXADO EM MONTANTES DE ACO GALVANIZADO COM DI AMETRO DE 1.1/4",CONFORME ABNT NBR 9050 PARA ACESSIBILIDADE. FORNECIMENTO E COLOCACAO</v>
          </cell>
          <cell r="G1647">
            <v>14</v>
          </cell>
        </row>
        <row r="1647">
          <cell r="I1647" t="str">
            <v>M</v>
          </cell>
          <cell r="J1647">
            <v>1</v>
          </cell>
        </row>
        <row r="1647">
          <cell r="L1647">
            <v>326.74</v>
          </cell>
        </row>
        <row r="1648">
          <cell r="D1648" t="str">
            <v> 02845 </v>
          </cell>
          <cell r="E1648" t="str">
            <v>EMOP</v>
          </cell>
          <cell r="F1648" t="str">
            <v>TUBO DE ACO GALVANIZADO, COM COSTURA, PE SADO, NBR 5580, DN=1.1/4"</v>
          </cell>
          <cell r="G1648" t="str">
            <v>Material</v>
          </cell>
        </row>
        <row r="1648">
          <cell r="I1648" t="str">
            <v>M</v>
          </cell>
          <cell r="J1648">
            <v>3.4449</v>
          </cell>
          <cell r="K1648">
            <v>20</v>
          </cell>
          <cell r="L1648">
            <v>48.59</v>
          </cell>
        </row>
        <row r="1649">
          <cell r="D1649" t="str">
            <v> 20132 </v>
          </cell>
          <cell r="E1649" t="str">
            <v>EMOP</v>
          </cell>
          <cell r="F1649" t="str">
            <v>MAO-DE-OBRA DE SERVENTE DA CONSTRUCAO CI VIL, INCLUSIVE ENCARGOS SOCIAIS DESONERA DOS</v>
          </cell>
          <cell r="G1649" t="str">
            <v>Mão de Obra</v>
          </cell>
        </row>
        <row r="1649">
          <cell r="I1649" t="str">
            <v>H</v>
          </cell>
          <cell r="J1649">
            <v>3.3</v>
          </cell>
          <cell r="K1649">
            <v>3</v>
          </cell>
          <cell r="L1649">
            <v>17.5</v>
          </cell>
        </row>
        <row r="1650">
          <cell r="D1650" t="str">
            <v> 20131 </v>
          </cell>
          <cell r="E1650" t="str">
            <v>EMOP</v>
          </cell>
          <cell r="F1650" t="str">
            <v>MAO-DE-OBRA DE SERRALHEIRO DA CONSTRUCAO  CIVIL, INCLUSIVE ENCARGOS SOCIAIS DESON ERADOS</v>
          </cell>
          <cell r="G1650" t="str">
            <v>Mão de Obra</v>
          </cell>
        </row>
        <row r="1650">
          <cell r="I1650" t="str">
            <v>H</v>
          </cell>
          <cell r="J1650">
            <v>2.475</v>
          </cell>
          <cell r="K1650">
            <v>3</v>
          </cell>
          <cell r="L1650">
            <v>26.05</v>
          </cell>
        </row>
        <row r="1652">
          <cell r="D1652" t="str">
            <v>Código</v>
          </cell>
          <cell r="E1652" t="str">
            <v>Banco</v>
          </cell>
          <cell r="F1652" t="str">
            <v>Descrição</v>
          </cell>
          <cell r="G1652" t="str">
            <v>Tipo</v>
          </cell>
        </row>
        <row r="1652">
          <cell r="I1652" t="str">
            <v>Und</v>
          </cell>
          <cell r="J1652" t="str">
            <v>Quant.</v>
          </cell>
          <cell r="K1652" t="str">
            <v>Porcent.</v>
          </cell>
          <cell r="L1652" t="str">
            <v>Valor Unit</v>
          </cell>
        </row>
        <row r="1653">
          <cell r="D1653" t="str">
            <v> 14.002.0215-A </v>
          </cell>
          <cell r="E1653" t="str">
            <v>EMOP</v>
          </cell>
          <cell r="F1653" t="str">
            <v>CORRIMAO DUPLO EM TUBO DE ACO GALVANIZADO COM DIAMETRO DE 1. 1/4",BARRA SUPERIOR COM ALTURA DE 92CM E BARRA INFERIOR COM ALTURA DE 70CM,FIXADO NA PAREDE POR CHUMBADORES,CONFORME ABN T NBR 9050 PARA ACESSIBILIDADE.FORNECIMENTO E COLOCACAO</v>
          </cell>
          <cell r="G1653">
            <v>14</v>
          </cell>
        </row>
        <row r="1653">
          <cell r="I1653" t="str">
            <v>M</v>
          </cell>
          <cell r="J1653">
            <v>1</v>
          </cell>
        </row>
        <row r="1653">
          <cell r="L1653">
            <v>259.7</v>
          </cell>
        </row>
        <row r="1654">
          <cell r="D1654" t="str">
            <v> 20131 </v>
          </cell>
          <cell r="E1654" t="str">
            <v>EMOP</v>
          </cell>
          <cell r="F1654" t="str">
            <v>MAO-DE-OBRA DE SERRALHEIRO DA CONSTRUCAO  CIVIL, INCLUSIVE ENCARGOS SOCIAIS DESON ERADOS</v>
          </cell>
          <cell r="G1654" t="str">
            <v>Mão de Obra</v>
          </cell>
        </row>
        <row r="1654">
          <cell r="I1654" t="str">
            <v>H</v>
          </cell>
          <cell r="J1654">
            <v>2.25</v>
          </cell>
          <cell r="K1654">
            <v>3</v>
          </cell>
          <cell r="L1654">
            <v>26.05</v>
          </cell>
        </row>
        <row r="1655">
          <cell r="D1655" t="str">
            <v> 20115 </v>
          </cell>
          <cell r="E1655" t="str">
            <v>EMOP</v>
          </cell>
          <cell r="F1655" t="str">
            <v>MAO-DE-OBRA DE PEDREIRO, INCLUSIVE ENCAR GOS SOCIAIS DESONERADOS</v>
          </cell>
          <cell r="G1655" t="str">
            <v>Mão de Obra</v>
          </cell>
        </row>
        <row r="1655">
          <cell r="I1655" t="str">
            <v>H</v>
          </cell>
          <cell r="J1655">
            <v>0.75</v>
          </cell>
          <cell r="K1655">
            <v>3</v>
          </cell>
          <cell r="L1655">
            <v>24.2</v>
          </cell>
        </row>
        <row r="1656">
          <cell r="D1656" t="str">
            <v> 20132 </v>
          </cell>
          <cell r="E1656" t="str">
            <v>EMOP</v>
          </cell>
          <cell r="F1656" t="str">
            <v>MAO-DE-OBRA DE SERVENTE DA CONSTRUCAO CI VIL, INCLUSIVE ENCARGOS SOCIAIS DESONERA DOS</v>
          </cell>
          <cell r="G1656" t="str">
            <v>Mão de Obra</v>
          </cell>
        </row>
        <row r="1656">
          <cell r="I1656" t="str">
            <v>H</v>
          </cell>
          <cell r="J1656">
            <v>3</v>
          </cell>
          <cell r="K1656">
            <v>3</v>
          </cell>
          <cell r="L1656">
            <v>17.5</v>
          </cell>
        </row>
        <row r="1657">
          <cell r="D1657" t="str">
            <v> 02845 </v>
          </cell>
          <cell r="E1657" t="str">
            <v>EMOP</v>
          </cell>
          <cell r="F1657" t="str">
            <v>TUBO DE ACO GALVANIZADO, COM COSTURA, PE SADO, NBR 5580, DN=1.1/4"</v>
          </cell>
          <cell r="G1657" t="str">
            <v>Material</v>
          </cell>
        </row>
        <row r="1657">
          <cell r="I1657" t="str">
            <v>M</v>
          </cell>
          <cell r="J1657">
            <v>2.1708</v>
          </cell>
          <cell r="K1657">
            <v>20</v>
          </cell>
          <cell r="L1657">
            <v>48.59</v>
          </cell>
        </row>
        <row r="1659">
          <cell r="D1659" t="str">
            <v>Código</v>
          </cell>
          <cell r="E1659" t="str">
            <v>Banco</v>
          </cell>
          <cell r="F1659" t="str">
            <v>Descrição</v>
          </cell>
          <cell r="G1659" t="str">
            <v>Tipo</v>
          </cell>
        </row>
        <row r="1659">
          <cell r="I1659" t="str">
            <v>Und</v>
          </cell>
          <cell r="J1659" t="str">
            <v>Quant.</v>
          </cell>
          <cell r="K1659" t="str">
            <v>Porcent.</v>
          </cell>
          <cell r="L1659" t="str">
            <v>Valor Unit</v>
          </cell>
        </row>
        <row r="1660">
          <cell r="D1660" t="str">
            <v> 022057 </v>
          </cell>
          <cell r="E1660" t="str">
            <v>SBC</v>
          </cell>
          <cell r="F1660" t="str">
            <v>RETIRADA TUBOS GALVANIZADOS 1/2"" A 2""</v>
          </cell>
          <cell r="G1660" t="str">
            <v>DEMOLICOES</v>
          </cell>
        </row>
        <row r="1660">
          <cell r="I1660" t="str">
            <v>M</v>
          </cell>
          <cell r="J1660">
            <v>1</v>
          </cell>
        </row>
        <row r="1660">
          <cell r="L1660">
            <v>5.77</v>
          </cell>
        </row>
        <row r="1661">
          <cell r="D1661" t="str">
            <v> 099900 </v>
          </cell>
          <cell r="E1661" t="str">
            <v>SBC</v>
          </cell>
          <cell r="F1661" t="str">
            <v>SERVENTE</v>
          </cell>
          <cell r="G1661" t="str">
            <v>Mão de Obra</v>
          </cell>
        </row>
        <row r="1661">
          <cell r="I1661" t="str">
            <v>H</v>
          </cell>
          <cell r="J1661">
            <v>0.192</v>
          </cell>
          <cell r="K1661">
            <v>0</v>
          </cell>
          <cell r="L1661">
            <v>18.683875</v>
          </cell>
        </row>
        <row r="1662">
          <cell r="D1662" t="str">
            <v> 099200 </v>
          </cell>
          <cell r="E1662" t="str">
            <v>SBC</v>
          </cell>
          <cell r="F1662" t="str">
            <v>BOMBEIRO OU ENCANADOR</v>
          </cell>
          <cell r="G1662" t="str">
            <v>Mão de Obra</v>
          </cell>
        </row>
        <row r="1662">
          <cell r="I1662" t="str">
            <v>H</v>
          </cell>
          <cell r="J1662">
            <v>0.085</v>
          </cell>
          <cell r="K1662">
            <v>0</v>
          </cell>
          <cell r="L1662">
            <v>25.83713</v>
          </cell>
        </row>
        <row r="1664">
          <cell r="D1664" t="str">
            <v>Código</v>
          </cell>
          <cell r="E1664" t="str">
            <v>Banco</v>
          </cell>
          <cell r="F1664" t="str">
            <v>Descrição</v>
          </cell>
          <cell r="G1664" t="str">
            <v>Tipo</v>
          </cell>
        </row>
        <row r="1664">
          <cell r="I1664" t="str">
            <v>Und</v>
          </cell>
          <cell r="J1664" t="str">
            <v>Quant.</v>
          </cell>
          <cell r="K1664" t="str">
            <v>Porcent.</v>
          </cell>
          <cell r="L1664" t="str">
            <v>Valor Unit</v>
          </cell>
        </row>
        <row r="1665">
          <cell r="D1665" t="str">
            <v> 180788 </v>
          </cell>
          <cell r="E1665" t="str">
            <v>SBC</v>
          </cell>
          <cell r="F1665" t="str">
            <v>PINTURA ESMALTE TUBULACAO APARENTE (at頳/4"")</v>
          </cell>
          <cell r="G1665" t="str">
            <v>PINTURAS</v>
          </cell>
        </row>
        <row r="1665">
          <cell r="I1665" t="str">
            <v>M</v>
          </cell>
          <cell r="J1665">
            <v>1</v>
          </cell>
        </row>
        <row r="1665">
          <cell r="L1665">
            <v>10.42</v>
          </cell>
        </row>
        <row r="1666">
          <cell r="D1666" t="str">
            <v> 002608 </v>
          </cell>
          <cell r="E1666" t="str">
            <v>SBC</v>
          </cell>
          <cell r="F1666" t="str">
            <v>TINTA ESMALTE BRILHANTE A BASE DE SOLVENTE - CORAL</v>
          </cell>
          <cell r="G1666" t="str">
            <v>Material</v>
          </cell>
        </row>
        <row r="1666">
          <cell r="I1666" t="str">
            <v>L</v>
          </cell>
          <cell r="J1666">
            <v>0.018</v>
          </cell>
          <cell r="K1666">
            <v>0</v>
          </cell>
          <cell r="L1666">
            <v>41.08</v>
          </cell>
        </row>
        <row r="1667">
          <cell r="D1667" t="str">
            <v> 099550 </v>
          </cell>
          <cell r="E1667" t="str">
            <v>SBC</v>
          </cell>
          <cell r="F1667" t="str">
            <v>PINTOR</v>
          </cell>
          <cell r="G1667" t="str">
            <v>Mão de Obra</v>
          </cell>
        </row>
        <row r="1667">
          <cell r="I1667" t="str">
            <v>H</v>
          </cell>
          <cell r="J1667">
            <v>0.178</v>
          </cell>
          <cell r="K1667">
            <v>0</v>
          </cell>
          <cell r="L1667">
            <v>25.83713</v>
          </cell>
        </row>
        <row r="1668">
          <cell r="D1668" t="str">
            <v> 099900 </v>
          </cell>
          <cell r="E1668" t="str">
            <v>SBC</v>
          </cell>
          <cell r="F1668" t="str">
            <v>SERVENTE</v>
          </cell>
          <cell r="G1668" t="str">
            <v>Mão de Obra</v>
          </cell>
        </row>
        <row r="1668">
          <cell r="I1668" t="str">
            <v>H</v>
          </cell>
          <cell r="J1668">
            <v>0.079</v>
          </cell>
          <cell r="K1668">
            <v>0</v>
          </cell>
          <cell r="L1668">
            <v>18.683875</v>
          </cell>
        </row>
        <row r="1669">
          <cell r="D1669" t="str">
            <v> 002606 </v>
          </cell>
          <cell r="E1669" t="str">
            <v>SBC</v>
          </cell>
          <cell r="F1669" t="str">
            <v>LIXA FERRO K246 GRAO 120</v>
          </cell>
          <cell r="G1669" t="str">
            <v>Material</v>
          </cell>
        </row>
        <row r="1669">
          <cell r="I1669" t="str">
            <v>UN</v>
          </cell>
          <cell r="J1669">
            <v>1</v>
          </cell>
          <cell r="K1669">
            <v>0</v>
          </cell>
          <cell r="L1669">
            <v>2.18</v>
          </cell>
        </row>
        <row r="1670">
          <cell r="D1670" t="str">
            <v> 006401 </v>
          </cell>
          <cell r="E1670" t="str">
            <v>SBC</v>
          </cell>
          <cell r="F1670" t="str">
            <v>DISSOLVENTE (AGUARRAS MINERAL)</v>
          </cell>
          <cell r="G1670" t="str">
            <v>Material</v>
          </cell>
        </row>
        <row r="1670">
          <cell r="I1670" t="str">
            <v>L</v>
          </cell>
          <cell r="J1670">
            <v>0.02</v>
          </cell>
          <cell r="K1670">
            <v>0</v>
          </cell>
          <cell r="L1670">
            <v>23.89</v>
          </cell>
        </row>
        <row r="1671">
          <cell r="D1671" t="str">
            <v> 002950 </v>
          </cell>
          <cell r="E1671" t="str">
            <v>SBC</v>
          </cell>
          <cell r="F1671" t="str">
            <v>FUNDO ANTICORROSIVO ZARCAO 200 ALARANJADO RENNER</v>
          </cell>
          <cell r="G1671" t="str">
            <v>Material</v>
          </cell>
        </row>
        <row r="1671">
          <cell r="I1671" t="str">
            <v>L</v>
          </cell>
          <cell r="J1671">
            <v>0.018</v>
          </cell>
          <cell r="K1671">
            <v>0</v>
          </cell>
          <cell r="L1671">
            <v>54.97</v>
          </cell>
        </row>
        <row r="1673">
          <cell r="F1673" t="str">
            <v>VIDROS</v>
          </cell>
        </row>
        <row r="1674">
          <cell r="D1674" t="str">
            <v>Código</v>
          </cell>
          <cell r="E1674" t="str">
            <v>Banco</v>
          </cell>
          <cell r="F1674" t="str">
            <v>Descrição</v>
          </cell>
          <cell r="G1674" t="str">
            <v>Tipo</v>
          </cell>
        </row>
        <row r="1674">
          <cell r="I1674" t="str">
            <v>Und</v>
          </cell>
          <cell r="J1674" t="str">
            <v>Quant.</v>
          </cell>
          <cell r="K1674" t="str">
            <v>Porcent.</v>
          </cell>
          <cell r="L1674" t="str">
            <v>Valor Unit</v>
          </cell>
        </row>
        <row r="1675">
          <cell r="D1675" t="str">
            <v> 14.004.0015-A </v>
          </cell>
          <cell r="E1675" t="str">
            <v>EMOP</v>
          </cell>
          <cell r="F1675" t="str">
            <v>VIDRO PLANO TRANSPARENTE,COMUM,DE 4MM DE ESPESSURA.FORNECIME NTO E COLOCACAO</v>
          </cell>
          <cell r="G1675">
            <v>14</v>
          </cell>
        </row>
        <row r="1675">
          <cell r="I1675" t="str">
            <v>m²</v>
          </cell>
          <cell r="J1675">
            <v>1</v>
          </cell>
        </row>
        <row r="1675">
          <cell r="L1675">
            <v>137.91</v>
          </cell>
        </row>
        <row r="1676">
          <cell r="D1676" t="str">
            <v> 00602 </v>
          </cell>
          <cell r="E1676" t="str">
            <v>EMOP</v>
          </cell>
          <cell r="F1676" t="str">
            <v>VIDRO PLANO TRANSPARENTE, COMUM, COM ESP ESSURA DE 4MM</v>
          </cell>
          <cell r="G1676" t="str">
            <v>Material</v>
          </cell>
        </row>
        <row r="1676">
          <cell r="I1676" t="str">
            <v>m²</v>
          </cell>
          <cell r="J1676">
            <v>1</v>
          </cell>
          <cell r="K1676">
            <v>10</v>
          </cell>
          <cell r="L1676">
            <v>107.81</v>
          </cell>
        </row>
        <row r="1677">
          <cell r="D1677" t="str">
            <v> 20132 </v>
          </cell>
          <cell r="E1677" t="str">
            <v>EMOP</v>
          </cell>
          <cell r="F1677" t="str">
            <v>MAO-DE-OBRA DE SERVENTE DA CONSTRUCAO CI VIL, INCLUSIVE ENCARGOS SOCIAIS DESONERA DOS</v>
          </cell>
          <cell r="G1677" t="str">
            <v>Mão de Obra</v>
          </cell>
        </row>
        <row r="1677">
          <cell r="I1677" t="str">
            <v>H</v>
          </cell>
          <cell r="J1677">
            <v>0.45</v>
          </cell>
          <cell r="K1677">
            <v>3</v>
          </cell>
          <cell r="L1677">
            <v>17.5</v>
          </cell>
        </row>
        <row r="1678">
          <cell r="D1678" t="str">
            <v> 20152 </v>
          </cell>
          <cell r="E1678" t="str">
            <v>EMOP</v>
          </cell>
          <cell r="F1678" t="str">
            <v>MAO-DE-OBRA DE VIDRACEIRO, INCLUSIVE ENC ARGOS SOCIAIS DESONERADOS</v>
          </cell>
          <cell r="G1678" t="str">
            <v>Mão de Obra</v>
          </cell>
        </row>
        <row r="1678">
          <cell r="I1678" t="str">
            <v>H</v>
          </cell>
          <cell r="J1678">
            <v>0.45</v>
          </cell>
          <cell r="K1678">
            <v>3</v>
          </cell>
          <cell r="L1678">
            <v>24.2</v>
          </cell>
        </row>
        <row r="1680">
          <cell r="D1680" t="str">
            <v>Código</v>
          </cell>
          <cell r="E1680" t="str">
            <v>Banco</v>
          </cell>
          <cell r="F1680" t="str">
            <v>Descrição</v>
          </cell>
          <cell r="G1680" t="str">
            <v>Tipo</v>
          </cell>
        </row>
        <row r="1680">
          <cell r="I1680" t="str">
            <v>Und</v>
          </cell>
          <cell r="J1680" t="str">
            <v>Quant.</v>
          </cell>
          <cell r="K1680" t="str">
            <v>Porcent.</v>
          </cell>
          <cell r="L1680" t="str">
            <v>Valor Unit</v>
          </cell>
        </row>
        <row r="1681">
          <cell r="D1681" t="str">
            <v> 14.003.0164-A </v>
          </cell>
          <cell r="E1681" t="str">
            <v>EMOP</v>
          </cell>
          <cell r="F1681" t="str">
            <v>CAIXILHO FIXO DE ALUMINIO ANODIZADO PARA VIDRO EM BRONZE OU PRETO,SERIE 28.FORNECIMENTO E COLOCACAO</v>
          </cell>
          <cell r="G1681">
            <v>14</v>
          </cell>
        </row>
        <row r="1681">
          <cell r="I1681" t="str">
            <v>m²</v>
          </cell>
          <cell r="J1681">
            <v>1</v>
          </cell>
        </row>
        <row r="1681">
          <cell r="L1681">
            <v>418</v>
          </cell>
        </row>
        <row r="1682">
          <cell r="D1682" t="str">
            <v> 20132 </v>
          </cell>
          <cell r="E1682" t="str">
            <v>EMOP</v>
          </cell>
          <cell r="F1682" t="str">
            <v>MAO-DE-OBRA DE SERVENTE DA CONSTRUCAO CI VIL, INCLUSIVE ENCARGOS SOCIAIS DESONERA DOS</v>
          </cell>
          <cell r="G1682" t="str">
            <v>Mão de Obra</v>
          </cell>
        </row>
        <row r="1682">
          <cell r="I1682" t="str">
            <v>H</v>
          </cell>
          <cell r="J1682">
            <v>3</v>
          </cell>
          <cell r="K1682">
            <v>18.45</v>
          </cell>
          <cell r="L1682">
            <v>17.5</v>
          </cell>
        </row>
        <row r="1683">
          <cell r="D1683" t="str">
            <v> 00022 </v>
          </cell>
          <cell r="E1683" t="str">
            <v>EMOP</v>
          </cell>
          <cell r="F1683" t="str">
            <v>ALUMINIO EM PERFIL TUBULAR EXTRUDADO, LI GA COMUM</v>
          </cell>
          <cell r="G1683" t="str">
            <v>Material</v>
          </cell>
        </row>
        <row r="1683">
          <cell r="I1683" t="str">
            <v>KG</v>
          </cell>
          <cell r="J1683">
            <v>6.5</v>
          </cell>
          <cell r="K1683">
            <v>38</v>
          </cell>
          <cell r="L1683">
            <v>29.35</v>
          </cell>
        </row>
        <row r="1684">
          <cell r="D1684" t="str">
            <v> 20131 </v>
          </cell>
          <cell r="E1684" t="str">
            <v>EMOP</v>
          </cell>
          <cell r="F1684" t="str">
            <v>MAO-DE-OBRA DE SERRALHEIRO DA CONSTRUCAO  CIVIL, INCLUSIVE ENCARGOS SOCIAIS DESON ERADOS</v>
          </cell>
          <cell r="G1684" t="str">
            <v>Mão de Obra</v>
          </cell>
        </row>
        <row r="1684">
          <cell r="I1684" t="str">
            <v>H</v>
          </cell>
          <cell r="J1684">
            <v>3</v>
          </cell>
          <cell r="K1684">
            <v>18.45</v>
          </cell>
          <cell r="L1684">
            <v>26.05</v>
          </cell>
        </row>
        <row r="1686">
          <cell r="F1686" t="str">
            <v>INSTALAÇÕES HIDRÁULICAS E SANITÁRIAS</v>
          </cell>
        </row>
        <row r="1687">
          <cell r="F1687" t="str">
            <v>INSTALAÇÃO DE ÁGUA FRIA</v>
          </cell>
        </row>
        <row r="1688">
          <cell r="D1688" t="str">
            <v>Código</v>
          </cell>
          <cell r="E1688" t="str">
            <v>Banco</v>
          </cell>
          <cell r="F1688" t="str">
            <v>Descrição</v>
          </cell>
          <cell r="G1688" t="str">
            <v>Tipo</v>
          </cell>
        </row>
        <row r="1688">
          <cell r="I1688" t="str">
            <v>Und</v>
          </cell>
          <cell r="J1688" t="str">
            <v>Quant.</v>
          </cell>
          <cell r="K1688" t="str">
            <v>Porcent.</v>
          </cell>
          <cell r="L1688" t="str">
            <v>Valor Unit</v>
          </cell>
        </row>
        <row r="1689">
          <cell r="D1689" t="str">
            <v> 89402 </v>
          </cell>
          <cell r="E1689" t="str">
            <v>SINAPI</v>
          </cell>
          <cell r="F1689" t="str">
            <v>TUBO, PVC, SOLDÁVEL, DN 25MM, INSTALADO EM RAMAL DE DISTRIBUIÇÃO DE ÁGUA - FORNECIMENTO E INSTALAÇÃO. AF_06/2022</v>
          </cell>
          <cell r="G1689" t="str">
            <v>INHI - INSTALAÇÕES HIDROS SANITÁRIAS</v>
          </cell>
        </row>
        <row r="1689">
          <cell r="I1689" t="str">
            <v>M</v>
          </cell>
          <cell r="J1689">
            <v>1</v>
          </cell>
        </row>
        <row r="1689">
          <cell r="L1689">
            <v>13.91</v>
          </cell>
        </row>
        <row r="1690">
          <cell r="D1690" t="str">
            <v> 88248 </v>
          </cell>
          <cell r="E1690" t="str">
            <v>SINAPI</v>
          </cell>
          <cell r="F1690" t="str">
            <v>AUXILIAR DE ENCANADOR OU BOMBEIRO HIDRÁULICO COM ENCARGOS COMPLEMENTARES</v>
          </cell>
          <cell r="G1690" t="str">
            <v>SEDI - SERVIÇOS DIVERSOS</v>
          </cell>
        </row>
        <row r="1690">
          <cell r="I1690" t="str">
            <v>H</v>
          </cell>
          <cell r="J1690">
            <v>0.1586</v>
          </cell>
          <cell r="K1690">
            <v>0</v>
          </cell>
          <cell r="L1690">
            <v>26.23</v>
          </cell>
        </row>
        <row r="1691">
          <cell r="D1691" t="str">
            <v> 88267 </v>
          </cell>
          <cell r="E1691" t="str">
            <v>SINAPI</v>
          </cell>
          <cell r="F1691" t="str">
            <v>ENCANADOR OU BOMBEIRO HIDRÁULICO COM ENCARGOS COMPLEMENTARES</v>
          </cell>
          <cell r="G1691" t="str">
            <v>SEDI - SERVIÇOS DIVERSOS</v>
          </cell>
        </row>
        <row r="1691">
          <cell r="I1691" t="str">
            <v>H</v>
          </cell>
          <cell r="J1691">
            <v>0.1586</v>
          </cell>
          <cell r="K1691">
            <v>0</v>
          </cell>
          <cell r="L1691">
            <v>32.39</v>
          </cell>
        </row>
        <row r="1692">
          <cell r="D1692" t="str">
            <v> 00009868 </v>
          </cell>
          <cell r="E1692" t="str">
            <v>SINAPI</v>
          </cell>
          <cell r="F1692" t="str">
            <v>TUBO PVC, SOLDAVEL, DE 25 MM, AGUA FRIA (NBR-5648)</v>
          </cell>
          <cell r="G1692" t="str">
            <v>Material</v>
          </cell>
        </row>
        <row r="1692">
          <cell r="I1692" t="str">
            <v>M</v>
          </cell>
          <cell r="J1692">
            <v>1.0493</v>
          </cell>
          <cell r="K1692">
            <v>0</v>
          </cell>
          <cell r="L1692">
            <v>4.33</v>
          </cell>
        </row>
        <row r="1693">
          <cell r="D1693" t="str">
            <v> 00038383 </v>
          </cell>
          <cell r="E1693" t="str">
            <v>SINAPI</v>
          </cell>
          <cell r="F1693" t="str">
            <v>LIXA D'AGUA EM FOLHA, GRAO 100</v>
          </cell>
          <cell r="G1693" t="str">
            <v>Material</v>
          </cell>
        </row>
        <row r="1693">
          <cell r="I1693" t="str">
            <v>UN</v>
          </cell>
          <cell r="J1693">
            <v>0.037</v>
          </cell>
          <cell r="K1693">
            <v>0</v>
          </cell>
          <cell r="L1693">
            <v>2.39</v>
          </cell>
        </row>
        <row r="1695">
          <cell r="D1695" t="str">
            <v>Código</v>
          </cell>
          <cell r="E1695" t="str">
            <v>Banco</v>
          </cell>
          <cell r="F1695" t="str">
            <v>Descrição</v>
          </cell>
          <cell r="G1695" t="str">
            <v>Tipo</v>
          </cell>
        </row>
        <row r="1695">
          <cell r="I1695" t="str">
            <v>Und</v>
          </cell>
          <cell r="J1695" t="str">
            <v>Quant.</v>
          </cell>
          <cell r="K1695" t="str">
            <v>Porcent.</v>
          </cell>
          <cell r="L1695" t="str">
            <v>Valor Unit</v>
          </cell>
        </row>
        <row r="1696">
          <cell r="D1696" t="str">
            <v> 103979 </v>
          </cell>
          <cell r="E1696" t="str">
            <v>SINAPI</v>
          </cell>
          <cell r="F1696" t="str">
            <v>TUBO, PVC, SOLDÁVEL, DN 50MM, INSTALADO EM RAMAL DE DISTRIBUIÇÃO DE ÁGUA - FORNECIMENTO E INSTALAÇÃO. AF_06/2022</v>
          </cell>
          <cell r="G1696" t="str">
            <v>INHI - INSTALAÇÕES HIDROS SANITÁRIAS</v>
          </cell>
        </row>
        <row r="1696">
          <cell r="I1696" t="str">
            <v>M</v>
          </cell>
          <cell r="J1696">
            <v>1</v>
          </cell>
        </row>
        <row r="1696">
          <cell r="L1696">
            <v>32.64</v>
          </cell>
        </row>
        <row r="1697">
          <cell r="D1697" t="str">
            <v> 88267 </v>
          </cell>
          <cell r="E1697" t="str">
            <v>SINAPI</v>
          </cell>
          <cell r="F1697" t="str">
            <v>ENCANADOR OU BOMBEIRO HIDRÁULICO COM ENCARGOS COMPLEMENTARES</v>
          </cell>
          <cell r="G1697" t="str">
            <v>SEDI - SERVIÇOS DIVERSOS</v>
          </cell>
        </row>
        <row r="1697">
          <cell r="I1697" t="str">
            <v>H</v>
          </cell>
          <cell r="J1697">
            <v>0.2677</v>
          </cell>
          <cell r="K1697">
            <v>0</v>
          </cell>
          <cell r="L1697">
            <v>32.39</v>
          </cell>
        </row>
        <row r="1698">
          <cell r="D1698" t="str">
            <v> 88248 </v>
          </cell>
          <cell r="E1698" t="str">
            <v>SINAPI</v>
          </cell>
          <cell r="F1698" t="str">
            <v>AUXILIAR DE ENCANADOR OU BOMBEIRO HIDRÁULICO COM ENCARGOS COMPLEMENTARES</v>
          </cell>
          <cell r="G1698" t="str">
            <v>SEDI - SERVIÇOS DIVERSOS</v>
          </cell>
        </row>
        <row r="1698">
          <cell r="I1698" t="str">
            <v>H</v>
          </cell>
          <cell r="J1698">
            <v>0.2677</v>
          </cell>
          <cell r="K1698">
            <v>0</v>
          </cell>
          <cell r="L1698">
            <v>26.23</v>
          </cell>
        </row>
        <row r="1699">
          <cell r="D1699" t="str">
            <v> 00009875 </v>
          </cell>
          <cell r="E1699" t="str">
            <v>SINAPI</v>
          </cell>
          <cell r="F1699" t="str">
            <v>TUBO PVC, SOLDAVEL, DE 50 MM, AGUA FRIA (NBR-5648)</v>
          </cell>
          <cell r="G1699" t="str">
            <v>Material</v>
          </cell>
        </row>
        <row r="1699">
          <cell r="I1699" t="str">
            <v>M</v>
          </cell>
          <cell r="J1699">
            <v>1.0493</v>
          </cell>
          <cell r="K1699">
            <v>0</v>
          </cell>
          <cell r="L1699">
            <v>16.09</v>
          </cell>
        </row>
        <row r="1700">
          <cell r="D1700" t="str">
            <v> 00038383 </v>
          </cell>
          <cell r="E1700" t="str">
            <v>SINAPI</v>
          </cell>
          <cell r="F1700" t="str">
            <v>LIXA D'AGUA EM FOLHA, GRAO 100</v>
          </cell>
          <cell r="G1700" t="str">
            <v>Material</v>
          </cell>
        </row>
        <row r="1700">
          <cell r="I1700" t="str">
            <v>UN</v>
          </cell>
          <cell r="J1700">
            <v>0.0312</v>
          </cell>
          <cell r="K1700">
            <v>0</v>
          </cell>
          <cell r="L1700">
            <v>2.39</v>
          </cell>
        </row>
        <row r="1702">
          <cell r="D1702" t="str">
            <v>Código</v>
          </cell>
          <cell r="E1702" t="str">
            <v>Banco</v>
          </cell>
          <cell r="F1702" t="str">
            <v>Descrição</v>
          </cell>
          <cell r="G1702" t="str">
            <v>Tipo</v>
          </cell>
        </row>
        <row r="1702">
          <cell r="I1702" t="str">
            <v>Und</v>
          </cell>
          <cell r="J1702" t="str">
            <v>Quant.</v>
          </cell>
          <cell r="K1702" t="str">
            <v>Porcent.</v>
          </cell>
          <cell r="L1702" t="str">
            <v>Valor Unit</v>
          </cell>
        </row>
        <row r="1703">
          <cell r="D1703" t="str">
            <v> 89408 </v>
          </cell>
          <cell r="E1703" t="str">
            <v>SINAPI</v>
          </cell>
          <cell r="F1703" t="str">
            <v>JOELHO 90 GRAUS, PVC, SOLDÁVEL, DN 25MM, INSTALADO EM RAMAL DE DISTRIBUIÇÃO DE ÁGUA - FORNECIMENTO E INSTALAÇÃO. AF_06/2022</v>
          </cell>
          <cell r="G1703" t="str">
            <v>INHI - INSTALAÇÕES HIDROS SANITÁRIAS</v>
          </cell>
        </row>
        <row r="1703">
          <cell r="I1703" t="str">
            <v>UN</v>
          </cell>
          <cell r="J1703">
            <v>1</v>
          </cell>
        </row>
        <row r="1703">
          <cell r="L1703">
            <v>9.81</v>
          </cell>
        </row>
        <row r="1704">
          <cell r="D1704" t="str">
            <v> 88248 </v>
          </cell>
          <cell r="E1704" t="str">
            <v>SINAPI</v>
          </cell>
          <cell r="F1704" t="str">
            <v>AUXILIAR DE ENCANADOR OU BOMBEIRO HIDRÁULICO COM ENCARGOS COMPLEMENTARES</v>
          </cell>
          <cell r="G1704" t="str">
            <v>SEDI - SERVIÇOS DIVERSOS</v>
          </cell>
        </row>
        <row r="1704">
          <cell r="I1704" t="str">
            <v>H</v>
          </cell>
          <cell r="J1704">
            <v>0.1359</v>
          </cell>
          <cell r="K1704">
            <v>0</v>
          </cell>
          <cell r="L1704">
            <v>26.23</v>
          </cell>
        </row>
        <row r="1705">
          <cell r="D1705" t="str">
            <v> 88267 </v>
          </cell>
          <cell r="E1705" t="str">
            <v>SINAPI</v>
          </cell>
          <cell r="F1705" t="str">
            <v>ENCANADOR OU BOMBEIRO HIDRÁULICO COM ENCARGOS COMPLEMENTARES</v>
          </cell>
          <cell r="G1705" t="str">
            <v>SEDI - SERVIÇOS DIVERSOS</v>
          </cell>
        </row>
        <row r="1705">
          <cell r="I1705" t="str">
            <v>H</v>
          </cell>
          <cell r="J1705">
            <v>0.1359</v>
          </cell>
          <cell r="K1705">
            <v>0</v>
          </cell>
          <cell r="L1705">
            <v>32.39</v>
          </cell>
        </row>
        <row r="1706">
          <cell r="D1706" t="str">
            <v> 00020083 </v>
          </cell>
          <cell r="E1706" t="str">
            <v>SINAPI</v>
          </cell>
          <cell r="F1706" t="str">
            <v>SOLUCAO PREPARADORA / LIMPADORA PARA PVC, FRASCO COM 1000 CM3</v>
          </cell>
          <cell r="G1706" t="str">
            <v>Material</v>
          </cell>
        </row>
        <row r="1706">
          <cell r="I1706" t="str">
            <v>UN</v>
          </cell>
          <cell r="J1706">
            <v>0.008</v>
          </cell>
          <cell r="K1706">
            <v>0</v>
          </cell>
          <cell r="L1706">
            <v>71.92</v>
          </cell>
        </row>
        <row r="1707">
          <cell r="D1707" t="str">
            <v> 00000122 </v>
          </cell>
          <cell r="E1707" t="str">
            <v>SINAPI</v>
          </cell>
          <cell r="F1707" t="str">
            <v>ADESIVO PLASTICO PARA PVC, FRASCO COM *850* GR</v>
          </cell>
          <cell r="G1707" t="str">
            <v>Material</v>
          </cell>
        </row>
        <row r="1707">
          <cell r="I1707" t="str">
            <v>UN</v>
          </cell>
          <cell r="J1707">
            <v>0.0071</v>
          </cell>
          <cell r="K1707">
            <v>0</v>
          </cell>
          <cell r="L1707">
            <v>63.47</v>
          </cell>
        </row>
        <row r="1708">
          <cell r="D1708" t="str">
            <v> 00038383 </v>
          </cell>
          <cell r="E1708" t="str">
            <v>SINAPI</v>
          </cell>
          <cell r="F1708" t="str">
            <v>LIXA D'AGUA EM FOLHA, GRAO 100</v>
          </cell>
          <cell r="G1708" t="str">
            <v>Material</v>
          </cell>
        </row>
        <row r="1708">
          <cell r="I1708" t="str">
            <v>UN</v>
          </cell>
          <cell r="J1708">
            <v>0.0302</v>
          </cell>
          <cell r="K1708">
            <v>0</v>
          </cell>
          <cell r="L1708">
            <v>2.39</v>
          </cell>
        </row>
        <row r="1709">
          <cell r="D1709" t="str">
            <v> 00003529 </v>
          </cell>
          <cell r="E1709" t="str">
            <v>SINAPI</v>
          </cell>
          <cell r="F1709" t="str">
            <v>JOELHO PVC, SOLDAVEL, 90 GRAUS, 25 MM, COR MARROM, PARA AGUA FRIA PREDIAL</v>
          </cell>
          <cell r="G1709" t="str">
            <v>Material</v>
          </cell>
        </row>
        <row r="1709">
          <cell r="I1709" t="str">
            <v>UN</v>
          </cell>
          <cell r="J1709">
            <v>1</v>
          </cell>
          <cell r="K1709">
            <v>0</v>
          </cell>
          <cell r="L1709">
            <v>0.76</v>
          </cell>
        </row>
        <row r="1711">
          <cell r="D1711" t="str">
            <v>Código</v>
          </cell>
          <cell r="E1711" t="str">
            <v>Banco</v>
          </cell>
          <cell r="F1711" t="str">
            <v>Descrição</v>
          </cell>
          <cell r="G1711" t="str">
            <v>Tipo</v>
          </cell>
        </row>
        <row r="1711">
          <cell r="I1711" t="str">
            <v>Und</v>
          </cell>
          <cell r="J1711" t="str">
            <v>Quant.</v>
          </cell>
          <cell r="K1711" t="str">
            <v>Porcent.</v>
          </cell>
          <cell r="L1711" t="str">
            <v>Valor Unit</v>
          </cell>
        </row>
        <row r="1712">
          <cell r="D1712" t="str">
            <v> 103984 </v>
          </cell>
          <cell r="E1712" t="str">
            <v>SINAPI</v>
          </cell>
          <cell r="F1712" t="str">
            <v>JOELHO 90 GRAUS, PVC, SOLDÁVEL, DN 50MM, INSTALADO EM RAMAL DE DISTRIBUIÇÃO DE ÁGUA - FORNECIMENTO E INSTALAÇÃO. AF_06/2022</v>
          </cell>
          <cell r="G1712" t="str">
            <v>INHI - INSTALAÇÕES HIDROS SANITÁRIAS</v>
          </cell>
        </row>
        <row r="1712">
          <cell r="I1712" t="str">
            <v>UN</v>
          </cell>
          <cell r="J1712">
            <v>1</v>
          </cell>
        </row>
        <row r="1712">
          <cell r="L1712">
            <v>21.39</v>
          </cell>
        </row>
        <row r="1713">
          <cell r="D1713" t="str">
            <v> 88248 </v>
          </cell>
          <cell r="E1713" t="str">
            <v>SINAPI</v>
          </cell>
          <cell r="F1713" t="str">
            <v>AUXILIAR DE ENCANADOR OU BOMBEIRO HIDRÁULICO COM ENCARGOS COMPLEMENTARES</v>
          </cell>
          <cell r="G1713" t="str">
            <v>SEDI - SERVIÇOS DIVERSOS</v>
          </cell>
        </row>
        <row r="1713">
          <cell r="I1713" t="str">
            <v>H</v>
          </cell>
          <cell r="J1713">
            <v>0.2294</v>
          </cell>
          <cell r="K1713">
            <v>0</v>
          </cell>
          <cell r="L1713">
            <v>26.23</v>
          </cell>
        </row>
        <row r="1714">
          <cell r="D1714" t="str">
            <v> 88267 </v>
          </cell>
          <cell r="E1714" t="str">
            <v>SINAPI</v>
          </cell>
          <cell r="F1714" t="str">
            <v>ENCANADOR OU BOMBEIRO HIDRÁULICO COM ENCARGOS COMPLEMENTARES</v>
          </cell>
          <cell r="G1714" t="str">
            <v>SEDI - SERVIÇOS DIVERSOS</v>
          </cell>
        </row>
        <row r="1714">
          <cell r="I1714" t="str">
            <v>H</v>
          </cell>
          <cell r="J1714">
            <v>0.2294</v>
          </cell>
          <cell r="K1714">
            <v>0</v>
          </cell>
          <cell r="L1714">
            <v>32.39</v>
          </cell>
        </row>
        <row r="1715">
          <cell r="D1715" t="str">
            <v> 00000122 </v>
          </cell>
          <cell r="E1715" t="str">
            <v>SINAPI</v>
          </cell>
          <cell r="F1715" t="str">
            <v>ADESIVO PLASTICO PARA PVC, FRASCO COM *850* GR</v>
          </cell>
          <cell r="G1715" t="str">
            <v>Material</v>
          </cell>
        </row>
        <row r="1715">
          <cell r="I1715" t="str">
            <v>UN</v>
          </cell>
          <cell r="J1715">
            <v>0.0165</v>
          </cell>
          <cell r="K1715">
            <v>0</v>
          </cell>
          <cell r="L1715">
            <v>63.47</v>
          </cell>
        </row>
        <row r="1716">
          <cell r="D1716" t="str">
            <v> 00020083 </v>
          </cell>
          <cell r="E1716" t="str">
            <v>SINAPI</v>
          </cell>
          <cell r="F1716" t="str">
            <v>SOLUCAO PREPARADORA / LIMPADORA PARA PVC, FRASCO COM 1000 CM3</v>
          </cell>
          <cell r="G1716" t="str">
            <v>Material</v>
          </cell>
        </row>
        <row r="1716">
          <cell r="I1716" t="str">
            <v>UN</v>
          </cell>
          <cell r="J1716">
            <v>0.022</v>
          </cell>
          <cell r="K1716">
            <v>0</v>
          </cell>
          <cell r="L1716">
            <v>71.92</v>
          </cell>
        </row>
        <row r="1717">
          <cell r="D1717" t="str">
            <v> 00038383 </v>
          </cell>
          <cell r="E1717" t="str">
            <v>SINAPI</v>
          </cell>
          <cell r="F1717" t="str">
            <v>LIXA D'AGUA EM FOLHA, GRAO 100</v>
          </cell>
          <cell r="G1717" t="str">
            <v>Material</v>
          </cell>
        </row>
        <row r="1717">
          <cell r="I1717" t="str">
            <v>UN</v>
          </cell>
          <cell r="J1717">
            <v>0.051</v>
          </cell>
          <cell r="K1717">
            <v>0</v>
          </cell>
          <cell r="L1717">
            <v>2.39</v>
          </cell>
        </row>
        <row r="1718">
          <cell r="D1718" t="str">
            <v> 00003540 </v>
          </cell>
          <cell r="E1718" t="str">
            <v>SINAPI</v>
          </cell>
          <cell r="F1718" t="str">
            <v>JOELHO PVC, SOLDAVEL, 90 GRAUS, 50 MM, COR MARROM, PARA AGUA FRIA PREDIAL</v>
          </cell>
          <cell r="G1718" t="str">
            <v>Material</v>
          </cell>
        </row>
        <row r="1718">
          <cell r="I1718" t="str">
            <v>UN</v>
          </cell>
          <cell r="J1718">
            <v>1</v>
          </cell>
          <cell r="K1718">
            <v>0</v>
          </cell>
          <cell r="L1718">
            <v>5.21</v>
          </cell>
        </row>
        <row r="1720">
          <cell r="D1720" t="str">
            <v>Código</v>
          </cell>
          <cell r="E1720" t="str">
            <v>Banco</v>
          </cell>
          <cell r="F1720" t="str">
            <v>Descrição</v>
          </cell>
          <cell r="G1720" t="str">
            <v>Tipo</v>
          </cell>
        </row>
        <row r="1720">
          <cell r="I1720" t="str">
            <v>Und</v>
          </cell>
          <cell r="J1720" t="str">
            <v>Quant.</v>
          </cell>
          <cell r="K1720" t="str">
            <v>Porcent.</v>
          </cell>
          <cell r="L1720" t="str">
            <v>Valor Unit</v>
          </cell>
        </row>
        <row r="1721">
          <cell r="D1721" t="str">
            <v> 104004 </v>
          </cell>
          <cell r="E1721" t="str">
            <v>SINAPI</v>
          </cell>
          <cell r="F1721" t="str">
            <v>TE, PVC, SOLDÁVEL, DN 50MM, INSTALADO EM RAMAL DE DISTRIBUIÇÃO DE ÁGUA - FORNECIMENTO E INSTALAÇÃO. AF_06/2022</v>
          </cell>
          <cell r="G1721" t="str">
            <v>INHI - INSTALAÇÕES HIDROS SANITÁRIAS</v>
          </cell>
        </row>
        <row r="1721">
          <cell r="I1721" t="str">
            <v>UN</v>
          </cell>
          <cell r="J1721">
            <v>1</v>
          </cell>
        </row>
        <row r="1721">
          <cell r="L1721">
            <v>32.08</v>
          </cell>
        </row>
        <row r="1722">
          <cell r="D1722" t="str">
            <v> 88267 </v>
          </cell>
          <cell r="E1722" t="str">
            <v>SINAPI</v>
          </cell>
          <cell r="F1722" t="str">
            <v>ENCANADOR OU BOMBEIRO HIDRÁULICO COM ENCARGOS COMPLEMENTARES</v>
          </cell>
          <cell r="G1722" t="str">
            <v>SEDI - SERVIÇOS DIVERSOS</v>
          </cell>
        </row>
        <row r="1722">
          <cell r="I1722" t="str">
            <v>H</v>
          </cell>
          <cell r="J1722">
            <v>0.3059</v>
          </cell>
          <cell r="K1722">
            <v>0</v>
          </cell>
          <cell r="L1722">
            <v>32.39</v>
          </cell>
        </row>
        <row r="1723">
          <cell r="D1723" t="str">
            <v> 88248 </v>
          </cell>
          <cell r="E1723" t="str">
            <v>SINAPI</v>
          </cell>
          <cell r="F1723" t="str">
            <v>AUXILIAR DE ENCANADOR OU BOMBEIRO HIDRÁULICO COM ENCARGOS COMPLEMENTARES</v>
          </cell>
          <cell r="G1723" t="str">
            <v>SEDI - SERVIÇOS DIVERSOS</v>
          </cell>
        </row>
        <row r="1723">
          <cell r="I1723" t="str">
            <v>H</v>
          </cell>
          <cell r="J1723">
            <v>0.3059</v>
          </cell>
          <cell r="K1723">
            <v>0</v>
          </cell>
          <cell r="L1723">
            <v>26.23</v>
          </cell>
        </row>
        <row r="1724">
          <cell r="D1724" t="str">
            <v> 00000122 </v>
          </cell>
          <cell r="E1724" t="str">
            <v>SINAPI</v>
          </cell>
          <cell r="F1724" t="str">
            <v>ADESIVO PLASTICO PARA PVC, FRASCO COM *850* GR</v>
          </cell>
          <cell r="G1724" t="str">
            <v>Material</v>
          </cell>
        </row>
        <row r="1724">
          <cell r="I1724" t="str">
            <v>UN</v>
          </cell>
          <cell r="J1724">
            <v>0.0247</v>
          </cell>
          <cell r="K1724">
            <v>0</v>
          </cell>
          <cell r="L1724">
            <v>63.47</v>
          </cell>
        </row>
        <row r="1725">
          <cell r="D1725" t="str">
            <v> 00007142 </v>
          </cell>
          <cell r="E1725" t="str">
            <v>SINAPI</v>
          </cell>
          <cell r="F1725" t="str">
            <v>TE SOLDAVEL, PVC, 90 GRAUS,50 MM, PARA AGUA FRIA PREDIAL (NBR 5648)</v>
          </cell>
          <cell r="G1725" t="str">
            <v>Material</v>
          </cell>
        </row>
        <row r="1725">
          <cell r="I1725" t="str">
            <v>UN</v>
          </cell>
          <cell r="J1725">
            <v>1</v>
          </cell>
          <cell r="K1725">
            <v>0</v>
          </cell>
          <cell r="L1725">
            <v>10.05</v>
          </cell>
        </row>
        <row r="1726">
          <cell r="D1726" t="str">
            <v> 00038383 </v>
          </cell>
          <cell r="E1726" t="str">
            <v>SINAPI</v>
          </cell>
          <cell r="F1726" t="str">
            <v>LIXA D'AGUA EM FOLHA, GRAO 100</v>
          </cell>
          <cell r="G1726" t="str">
            <v>Material</v>
          </cell>
        </row>
        <row r="1726">
          <cell r="I1726" t="str">
            <v>UN</v>
          </cell>
          <cell r="J1726">
            <v>0.0765</v>
          </cell>
          <cell r="K1726">
            <v>0</v>
          </cell>
          <cell r="L1726">
            <v>2.39</v>
          </cell>
        </row>
        <row r="1727">
          <cell r="D1727" t="str">
            <v> 00020083 </v>
          </cell>
          <cell r="E1727" t="str">
            <v>SINAPI</v>
          </cell>
          <cell r="F1727" t="str">
            <v>SOLUCAO PREPARADORA / LIMPADORA PARA PVC, FRASCO COM 1000 CM3</v>
          </cell>
          <cell r="G1727" t="str">
            <v>Material</v>
          </cell>
        </row>
        <row r="1727">
          <cell r="I1727" t="str">
            <v>UN</v>
          </cell>
          <cell r="J1727">
            <v>0.033</v>
          </cell>
          <cell r="K1727">
            <v>0</v>
          </cell>
          <cell r="L1727">
            <v>71.92</v>
          </cell>
        </row>
        <row r="1729">
          <cell r="D1729" t="str">
            <v>Código</v>
          </cell>
          <cell r="E1729" t="str">
            <v>Banco</v>
          </cell>
          <cell r="F1729" t="str">
            <v>Descrição</v>
          </cell>
          <cell r="G1729" t="str">
            <v>Tipo</v>
          </cell>
        </row>
        <row r="1729">
          <cell r="I1729" t="str">
            <v>Und</v>
          </cell>
          <cell r="J1729" t="str">
            <v>Quant.</v>
          </cell>
          <cell r="K1729" t="str">
            <v>Porcent.</v>
          </cell>
          <cell r="L1729" t="str">
            <v>Valor Unit</v>
          </cell>
        </row>
        <row r="1730">
          <cell r="D1730" t="str">
            <v> 15.036.0022-A </v>
          </cell>
          <cell r="E1730" t="str">
            <v>EMOP</v>
          </cell>
          <cell r="F1730" t="str">
            <v>TUBO DE PVC RIGIDO,ROSQUEAVEL,PARA AGUA FRIA,COM DIAMETRO DE 1.1/2",INCLUSIVE CONEXOES E EMENDAS,EXCLUSIVE ABERTURA E FE CHAMENTO DE RASGO.FORNECIMENTO E ASSENTAMENTO</v>
          </cell>
          <cell r="G1730">
            <v>15</v>
          </cell>
        </row>
        <row r="1730">
          <cell r="I1730" t="str">
            <v>M</v>
          </cell>
          <cell r="J1730">
            <v>1</v>
          </cell>
        </row>
        <row r="1730">
          <cell r="L1730">
            <v>48.91</v>
          </cell>
        </row>
        <row r="1731">
          <cell r="D1731" t="str">
            <v> 20039 </v>
          </cell>
          <cell r="E1731" t="str">
            <v>EMOP</v>
          </cell>
          <cell r="F1731" t="str">
            <v>MAO-DE-OBRA DE BOMBEIRO HIDRAULICO DA CO NSTRUCAO CIVIL, INCLUSIVE ENCARGOS SOCIA IS DESONERADOS</v>
          </cell>
          <cell r="G1731" t="str">
            <v>Mão de Obra</v>
          </cell>
        </row>
        <row r="1731">
          <cell r="I1731" t="str">
            <v>H</v>
          </cell>
          <cell r="J1731">
            <v>0.18</v>
          </cell>
          <cell r="K1731">
            <v>3</v>
          </cell>
          <cell r="L1731">
            <v>24.2</v>
          </cell>
        </row>
        <row r="1732">
          <cell r="D1732" t="str">
            <v> 02357 </v>
          </cell>
          <cell r="E1732" t="str">
            <v>EMOP</v>
          </cell>
          <cell r="F1732" t="str">
            <v>TUBO DE PVC RIGIDO ROQUEAVEL, EM BARRAS DE 6,00M, ROSCA EM AMBAS AS EXTREMIDADES , DE 1.1/2"</v>
          </cell>
          <cell r="G1732" t="str">
            <v>Material</v>
          </cell>
        </row>
        <row r="1732">
          <cell r="I1732" t="str">
            <v>UN</v>
          </cell>
          <cell r="J1732">
            <v>0.175</v>
          </cell>
          <cell r="K1732">
            <v>10</v>
          </cell>
          <cell r="L1732">
            <v>214</v>
          </cell>
        </row>
        <row r="1733">
          <cell r="D1733" t="str">
            <v> 20132 </v>
          </cell>
          <cell r="E1733" t="str">
            <v>EMOP</v>
          </cell>
          <cell r="F1733" t="str">
            <v>MAO-DE-OBRA DE SERVENTE DA CONSTRUCAO CI VIL, INCLUSIVE ENCARGOS SOCIAIS DESONERA DOS</v>
          </cell>
          <cell r="G1733" t="str">
            <v>Mão de Obra</v>
          </cell>
        </row>
        <row r="1733">
          <cell r="I1733" t="str">
            <v>H</v>
          </cell>
          <cell r="J1733">
            <v>0.18</v>
          </cell>
          <cell r="K1733">
            <v>3</v>
          </cell>
          <cell r="L1733">
            <v>17.5</v>
          </cell>
        </row>
        <row r="1735">
          <cell r="D1735" t="str">
            <v>Código</v>
          </cell>
          <cell r="E1735" t="str">
            <v>Banco</v>
          </cell>
          <cell r="F1735" t="str">
            <v>Descrição</v>
          </cell>
          <cell r="G1735" t="str">
            <v>Tipo</v>
          </cell>
        </row>
        <row r="1735">
          <cell r="I1735" t="str">
            <v>Und</v>
          </cell>
          <cell r="J1735" t="str">
            <v>Quant.</v>
          </cell>
          <cell r="K1735" t="str">
            <v>Porcent.</v>
          </cell>
          <cell r="L1735" t="str">
            <v>Valor Unit</v>
          </cell>
        </row>
        <row r="1736">
          <cell r="D1736" t="str">
            <v> 15.036.0023-A </v>
          </cell>
          <cell r="E1736" t="str">
            <v>EMOP</v>
          </cell>
          <cell r="F1736" t="str">
            <v>TUBO DE PVC RIGIDO,ROSQUEAVEL,PARA AGUA FRIA,COM DIAMETRO DE 2",INCLUSIVE CONEXOES E EMENDAS,EXCLUSIVE ABERTURA E FECHAM ENTO DE RASGO.FORNECIMENTO E ASSENTAMENTO</v>
          </cell>
          <cell r="G1736">
            <v>15</v>
          </cell>
        </row>
        <row r="1736">
          <cell r="I1736" t="str">
            <v>M</v>
          </cell>
          <cell r="J1736">
            <v>1</v>
          </cell>
        </row>
        <row r="1736">
          <cell r="L1736">
            <v>63.43</v>
          </cell>
        </row>
        <row r="1737">
          <cell r="D1737" t="str">
            <v> 20132 </v>
          </cell>
          <cell r="E1737" t="str">
            <v>EMOP</v>
          </cell>
          <cell r="F1737" t="str">
            <v>MAO-DE-OBRA DE SERVENTE DA CONSTRUCAO CI VIL, INCLUSIVE ENCARGOS SOCIAIS DESONERA DOS</v>
          </cell>
          <cell r="G1737" t="str">
            <v>Mão de Obra</v>
          </cell>
        </row>
        <row r="1737">
          <cell r="I1737" t="str">
            <v>H</v>
          </cell>
          <cell r="J1737">
            <v>0.22</v>
          </cell>
          <cell r="K1737">
            <v>3</v>
          </cell>
          <cell r="L1737">
            <v>17.5</v>
          </cell>
        </row>
        <row r="1738">
          <cell r="D1738" t="str">
            <v> 02611 </v>
          </cell>
          <cell r="E1738" t="str">
            <v>EMOP</v>
          </cell>
          <cell r="F1738" t="str">
            <v>TUBO DE PVC RIGIDO ROSQUEAVEL, EM BARRAS  DE 6,00M, ROSCA EM AMBAS AS EXTREMIDADE S, DE 2"</v>
          </cell>
          <cell r="G1738" t="str">
            <v>Material</v>
          </cell>
        </row>
        <row r="1738">
          <cell r="I1738" t="str">
            <v>UN</v>
          </cell>
          <cell r="J1738">
            <v>0.175</v>
          </cell>
          <cell r="K1738">
            <v>10</v>
          </cell>
          <cell r="L1738">
            <v>280.5</v>
          </cell>
        </row>
        <row r="1739">
          <cell r="D1739" t="str">
            <v> 20039 </v>
          </cell>
          <cell r="E1739" t="str">
            <v>EMOP</v>
          </cell>
          <cell r="F1739" t="str">
            <v>MAO-DE-OBRA DE BOMBEIRO HIDRAULICO DA CO NSTRUCAO CIVIL, INCLUSIVE ENCARGOS SOCIA IS DESONERADOS</v>
          </cell>
          <cell r="G1739" t="str">
            <v>Mão de Obra</v>
          </cell>
        </row>
        <row r="1739">
          <cell r="I1739" t="str">
            <v>H</v>
          </cell>
          <cell r="J1739">
            <v>0.22</v>
          </cell>
          <cell r="K1739">
            <v>3</v>
          </cell>
          <cell r="L1739">
            <v>24.2</v>
          </cell>
        </row>
        <row r="1741">
          <cell r="D1741" t="str">
            <v>Código</v>
          </cell>
          <cell r="E1741" t="str">
            <v>Banco</v>
          </cell>
          <cell r="F1741" t="str">
            <v>Descrição</v>
          </cell>
          <cell r="G1741" t="str">
            <v>Tipo</v>
          </cell>
        </row>
        <row r="1741">
          <cell r="I1741" t="str">
            <v>Und</v>
          </cell>
          <cell r="J1741" t="str">
            <v>Quant.</v>
          </cell>
          <cell r="K1741" t="str">
            <v>Porcent.</v>
          </cell>
          <cell r="L1741" t="str">
            <v>Valor Unit</v>
          </cell>
        </row>
        <row r="1742">
          <cell r="D1742" t="str">
            <v> UFF00335 (ADAPT_SINAPI: 92650) </v>
          </cell>
          <cell r="E1742" t="str">
            <v>Próprio</v>
          </cell>
          <cell r="F1742" t="str">
            <v>FORNECIMENTO E INSTALAÇÃO COMPLETA - TUBULAÇÃO DE AÇO CARBONO NBR 5580/5590 PARA SOLDA - Ø4"</v>
          </cell>
          <cell r="G1742" t="str">
            <v>INHI - INSTALAÇÕES HIDROS SANITÁRIAS</v>
          </cell>
        </row>
        <row r="1742">
          <cell r="I1742" t="str">
            <v>M</v>
          </cell>
          <cell r="J1742">
            <v>1</v>
          </cell>
        </row>
        <row r="1742">
          <cell r="L1742">
            <v>362.45</v>
          </cell>
        </row>
        <row r="1743">
          <cell r="D1743" t="str">
            <v> 88317 </v>
          </cell>
          <cell r="E1743" t="str">
            <v>SINAPI</v>
          </cell>
          <cell r="F1743" t="str">
            <v>SOLDADOR COM ENCARGOS COMPLEMENTARES</v>
          </cell>
          <cell r="G1743" t="str">
            <v>SEDI - SERVIÇOS DIVERSOS</v>
          </cell>
        </row>
        <row r="1743">
          <cell r="I1743" t="str">
            <v>H</v>
          </cell>
          <cell r="J1743">
            <v>0.18</v>
          </cell>
          <cell r="K1743">
            <v>0</v>
          </cell>
          <cell r="L1743">
            <v>36.83</v>
          </cell>
        </row>
        <row r="1744">
          <cell r="D1744" t="str">
            <v> 88248 </v>
          </cell>
          <cell r="E1744" t="str">
            <v>SINAPI</v>
          </cell>
          <cell r="F1744" t="str">
            <v>AUXILIAR DE ENCANADOR OU BOMBEIRO HIDRÁULICO COM ENCARGOS COMPLEMENTARES</v>
          </cell>
          <cell r="G1744" t="str">
            <v>SEDI - SERVIÇOS DIVERSOS</v>
          </cell>
        </row>
        <row r="1744">
          <cell r="I1744" t="str">
            <v>H</v>
          </cell>
          <cell r="J1744">
            <v>0.18</v>
          </cell>
          <cell r="K1744">
            <v>0</v>
          </cell>
          <cell r="L1744">
            <v>26.23</v>
          </cell>
        </row>
        <row r="1745">
          <cell r="D1745" t="str">
            <v> 88267 </v>
          </cell>
          <cell r="E1745" t="str">
            <v>SINAPI</v>
          </cell>
          <cell r="F1745" t="str">
            <v>ENCANADOR OU BOMBEIRO HIDRÁULICO COM ENCARGOS COMPLEMENTARES</v>
          </cell>
          <cell r="G1745" t="str">
            <v>SEDI - SERVIÇOS DIVERSOS</v>
          </cell>
        </row>
        <row r="1745">
          <cell r="I1745" t="str">
            <v>H</v>
          </cell>
          <cell r="J1745">
            <v>0.18</v>
          </cell>
          <cell r="K1745">
            <v>0</v>
          </cell>
          <cell r="L1745">
            <v>32.39</v>
          </cell>
        </row>
        <row r="1746">
          <cell r="D1746" t="str">
            <v> 00021151 </v>
          </cell>
          <cell r="E1746" t="str">
            <v>SINAPI</v>
          </cell>
          <cell r="F1746" t="str">
            <v>TUBO ACO CARBONO SEM COSTURA 4", E= *6,02 MM, SCHEDULE 40, *16,06 KG/M</v>
          </cell>
          <cell r="G1746" t="str">
            <v>Material</v>
          </cell>
        </row>
        <row r="1746">
          <cell r="I1746" t="str">
            <v>M</v>
          </cell>
          <cell r="J1746">
            <v>1.039</v>
          </cell>
          <cell r="K1746">
            <v>0</v>
          </cell>
          <cell r="L1746">
            <v>332.32</v>
          </cell>
        </row>
        <row r="1748">
          <cell r="D1748" t="str">
            <v>Código</v>
          </cell>
          <cell r="E1748" t="str">
            <v>Banco</v>
          </cell>
          <cell r="F1748" t="str">
            <v>Descrição</v>
          </cell>
          <cell r="G1748" t="str">
            <v>Tipo</v>
          </cell>
        </row>
        <row r="1748">
          <cell r="I1748" t="str">
            <v>Und</v>
          </cell>
          <cell r="J1748" t="str">
            <v>Quant.</v>
          </cell>
          <cell r="K1748" t="str">
            <v>Porcent.</v>
          </cell>
          <cell r="L1748" t="str">
            <v>Valor Unit</v>
          </cell>
        </row>
        <row r="1749">
          <cell r="D1749" t="str">
            <v> UFF00526 (ADAPT_SINAPI: 97457) </v>
          </cell>
          <cell r="E1749" t="str">
            <v>Próprio</v>
          </cell>
          <cell r="F1749" t="str">
            <v>CURVA 90 GRAUS, EM AÇO CARBONO, CONEXÃO SOLDADA, DN 100 (4") - FORNECIMENTO E INSTALAÇÃO. AF_10/2020</v>
          </cell>
          <cell r="G1749" t="str">
            <v>INHI - INSTALAÇÕES HIDROS SANITÁRIAS</v>
          </cell>
        </row>
        <row r="1749">
          <cell r="I1749" t="str">
            <v>UN</v>
          </cell>
          <cell r="J1749">
            <v>1</v>
          </cell>
        </row>
        <row r="1749">
          <cell r="L1749">
            <v>172.86</v>
          </cell>
        </row>
        <row r="1750">
          <cell r="D1750" t="str">
            <v> 88248 </v>
          </cell>
          <cell r="E1750" t="str">
            <v>SINAPI</v>
          </cell>
          <cell r="F1750" t="str">
            <v>AUXILIAR DE ENCANADOR OU BOMBEIRO HIDRÁULICO COM ENCARGOS COMPLEMENTARES</v>
          </cell>
          <cell r="G1750" t="str">
            <v>SEDI - SERVIÇOS DIVERSOS</v>
          </cell>
        </row>
        <row r="1750">
          <cell r="I1750" t="str">
            <v>H</v>
          </cell>
          <cell r="J1750">
            <v>0.93</v>
          </cell>
          <cell r="K1750">
            <v>0</v>
          </cell>
          <cell r="L1750">
            <v>26.23</v>
          </cell>
        </row>
        <row r="1751">
          <cell r="D1751" t="str">
            <v> 88267 </v>
          </cell>
          <cell r="E1751" t="str">
            <v>SINAPI</v>
          </cell>
          <cell r="F1751" t="str">
            <v>ENCANADOR OU BOMBEIRO HIDRÁULICO COM ENCARGOS COMPLEMENTARES</v>
          </cell>
          <cell r="G1751" t="str">
            <v>SEDI - SERVIÇOS DIVERSOS</v>
          </cell>
        </row>
        <row r="1751">
          <cell r="I1751" t="str">
            <v>H</v>
          </cell>
          <cell r="J1751">
            <v>0.93</v>
          </cell>
          <cell r="K1751">
            <v>0</v>
          </cell>
          <cell r="L1751">
            <v>32.39</v>
          </cell>
        </row>
        <row r="1752">
          <cell r="D1752" t="str">
            <v> 88317 </v>
          </cell>
          <cell r="E1752" t="str">
            <v>SINAPI</v>
          </cell>
          <cell r="F1752" t="str">
            <v>SOLDADOR COM ENCARGOS COMPLEMENTARES</v>
          </cell>
          <cell r="G1752" t="str">
            <v>SEDI - SERVIÇOS DIVERSOS</v>
          </cell>
        </row>
        <row r="1752">
          <cell r="I1752" t="str">
            <v>H</v>
          </cell>
          <cell r="J1752">
            <v>0.93</v>
          </cell>
          <cell r="K1752">
            <v>0</v>
          </cell>
          <cell r="L1752">
            <v>36.83</v>
          </cell>
        </row>
        <row r="1753">
          <cell r="D1753" t="str">
            <v> UFF_COTAÇÃO 02 </v>
          </cell>
          <cell r="E1753" t="str">
            <v>Próprio</v>
          </cell>
          <cell r="F1753" t="str">
            <v>CURVA 90 GRAUS EM ACO CARBONO, RAIO LONGO, SOLDAVEL, DN 4"</v>
          </cell>
          <cell r="G1753" t="str">
            <v>Material</v>
          </cell>
        </row>
        <row r="1753">
          <cell r="I1753" t="str">
            <v>UN</v>
          </cell>
          <cell r="J1753">
            <v>1</v>
          </cell>
          <cell r="K1753">
            <v>0</v>
          </cell>
          <cell r="L1753">
            <v>80.7</v>
          </cell>
        </row>
        <row r="1754">
          <cell r="D1754" t="str">
            <v> 00011002 </v>
          </cell>
          <cell r="E1754" t="str">
            <v>SINAPI</v>
          </cell>
          <cell r="F1754" t="str">
            <v>ELETRODO REVESTIDO AWS - E6013, DIAMETRO IGUAL A 2,50 MM</v>
          </cell>
          <cell r="G1754" t="str">
            <v>Material</v>
          </cell>
        </row>
        <row r="1754">
          <cell r="I1754" t="str">
            <v>KG</v>
          </cell>
          <cell r="J1754">
            <v>0.089</v>
          </cell>
          <cell r="K1754">
            <v>0</v>
          </cell>
          <cell r="L1754">
            <v>38.31</v>
          </cell>
        </row>
        <row r="1756">
          <cell r="D1756" t="str">
            <v>Código</v>
          </cell>
          <cell r="E1756" t="str">
            <v>Banco</v>
          </cell>
          <cell r="F1756" t="str">
            <v>Descrição</v>
          </cell>
          <cell r="G1756" t="str">
            <v>Tipo</v>
          </cell>
        </row>
        <row r="1756">
          <cell r="I1756" t="str">
            <v>Und</v>
          </cell>
          <cell r="J1756" t="str">
            <v>Quant.</v>
          </cell>
          <cell r="K1756" t="str">
            <v>Porcent.</v>
          </cell>
          <cell r="L1756" t="str">
            <v>Valor Unit</v>
          </cell>
        </row>
        <row r="1757">
          <cell r="D1757" t="str">
            <v> 92699 </v>
          </cell>
          <cell r="E1757" t="str">
            <v>SINAPI</v>
          </cell>
          <cell r="F1757" t="str">
            <v>JOELHO 90 GRAUS, EM FERRO GALVANIZADO, CONEXÃO ROSQUEADA, DN 15 (1/2"), INSTALADO EM RAMAIS E SUB-RAMAIS DE GÁS - FORNECIMENTO E INSTALAÇÃO. AF_10/2020</v>
          </cell>
          <cell r="G1757" t="str">
            <v>INHI - INSTALAÇÕES HIDROS SANITÁRIAS</v>
          </cell>
        </row>
        <row r="1757">
          <cell r="I1757" t="str">
            <v>UN</v>
          </cell>
          <cell r="J1757">
            <v>1</v>
          </cell>
        </row>
        <row r="1757">
          <cell r="L1757">
            <v>23.1</v>
          </cell>
        </row>
        <row r="1758">
          <cell r="D1758" t="str">
            <v> 88248 </v>
          </cell>
          <cell r="E1758" t="str">
            <v>SINAPI</v>
          </cell>
          <cell r="F1758" t="str">
            <v>AUXILIAR DE ENCANADOR OU BOMBEIRO HIDRÁULICO COM ENCARGOS COMPLEMENTARES</v>
          </cell>
          <cell r="G1758" t="str">
            <v>SEDI - SERVIÇOS DIVERSOS</v>
          </cell>
        </row>
        <row r="1758">
          <cell r="I1758" t="str">
            <v>H</v>
          </cell>
          <cell r="J1758">
            <v>0.259</v>
          </cell>
          <cell r="K1758">
            <v>0</v>
          </cell>
          <cell r="L1758">
            <v>26.23</v>
          </cell>
        </row>
        <row r="1759">
          <cell r="D1759" t="str">
            <v> 88267 </v>
          </cell>
          <cell r="E1759" t="str">
            <v>SINAPI</v>
          </cell>
          <cell r="F1759" t="str">
            <v>ENCANADOR OU BOMBEIRO HIDRÁULICO COM ENCARGOS COMPLEMENTARES</v>
          </cell>
          <cell r="G1759" t="str">
            <v>SEDI - SERVIÇOS DIVERSOS</v>
          </cell>
        </row>
        <row r="1759">
          <cell r="I1759" t="str">
            <v>H</v>
          </cell>
          <cell r="J1759">
            <v>0.259</v>
          </cell>
          <cell r="K1759">
            <v>0</v>
          </cell>
          <cell r="L1759">
            <v>32.39</v>
          </cell>
        </row>
        <row r="1760">
          <cell r="D1760" t="str">
            <v> 00003455 </v>
          </cell>
          <cell r="E1760" t="str">
            <v>SINAPI</v>
          </cell>
          <cell r="F1760" t="str">
            <v>COTOVELO 90 GRAUS DE FERRO GALVANIZADO, COM ROSCA BSP, DE 1/2"</v>
          </cell>
          <cell r="G1760" t="str">
            <v>Material</v>
          </cell>
        </row>
        <row r="1760">
          <cell r="I1760" t="str">
            <v>UN</v>
          </cell>
          <cell r="J1760">
            <v>1</v>
          </cell>
          <cell r="K1760">
            <v>0</v>
          </cell>
          <cell r="L1760">
            <v>7.74</v>
          </cell>
        </row>
        <row r="1761">
          <cell r="D1761" t="str">
            <v> 00003148 </v>
          </cell>
          <cell r="E1761" t="str">
            <v>SINAPI</v>
          </cell>
          <cell r="F1761" t="str">
            <v>FITA VEDA ROSCA EM ROLOS DE 18 MM X 50 M (L X C)</v>
          </cell>
          <cell r="G1761" t="str">
            <v>Material</v>
          </cell>
        </row>
        <row r="1761">
          <cell r="I1761" t="str">
            <v>UN</v>
          </cell>
          <cell r="J1761">
            <v>0.008</v>
          </cell>
          <cell r="K1761">
            <v>0</v>
          </cell>
          <cell r="L1761">
            <v>11.83</v>
          </cell>
        </row>
        <row r="1762">
          <cell r="D1762" t="str">
            <v> 00007307 </v>
          </cell>
          <cell r="E1762" t="str">
            <v>SINAPI</v>
          </cell>
          <cell r="F1762" t="str">
            <v>FUNDO ANTICORROSIVO PARA METAIS FERROSOS (ZARCAO)</v>
          </cell>
          <cell r="G1762" t="str">
            <v>Material</v>
          </cell>
        </row>
        <row r="1762">
          <cell r="I1762" t="str">
            <v>L</v>
          </cell>
          <cell r="J1762">
            <v>0.002</v>
          </cell>
          <cell r="K1762">
            <v>0</v>
          </cell>
          <cell r="L1762">
            <v>50.91</v>
          </cell>
        </row>
        <row r="1764">
          <cell r="D1764" t="str">
            <v>Código</v>
          </cell>
          <cell r="E1764" t="str">
            <v>Banco</v>
          </cell>
          <cell r="F1764" t="str">
            <v>Descrição</v>
          </cell>
          <cell r="G1764" t="str">
            <v>Tipo</v>
          </cell>
        </row>
        <row r="1764">
          <cell r="I1764" t="str">
            <v>Und</v>
          </cell>
          <cell r="J1764" t="str">
            <v>Quant.</v>
          </cell>
          <cell r="K1764" t="str">
            <v>Porcent.</v>
          </cell>
          <cell r="L1764" t="str">
            <v>Valor Unit</v>
          </cell>
        </row>
        <row r="1765">
          <cell r="D1765" t="str">
            <v> 92386 </v>
          </cell>
          <cell r="E1765" t="str">
            <v>SINAPI</v>
          </cell>
          <cell r="F1765" t="str">
            <v>JOELHO 90 GRAUS, EM FERRO GALVANIZADO, DN 40 (1 1/2"), CONEXÃO ROSQUEADA, INSTALADO EM REDE DE ALIMENTAÇÃO PARA HIDRANTE - FORNECIMENTO E INSTALAÇÃO. AF_10/2020</v>
          </cell>
          <cell r="G1765" t="str">
            <v>INHI - INSTALAÇÕES HIDROS SANITÁRIAS</v>
          </cell>
        </row>
        <row r="1765">
          <cell r="I1765" t="str">
            <v>UN</v>
          </cell>
          <cell r="J1765">
            <v>1</v>
          </cell>
        </row>
        <row r="1765">
          <cell r="L1765">
            <v>87.86</v>
          </cell>
        </row>
        <row r="1766">
          <cell r="D1766" t="str">
            <v> 88248 </v>
          </cell>
          <cell r="E1766" t="str">
            <v>SINAPI</v>
          </cell>
          <cell r="F1766" t="str">
            <v>AUXILIAR DE ENCANADOR OU BOMBEIRO HIDRÁULICO COM ENCARGOS COMPLEMENTARES</v>
          </cell>
          <cell r="G1766" t="str">
            <v>SEDI - SERVIÇOS DIVERSOS</v>
          </cell>
        </row>
        <row r="1766">
          <cell r="I1766" t="str">
            <v>H</v>
          </cell>
          <cell r="J1766">
            <v>0.873</v>
          </cell>
          <cell r="K1766">
            <v>0</v>
          </cell>
          <cell r="L1766">
            <v>26.23</v>
          </cell>
        </row>
        <row r="1767">
          <cell r="D1767" t="str">
            <v> 88267 </v>
          </cell>
          <cell r="E1767" t="str">
            <v>SINAPI</v>
          </cell>
          <cell r="F1767" t="str">
            <v>ENCANADOR OU BOMBEIRO HIDRÁULICO COM ENCARGOS COMPLEMENTARES</v>
          </cell>
          <cell r="G1767" t="str">
            <v>SEDI - SERVIÇOS DIVERSOS</v>
          </cell>
        </row>
        <row r="1767">
          <cell r="I1767" t="str">
            <v>H</v>
          </cell>
          <cell r="J1767">
            <v>0.873</v>
          </cell>
          <cell r="K1767">
            <v>0</v>
          </cell>
          <cell r="L1767">
            <v>32.39</v>
          </cell>
        </row>
        <row r="1768">
          <cell r="D1768" t="str">
            <v> 00007307 </v>
          </cell>
          <cell r="E1768" t="str">
            <v>SINAPI</v>
          </cell>
          <cell r="F1768" t="str">
            <v>FUNDO ANTICORROSIVO PARA METAIS FERROSOS (ZARCAO)</v>
          </cell>
          <cell r="G1768" t="str">
            <v>Material</v>
          </cell>
        </row>
        <row r="1768">
          <cell r="I1768" t="str">
            <v>L</v>
          </cell>
          <cell r="J1768">
            <v>0.004</v>
          </cell>
          <cell r="K1768">
            <v>0</v>
          </cell>
          <cell r="L1768">
            <v>50.91</v>
          </cell>
        </row>
        <row r="1769">
          <cell r="D1769" t="str">
            <v> 00003148 </v>
          </cell>
          <cell r="E1769" t="str">
            <v>SINAPI</v>
          </cell>
          <cell r="F1769" t="str">
            <v>FITA VEDA ROSCA EM ROLOS DE 18 MM X 50 M (L X C)</v>
          </cell>
          <cell r="G1769" t="str">
            <v>Material</v>
          </cell>
        </row>
        <row r="1769">
          <cell r="I1769" t="str">
            <v>UN</v>
          </cell>
          <cell r="J1769">
            <v>0.017</v>
          </cell>
          <cell r="K1769">
            <v>0</v>
          </cell>
          <cell r="L1769">
            <v>11.83</v>
          </cell>
        </row>
        <row r="1770">
          <cell r="D1770" t="str">
            <v> 00003458 </v>
          </cell>
          <cell r="E1770" t="str">
            <v>SINAPI</v>
          </cell>
          <cell r="F1770" t="str">
            <v>COTOVELO 90 GRAUS DE FERRO GALVANIZADO, COM ROSCA BSP, DE 1 1/2"</v>
          </cell>
          <cell r="G1770" t="str">
            <v>Material</v>
          </cell>
        </row>
        <row r="1770">
          <cell r="I1770" t="str">
            <v>UN</v>
          </cell>
          <cell r="J1770">
            <v>1</v>
          </cell>
          <cell r="K1770">
            <v>0</v>
          </cell>
          <cell r="L1770">
            <v>36.3</v>
          </cell>
        </row>
        <row r="1772">
          <cell r="D1772" t="str">
            <v>Código</v>
          </cell>
          <cell r="E1772" t="str">
            <v>Banco</v>
          </cell>
          <cell r="F1772" t="str">
            <v>Descrição</v>
          </cell>
          <cell r="G1772" t="str">
            <v>Tipo</v>
          </cell>
        </row>
        <row r="1772">
          <cell r="I1772" t="str">
            <v>Und</v>
          </cell>
          <cell r="J1772" t="str">
            <v>Quant.</v>
          </cell>
          <cell r="K1772" t="str">
            <v>Porcent.</v>
          </cell>
          <cell r="L1772" t="str">
            <v>Valor Unit</v>
          </cell>
        </row>
        <row r="1773">
          <cell r="D1773" t="str">
            <v> 92388 </v>
          </cell>
          <cell r="E1773" t="str">
            <v>SINAPI</v>
          </cell>
          <cell r="F1773" t="str">
            <v>JOELHO 90 GRAUS, EM FERRO GALVANIZADO, DN 50 (2"), CONEXÃO ROSQUEADA, INSTALADO EM REDE DE ALIMENTAÇÃO PARA HIDRANTE - FORNECIMENTO E INSTALAÇÃO. AF_10/2020</v>
          </cell>
          <cell r="G1773" t="str">
            <v>INHI - INSTALAÇÕES HIDROS SANITÁRIAS</v>
          </cell>
        </row>
        <row r="1773">
          <cell r="I1773" t="str">
            <v>UN</v>
          </cell>
          <cell r="J1773">
            <v>1</v>
          </cell>
        </row>
        <row r="1773">
          <cell r="L1773">
            <v>112.84</v>
          </cell>
        </row>
        <row r="1774">
          <cell r="D1774" t="str">
            <v> 88248 </v>
          </cell>
          <cell r="E1774" t="str">
            <v>SINAPI</v>
          </cell>
          <cell r="F1774" t="str">
            <v>AUXILIAR DE ENCANADOR OU BOMBEIRO HIDRÁULICO COM ENCARGOS COMPLEMENTARES</v>
          </cell>
          <cell r="G1774" t="str">
            <v>SEDI - SERVIÇOS DIVERSOS</v>
          </cell>
        </row>
        <row r="1774">
          <cell r="I1774" t="str">
            <v>H</v>
          </cell>
          <cell r="J1774">
            <v>0.965</v>
          </cell>
          <cell r="K1774">
            <v>0</v>
          </cell>
          <cell r="L1774">
            <v>26.23</v>
          </cell>
        </row>
        <row r="1775">
          <cell r="D1775" t="str">
            <v> 88267 </v>
          </cell>
          <cell r="E1775" t="str">
            <v>SINAPI</v>
          </cell>
          <cell r="F1775" t="str">
            <v>ENCANADOR OU BOMBEIRO HIDRÁULICO COM ENCARGOS COMPLEMENTARES</v>
          </cell>
          <cell r="G1775" t="str">
            <v>SEDI - SERVIÇOS DIVERSOS</v>
          </cell>
        </row>
        <row r="1775">
          <cell r="I1775" t="str">
            <v>H</v>
          </cell>
          <cell r="J1775">
            <v>0.965</v>
          </cell>
          <cell r="K1775">
            <v>0</v>
          </cell>
          <cell r="L1775">
            <v>32.39</v>
          </cell>
        </row>
        <row r="1776">
          <cell r="D1776" t="str">
            <v> 00003471 </v>
          </cell>
          <cell r="E1776" t="str">
            <v>SINAPI</v>
          </cell>
          <cell r="F1776" t="str">
            <v>COTOVELO 90 GRAUS DE FERRO GALVANIZADO, COM ROSCA BSP, DE 2"</v>
          </cell>
          <cell r="G1776" t="str">
            <v>Material</v>
          </cell>
        </row>
        <row r="1776">
          <cell r="I1776" t="str">
            <v>UN</v>
          </cell>
          <cell r="J1776">
            <v>1</v>
          </cell>
          <cell r="K1776">
            <v>0</v>
          </cell>
          <cell r="L1776">
            <v>55.7</v>
          </cell>
        </row>
        <row r="1777">
          <cell r="D1777" t="str">
            <v> 00007307 </v>
          </cell>
          <cell r="E1777" t="str">
            <v>SINAPI</v>
          </cell>
          <cell r="F1777" t="str">
            <v>FUNDO ANTICORROSIVO PARA METAIS FERROSOS (ZARCAO)</v>
          </cell>
          <cell r="G1777" t="str">
            <v>Material</v>
          </cell>
        </row>
        <row r="1777">
          <cell r="I1777" t="str">
            <v>L</v>
          </cell>
          <cell r="J1777">
            <v>0.006</v>
          </cell>
          <cell r="K1777">
            <v>0</v>
          </cell>
          <cell r="L1777">
            <v>50.91</v>
          </cell>
        </row>
        <row r="1778">
          <cell r="D1778" t="str">
            <v> 00003148 </v>
          </cell>
          <cell r="E1778" t="str">
            <v>SINAPI</v>
          </cell>
          <cell r="F1778" t="str">
            <v>FITA VEDA ROSCA EM ROLOS DE 18 MM X 50 M (L X C)</v>
          </cell>
          <cell r="G1778" t="str">
            <v>Material</v>
          </cell>
        </row>
        <row r="1778">
          <cell r="I1778" t="str">
            <v>UN</v>
          </cell>
          <cell r="J1778">
            <v>0.024</v>
          </cell>
          <cell r="K1778">
            <v>0</v>
          </cell>
          <cell r="L1778">
            <v>11.83</v>
          </cell>
        </row>
        <row r="1780">
          <cell r="D1780" t="str">
            <v>Código</v>
          </cell>
          <cell r="E1780" t="str">
            <v>Banco</v>
          </cell>
          <cell r="F1780" t="str">
            <v>Descrição</v>
          </cell>
          <cell r="G1780" t="str">
            <v>Tipo</v>
          </cell>
        </row>
        <row r="1780">
          <cell r="I1780" t="str">
            <v>Und</v>
          </cell>
          <cell r="J1780" t="str">
            <v>Quant.</v>
          </cell>
          <cell r="K1780" t="str">
            <v>Porcent.</v>
          </cell>
          <cell r="L1780" t="str">
            <v>Valor Unit</v>
          </cell>
        </row>
        <row r="1781">
          <cell r="D1781" t="str">
            <v> 92639 </v>
          </cell>
          <cell r="E1781" t="str">
            <v>SINAPI</v>
          </cell>
          <cell r="F1781" t="str">
            <v>TÊ, EM FERRO GALVANIZADO, CONEXÃO ROSQUEADA, DN 40 (1 1/2"), INSTALADO EM REDE DE ALIMENTAÇÃO PARA HIDRANTE - FORNECIMENTO E INSTALAÇÃO. AF_10/2020</v>
          </cell>
          <cell r="G1781" t="str">
            <v>INHI - INSTALAÇÕES HIDROS SANITÁRIAS</v>
          </cell>
        </row>
        <row r="1781">
          <cell r="I1781" t="str">
            <v>UN</v>
          </cell>
          <cell r="J1781">
            <v>1</v>
          </cell>
        </row>
        <row r="1781">
          <cell r="L1781">
            <v>115.67</v>
          </cell>
        </row>
        <row r="1782">
          <cell r="D1782" t="str">
            <v> 88267 </v>
          </cell>
          <cell r="E1782" t="str">
            <v>SINAPI</v>
          </cell>
          <cell r="F1782" t="str">
            <v>ENCANADOR OU BOMBEIRO HIDRÁULICO COM ENCARGOS COMPLEMENTARES</v>
          </cell>
          <cell r="G1782" t="str">
            <v>SEDI - SERVIÇOS DIVERSOS</v>
          </cell>
        </row>
        <row r="1782">
          <cell r="I1782" t="str">
            <v>H</v>
          </cell>
          <cell r="J1782">
            <v>1.164</v>
          </cell>
          <cell r="K1782">
            <v>0</v>
          </cell>
          <cell r="L1782">
            <v>32.39</v>
          </cell>
        </row>
        <row r="1783">
          <cell r="D1783" t="str">
            <v> 88248 </v>
          </cell>
          <cell r="E1783" t="str">
            <v>SINAPI</v>
          </cell>
          <cell r="F1783" t="str">
            <v>AUXILIAR DE ENCANADOR OU BOMBEIRO HIDRÁULICO COM ENCARGOS COMPLEMENTARES</v>
          </cell>
          <cell r="G1783" t="str">
            <v>SEDI - SERVIÇOS DIVERSOS</v>
          </cell>
        </row>
        <row r="1783">
          <cell r="I1783" t="str">
            <v>H</v>
          </cell>
          <cell r="J1783">
            <v>1.164</v>
          </cell>
          <cell r="K1783">
            <v>0</v>
          </cell>
          <cell r="L1783">
            <v>26.23</v>
          </cell>
        </row>
        <row r="1784">
          <cell r="D1784" t="str">
            <v> 00006297 </v>
          </cell>
          <cell r="E1784" t="str">
            <v>SINAPI</v>
          </cell>
          <cell r="F1784" t="str">
            <v>TE DE FERRO GALVANIZADO, DE 1 1/2"</v>
          </cell>
          <cell r="G1784" t="str">
            <v>Material</v>
          </cell>
        </row>
        <row r="1784">
          <cell r="I1784" t="str">
            <v>UN</v>
          </cell>
          <cell r="J1784">
            <v>1</v>
          </cell>
          <cell r="K1784">
            <v>0</v>
          </cell>
          <cell r="L1784">
            <v>46.75</v>
          </cell>
        </row>
        <row r="1785">
          <cell r="D1785" t="str">
            <v> 00007307 </v>
          </cell>
          <cell r="E1785" t="str">
            <v>SINAPI</v>
          </cell>
          <cell r="F1785" t="str">
            <v>FUNDO ANTICORROSIVO PARA METAIS FERROSOS (ZARCAO)</v>
          </cell>
          <cell r="G1785" t="str">
            <v>Material</v>
          </cell>
        </row>
        <row r="1785">
          <cell r="I1785" t="str">
            <v>L</v>
          </cell>
          <cell r="J1785">
            <v>0.007</v>
          </cell>
          <cell r="K1785">
            <v>0</v>
          </cell>
          <cell r="L1785">
            <v>50.91</v>
          </cell>
        </row>
        <row r="1786">
          <cell r="D1786" t="str">
            <v> 00003148 </v>
          </cell>
          <cell r="E1786" t="str">
            <v>SINAPI</v>
          </cell>
          <cell r="F1786" t="str">
            <v>FITA VEDA ROSCA EM ROLOS DE 18 MM X 50 M (L X C)</v>
          </cell>
          <cell r="G1786" t="str">
            <v>Material</v>
          </cell>
        </row>
        <row r="1786">
          <cell r="I1786" t="str">
            <v>UN</v>
          </cell>
          <cell r="J1786">
            <v>0.029</v>
          </cell>
          <cell r="K1786">
            <v>0</v>
          </cell>
          <cell r="L1786">
            <v>11.83</v>
          </cell>
        </row>
        <row r="1788">
          <cell r="D1788" t="str">
            <v>Código</v>
          </cell>
          <cell r="E1788" t="str">
            <v>Banco</v>
          </cell>
          <cell r="F1788" t="str">
            <v>Descrição</v>
          </cell>
          <cell r="G1788" t="str">
            <v>Tipo</v>
          </cell>
        </row>
        <row r="1788">
          <cell r="I1788" t="str">
            <v>Und</v>
          </cell>
          <cell r="J1788" t="str">
            <v>Quant.</v>
          </cell>
          <cell r="K1788" t="str">
            <v>Porcent.</v>
          </cell>
          <cell r="L1788" t="str">
            <v>Valor Unit</v>
          </cell>
        </row>
        <row r="1789">
          <cell r="D1789" t="str">
            <v> 92640 </v>
          </cell>
          <cell r="E1789" t="str">
            <v>SINAPI</v>
          </cell>
          <cell r="F1789" t="str">
            <v>TÊ, EM FERRO GALVANIZADO, CONEXÃO ROSQUEADA, DN 50 (2"), INSTALADO EM REDE DE ALIMENTAÇÃO PARA HIDRANTE - FORNECIMENTO E INSTALAÇÃO. AF_10/2020</v>
          </cell>
          <cell r="G1789" t="str">
            <v>INHI - INSTALAÇÕES HIDROS SANITÁRIAS</v>
          </cell>
        </row>
        <row r="1789">
          <cell r="I1789" t="str">
            <v>UN</v>
          </cell>
          <cell r="J1789">
            <v>1</v>
          </cell>
        </row>
        <row r="1789">
          <cell r="L1789">
            <v>150.36</v>
          </cell>
        </row>
        <row r="1790">
          <cell r="D1790" t="str">
            <v> 88248 </v>
          </cell>
          <cell r="E1790" t="str">
            <v>SINAPI</v>
          </cell>
          <cell r="F1790" t="str">
            <v>AUXILIAR DE ENCANADOR OU BOMBEIRO HIDRÁULICO COM ENCARGOS COMPLEMENTARES</v>
          </cell>
          <cell r="G1790" t="str">
            <v>SEDI - SERVIÇOS DIVERSOS</v>
          </cell>
        </row>
        <row r="1790">
          <cell r="I1790" t="str">
            <v>H</v>
          </cell>
          <cell r="J1790">
            <v>1.287</v>
          </cell>
          <cell r="K1790">
            <v>0</v>
          </cell>
          <cell r="L1790">
            <v>26.23</v>
          </cell>
        </row>
        <row r="1791">
          <cell r="D1791" t="str">
            <v> 88267 </v>
          </cell>
          <cell r="E1791" t="str">
            <v>SINAPI</v>
          </cell>
          <cell r="F1791" t="str">
            <v>ENCANADOR OU BOMBEIRO HIDRÁULICO COM ENCARGOS COMPLEMENTARES</v>
          </cell>
          <cell r="G1791" t="str">
            <v>SEDI - SERVIÇOS DIVERSOS</v>
          </cell>
        </row>
        <row r="1791">
          <cell r="I1791" t="str">
            <v>H</v>
          </cell>
          <cell r="J1791">
            <v>1.287</v>
          </cell>
          <cell r="K1791">
            <v>0</v>
          </cell>
          <cell r="L1791">
            <v>32.39</v>
          </cell>
        </row>
        <row r="1792">
          <cell r="D1792" t="str">
            <v> 00003148 </v>
          </cell>
          <cell r="E1792" t="str">
            <v>SINAPI</v>
          </cell>
          <cell r="F1792" t="str">
            <v>FITA VEDA ROSCA EM ROLOS DE 18 MM X 50 M (L X C)</v>
          </cell>
          <cell r="G1792" t="str">
            <v>Material</v>
          </cell>
        </row>
        <row r="1792">
          <cell r="I1792" t="str">
            <v>UN</v>
          </cell>
          <cell r="J1792">
            <v>0.036</v>
          </cell>
          <cell r="K1792">
            <v>0</v>
          </cell>
          <cell r="L1792">
            <v>11.83</v>
          </cell>
        </row>
        <row r="1793">
          <cell r="D1793" t="str">
            <v> 00006298 </v>
          </cell>
          <cell r="E1793" t="str">
            <v>SINAPI</v>
          </cell>
          <cell r="F1793" t="str">
            <v>TE DE FERRO GALVANIZADO, DE 2"</v>
          </cell>
          <cell r="G1793" t="str">
            <v>Material</v>
          </cell>
        </row>
        <row r="1793">
          <cell r="I1793" t="str">
            <v>UN</v>
          </cell>
          <cell r="J1793">
            <v>1</v>
          </cell>
          <cell r="K1793">
            <v>0</v>
          </cell>
          <cell r="L1793">
            <v>74.06</v>
          </cell>
        </row>
        <row r="1794">
          <cell r="D1794" t="str">
            <v> 00007307 </v>
          </cell>
          <cell r="E1794" t="str">
            <v>SINAPI</v>
          </cell>
          <cell r="F1794" t="str">
            <v>FUNDO ANTICORROSIVO PARA METAIS FERROSOS (ZARCAO)</v>
          </cell>
          <cell r="G1794" t="str">
            <v>Material</v>
          </cell>
        </row>
        <row r="1794">
          <cell r="I1794" t="str">
            <v>L</v>
          </cell>
          <cell r="J1794">
            <v>0.009</v>
          </cell>
          <cell r="K1794">
            <v>0</v>
          </cell>
          <cell r="L1794">
            <v>50.91</v>
          </cell>
        </row>
        <row r="1796">
          <cell r="D1796" t="str">
            <v>Código</v>
          </cell>
          <cell r="E1796" t="str">
            <v>Banco</v>
          </cell>
          <cell r="F1796" t="str">
            <v>Descrição</v>
          </cell>
          <cell r="G1796" t="str">
            <v>Tipo</v>
          </cell>
        </row>
        <row r="1796">
          <cell r="I1796" t="str">
            <v>Und</v>
          </cell>
          <cell r="J1796" t="str">
            <v>Quant.</v>
          </cell>
          <cell r="K1796" t="str">
            <v>Porcent.</v>
          </cell>
          <cell r="L1796" t="str">
            <v>Valor Unit</v>
          </cell>
        </row>
        <row r="1797">
          <cell r="D1797" t="str">
            <v> UFF00518 (ADAPT_SINAPI: 105212) </v>
          </cell>
          <cell r="E1797" t="str">
            <v>Próprio</v>
          </cell>
          <cell r="F1797" t="str">
            <v>TE DE REDUÇÃO, EM FERRO GALVANIZADO, CONEXÃO ROSQUEADA, BSP, (3/4" X 1/2") - FORNECIMENTO E INSTALAÇÃO.</v>
          </cell>
          <cell r="G1797" t="str">
            <v>INHI - INSTALAÇÕES HIDROS SANITÁRIAS</v>
          </cell>
        </row>
        <row r="1797">
          <cell r="I1797" t="str">
            <v>UN</v>
          </cell>
          <cell r="J1797">
            <v>1</v>
          </cell>
        </row>
        <row r="1797">
          <cell r="L1797">
            <v>63.11</v>
          </cell>
        </row>
        <row r="1798">
          <cell r="D1798" t="str">
            <v> 88267 </v>
          </cell>
          <cell r="E1798" t="str">
            <v>SINAPI</v>
          </cell>
          <cell r="F1798" t="str">
            <v>ENCANADOR OU BOMBEIRO HIDRÁULICO COM ENCARGOS COMPLEMENTARES</v>
          </cell>
          <cell r="G1798" t="str">
            <v>SEDI - SERVIÇOS DIVERSOS</v>
          </cell>
        </row>
        <row r="1798">
          <cell r="I1798" t="str">
            <v>H</v>
          </cell>
          <cell r="J1798">
            <v>0.7846</v>
          </cell>
          <cell r="K1798">
            <v>0</v>
          </cell>
          <cell r="L1798">
            <v>32.39</v>
          </cell>
        </row>
        <row r="1799">
          <cell r="D1799" t="str">
            <v> 88248 </v>
          </cell>
          <cell r="E1799" t="str">
            <v>SINAPI</v>
          </cell>
          <cell r="F1799" t="str">
            <v>AUXILIAR DE ENCANADOR OU BOMBEIRO HIDRÁULICO COM ENCARGOS COMPLEMENTARES</v>
          </cell>
          <cell r="G1799" t="str">
            <v>SEDI - SERVIÇOS DIVERSOS</v>
          </cell>
        </row>
        <row r="1799">
          <cell r="I1799" t="str">
            <v>H</v>
          </cell>
          <cell r="J1799">
            <v>0.7846</v>
          </cell>
          <cell r="K1799">
            <v>0</v>
          </cell>
          <cell r="L1799">
            <v>26.23</v>
          </cell>
        </row>
        <row r="1800">
          <cell r="D1800" t="str">
            <v> 002113 </v>
          </cell>
          <cell r="E1800" t="str">
            <v>SBC</v>
          </cell>
          <cell r="F1800" t="str">
            <v>TE DE REDUCAO FERRO GALVANIZADO 3/4" x 1/2"</v>
          </cell>
          <cell r="G1800" t="str">
            <v>Material</v>
          </cell>
        </row>
        <row r="1800">
          <cell r="I1800" t="str">
            <v>UN</v>
          </cell>
          <cell r="J1800">
            <v>1</v>
          </cell>
          <cell r="K1800">
            <v>0</v>
          </cell>
          <cell r="L1800">
            <v>15.99</v>
          </cell>
        </row>
        <row r="1801">
          <cell r="D1801" t="str">
            <v> 00003148 </v>
          </cell>
          <cell r="E1801" t="str">
            <v>SINAPI</v>
          </cell>
          <cell r="F1801" t="str">
            <v>FITA VEDA ROSCA EM ROLOS DE 18 MM X 50 M (L X C)</v>
          </cell>
          <cell r="G1801" t="str">
            <v>Material</v>
          </cell>
        </row>
        <row r="1801">
          <cell r="I1801" t="str">
            <v>UN</v>
          </cell>
          <cell r="J1801">
            <v>0.0474</v>
          </cell>
          <cell r="K1801">
            <v>0</v>
          </cell>
          <cell r="L1801">
            <v>11.83</v>
          </cell>
        </row>
        <row r="1802">
          <cell r="D1802" t="str">
            <v> 00007307 </v>
          </cell>
          <cell r="E1802" t="str">
            <v>SINAPI</v>
          </cell>
          <cell r="F1802" t="str">
            <v>FUNDO ANTICORROSIVO PARA METAIS FERROSOS (ZARCAO)</v>
          </cell>
          <cell r="G1802" t="str">
            <v>Material</v>
          </cell>
        </row>
        <row r="1802">
          <cell r="I1802" t="str">
            <v>L</v>
          </cell>
          <cell r="J1802">
            <v>0.0112</v>
          </cell>
          <cell r="K1802">
            <v>0</v>
          </cell>
          <cell r="L1802">
            <v>50.91</v>
          </cell>
        </row>
        <row r="1804">
          <cell r="D1804" t="str">
            <v>Código</v>
          </cell>
          <cell r="E1804" t="str">
            <v>Banco</v>
          </cell>
          <cell r="F1804" t="str">
            <v>Descrição</v>
          </cell>
          <cell r="G1804" t="str">
            <v>Tipo</v>
          </cell>
        </row>
        <row r="1804">
          <cell r="I1804" t="str">
            <v>Und</v>
          </cell>
          <cell r="J1804" t="str">
            <v>Quant.</v>
          </cell>
          <cell r="K1804" t="str">
            <v>Porcent.</v>
          </cell>
          <cell r="L1804" t="str">
            <v>Valor Unit</v>
          </cell>
        </row>
        <row r="1805">
          <cell r="D1805" t="str">
            <v> 055332 </v>
          </cell>
          <cell r="E1805" t="str">
            <v>SBC</v>
          </cell>
          <cell r="F1805" t="str">
            <v>BUCHA DE REDUCAO GALVANIZADA 1.1/2""x3/4""</v>
          </cell>
          <cell r="G1805" t="str">
            <v>INSTALACOES HIDRAULICAS - INCENDIO</v>
          </cell>
        </row>
        <row r="1805">
          <cell r="I1805" t="str">
            <v>UN</v>
          </cell>
          <cell r="J1805">
            <v>1</v>
          </cell>
        </row>
        <row r="1805">
          <cell r="L1805">
            <v>49.05</v>
          </cell>
        </row>
        <row r="1806">
          <cell r="D1806" t="str">
            <v> 099034 </v>
          </cell>
          <cell r="E1806" t="str">
            <v>SBC</v>
          </cell>
          <cell r="F1806" t="str">
            <v>AJUDANTE DE BOMBEIRO OU ENCANADOR</v>
          </cell>
          <cell r="G1806" t="str">
            <v>Mão de Obra</v>
          </cell>
        </row>
        <row r="1806">
          <cell r="I1806" t="str">
            <v>H</v>
          </cell>
          <cell r="J1806">
            <v>0.567</v>
          </cell>
          <cell r="K1806">
            <v>0</v>
          </cell>
          <cell r="L1806">
            <v>19.687466</v>
          </cell>
        </row>
        <row r="1807">
          <cell r="D1807" t="str">
            <v> 002161 </v>
          </cell>
          <cell r="E1807" t="str">
            <v>SBC</v>
          </cell>
          <cell r="F1807" t="str">
            <v>BUCHA REDUCAO FERRO GALVANIZADO 1.1/2"x3/4"</v>
          </cell>
          <cell r="G1807" t="str">
            <v>Material</v>
          </cell>
        </row>
        <row r="1807">
          <cell r="I1807" t="str">
            <v>UN</v>
          </cell>
          <cell r="J1807">
            <v>1</v>
          </cell>
          <cell r="K1807">
            <v>0</v>
          </cell>
          <cell r="L1807">
            <v>23.11</v>
          </cell>
        </row>
        <row r="1808">
          <cell r="D1808" t="str">
            <v> 004636 </v>
          </cell>
          <cell r="E1808" t="str">
            <v>SBC</v>
          </cell>
          <cell r="F1808" t="str">
            <v>FITA TEFLON VEDA ROSCA 18mm x 25m</v>
          </cell>
          <cell r="G1808" t="str">
            <v>Material</v>
          </cell>
        </row>
        <row r="1808">
          <cell r="I1808" t="str">
            <v>M</v>
          </cell>
          <cell r="J1808">
            <v>0.958</v>
          </cell>
          <cell r="K1808">
            <v>0</v>
          </cell>
          <cell r="L1808">
            <v>0.15</v>
          </cell>
        </row>
        <row r="1809">
          <cell r="D1809" t="str">
            <v> 099200 </v>
          </cell>
          <cell r="E1809" t="str">
            <v>SBC</v>
          </cell>
          <cell r="F1809" t="str">
            <v>BOMBEIRO OU ENCANADOR</v>
          </cell>
          <cell r="G1809" t="str">
            <v>Mão de Obra</v>
          </cell>
        </row>
        <row r="1809">
          <cell r="I1809" t="str">
            <v>H</v>
          </cell>
          <cell r="J1809">
            <v>0.567</v>
          </cell>
          <cell r="K1809">
            <v>0</v>
          </cell>
          <cell r="L1809">
            <v>25.83713</v>
          </cell>
        </row>
        <row r="1811">
          <cell r="D1811" t="str">
            <v>Código</v>
          </cell>
          <cell r="E1811" t="str">
            <v>Banco</v>
          </cell>
          <cell r="F1811" t="str">
            <v>Descrição</v>
          </cell>
          <cell r="G1811" t="str">
            <v>Tipo</v>
          </cell>
        </row>
        <row r="1811">
          <cell r="I1811" t="str">
            <v>Und</v>
          </cell>
          <cell r="J1811" t="str">
            <v>Quant.</v>
          </cell>
          <cell r="K1811" t="str">
            <v>Porcent.</v>
          </cell>
          <cell r="L1811" t="str">
            <v>Valor Unit</v>
          </cell>
        </row>
        <row r="1812">
          <cell r="D1812" t="str">
            <v> UFF00516 (ADAPT_SBC: 055338) </v>
          </cell>
          <cell r="E1812" t="str">
            <v>Próprio</v>
          </cell>
          <cell r="F1812" t="str">
            <v>UNIAO ASSENTO CONICO GALVANIZADO 1 1/2""</v>
          </cell>
          <cell r="G1812">
            <v>55</v>
          </cell>
        </row>
        <row r="1812">
          <cell r="I1812" t="str">
            <v>UN</v>
          </cell>
          <cell r="J1812">
            <v>1</v>
          </cell>
        </row>
        <row r="1812">
          <cell r="L1812">
            <v>190.23</v>
          </cell>
        </row>
        <row r="1813">
          <cell r="D1813" t="str">
            <v> 88248 </v>
          </cell>
          <cell r="E1813" t="str">
            <v>SINAPI</v>
          </cell>
          <cell r="F1813" t="str">
            <v>AUXILIAR DE ENCANADOR OU BOMBEIRO HIDRÁULICO COM ENCARGOS COMPLEMENTARES</v>
          </cell>
          <cell r="G1813" t="str">
            <v>SEDI - SERVIÇOS DIVERSOS</v>
          </cell>
        </row>
        <row r="1813">
          <cell r="I1813" t="str">
            <v>H</v>
          </cell>
          <cell r="J1813">
            <v>0.258</v>
          </cell>
          <cell r="K1813">
            <v>0</v>
          </cell>
          <cell r="L1813">
            <v>26.23</v>
          </cell>
        </row>
        <row r="1814">
          <cell r="D1814" t="str">
            <v> 88267 </v>
          </cell>
          <cell r="E1814" t="str">
            <v>SINAPI</v>
          </cell>
          <cell r="F1814" t="str">
            <v>ENCANADOR OU BOMBEIRO HIDRÁULICO COM ENCARGOS COMPLEMENTARES</v>
          </cell>
          <cell r="G1814" t="str">
            <v>SEDI - SERVIÇOS DIVERSOS</v>
          </cell>
        </row>
        <row r="1814">
          <cell r="I1814" t="str">
            <v>H</v>
          </cell>
          <cell r="J1814">
            <v>0.258</v>
          </cell>
          <cell r="K1814">
            <v>0</v>
          </cell>
          <cell r="L1814">
            <v>32.39</v>
          </cell>
        </row>
        <row r="1815">
          <cell r="D1815" t="str">
            <v> 042619 </v>
          </cell>
          <cell r="E1815" t="str">
            <v>SBC</v>
          </cell>
          <cell r="F1815" t="str">
            <v>UNIAO ASSENTO CONICO FERRO MACHO/FEMEA GALV.TUPY 1.1/2"</v>
          </cell>
          <cell r="G1815" t="str">
            <v>Material</v>
          </cell>
        </row>
        <row r="1815">
          <cell r="I1815" t="str">
            <v>UN</v>
          </cell>
          <cell r="J1815">
            <v>1</v>
          </cell>
          <cell r="K1815">
            <v>0</v>
          </cell>
          <cell r="L1815">
            <v>175.08</v>
          </cell>
        </row>
        <row r="1816">
          <cell r="D1816" t="str">
            <v> 004636 </v>
          </cell>
          <cell r="E1816" t="str">
            <v>SBC</v>
          </cell>
          <cell r="F1816" t="str">
            <v>FITA TEFLON VEDA ROSCA 18mm x 25m</v>
          </cell>
          <cell r="G1816" t="str">
            <v>Material</v>
          </cell>
        </row>
        <row r="1816">
          <cell r="I1816" t="str">
            <v>M</v>
          </cell>
          <cell r="J1816">
            <v>0.319</v>
          </cell>
          <cell r="K1816">
            <v>0</v>
          </cell>
          <cell r="L1816">
            <v>0.15</v>
          </cell>
        </row>
        <row r="1818">
          <cell r="D1818" t="str">
            <v>Código</v>
          </cell>
          <cell r="E1818" t="str">
            <v>Banco</v>
          </cell>
          <cell r="F1818" t="str">
            <v>Descrição</v>
          </cell>
          <cell r="G1818" t="str">
            <v>Tipo</v>
          </cell>
        </row>
        <row r="1818">
          <cell r="I1818" t="str">
            <v>Und</v>
          </cell>
          <cell r="J1818" t="str">
            <v>Quant.</v>
          </cell>
          <cell r="K1818" t="str">
            <v>Porcent.</v>
          </cell>
          <cell r="L1818" t="str">
            <v>Valor Unit</v>
          </cell>
        </row>
        <row r="1819">
          <cell r="D1819" t="str">
            <v> UFF00517 (ADAPT_SBC: 055338) </v>
          </cell>
          <cell r="E1819" t="str">
            <v>Próprio</v>
          </cell>
          <cell r="F1819" t="str">
            <v>UNIAO ASSENTO CONICO GALVANIZADO 2""</v>
          </cell>
          <cell r="G1819">
            <v>55</v>
          </cell>
        </row>
        <row r="1819">
          <cell r="I1819" t="str">
            <v>UN</v>
          </cell>
          <cell r="J1819">
            <v>1</v>
          </cell>
        </row>
        <row r="1819">
          <cell r="L1819">
            <v>236.98</v>
          </cell>
        </row>
        <row r="1820">
          <cell r="D1820" t="str">
            <v> 88248 </v>
          </cell>
          <cell r="E1820" t="str">
            <v>SINAPI</v>
          </cell>
          <cell r="F1820" t="str">
            <v>AUXILIAR DE ENCANADOR OU BOMBEIRO HIDRÁULICO COM ENCARGOS COMPLEMENTARES</v>
          </cell>
          <cell r="G1820" t="str">
            <v>SEDI - SERVIÇOS DIVERSOS</v>
          </cell>
        </row>
        <row r="1820">
          <cell r="I1820" t="str">
            <v>H</v>
          </cell>
          <cell r="J1820">
            <v>0.258</v>
          </cell>
          <cell r="K1820">
            <v>0</v>
          </cell>
          <cell r="L1820">
            <v>26.23</v>
          </cell>
        </row>
        <row r="1821">
          <cell r="D1821" t="str">
            <v> 88267 </v>
          </cell>
          <cell r="E1821" t="str">
            <v>SINAPI</v>
          </cell>
          <cell r="F1821" t="str">
            <v>ENCANADOR OU BOMBEIRO HIDRÁULICO COM ENCARGOS COMPLEMENTARES</v>
          </cell>
          <cell r="G1821" t="str">
            <v>SEDI - SERVIÇOS DIVERSOS</v>
          </cell>
        </row>
        <row r="1821">
          <cell r="I1821" t="str">
            <v>H</v>
          </cell>
          <cell r="J1821">
            <v>0.258</v>
          </cell>
          <cell r="K1821">
            <v>0</v>
          </cell>
          <cell r="L1821">
            <v>32.39</v>
          </cell>
        </row>
        <row r="1822">
          <cell r="D1822" t="str">
            <v> 042620 </v>
          </cell>
          <cell r="E1822" t="str">
            <v>SBC</v>
          </cell>
          <cell r="F1822" t="str">
            <v>UNIAO ASSENTO CONICO FERRO LONGO MACHO/FEMEA GALVANIZADO 2"</v>
          </cell>
          <cell r="G1822" t="str">
            <v>Material</v>
          </cell>
        </row>
        <row r="1822">
          <cell r="I1822" t="str">
            <v>UN</v>
          </cell>
          <cell r="J1822">
            <v>1</v>
          </cell>
          <cell r="K1822">
            <v>0</v>
          </cell>
          <cell r="L1822">
            <v>221.83</v>
          </cell>
        </row>
        <row r="1823">
          <cell r="D1823" t="str">
            <v> 004636 </v>
          </cell>
          <cell r="E1823" t="str">
            <v>SBC</v>
          </cell>
          <cell r="F1823" t="str">
            <v>FITA TEFLON VEDA ROSCA 18mm x 25m</v>
          </cell>
          <cell r="G1823" t="str">
            <v>Material</v>
          </cell>
        </row>
        <row r="1823">
          <cell r="I1823" t="str">
            <v>M</v>
          </cell>
          <cell r="J1823">
            <v>0.319</v>
          </cell>
          <cell r="K1823">
            <v>0</v>
          </cell>
          <cell r="L1823">
            <v>0.15</v>
          </cell>
        </row>
        <row r="1825">
          <cell r="D1825" t="str">
            <v>Código</v>
          </cell>
          <cell r="E1825" t="str">
            <v>Banco</v>
          </cell>
          <cell r="F1825" t="str">
            <v>Descrição</v>
          </cell>
          <cell r="G1825" t="str">
            <v>Tipo</v>
          </cell>
        </row>
        <row r="1825">
          <cell r="I1825" t="str">
            <v>Und</v>
          </cell>
          <cell r="J1825" t="str">
            <v>Quant.</v>
          </cell>
          <cell r="K1825" t="str">
            <v>Porcent.</v>
          </cell>
          <cell r="L1825" t="str">
            <v>Valor Unit</v>
          </cell>
        </row>
        <row r="1826">
          <cell r="D1826" t="str">
            <v> EQ 34.15.0253 </v>
          </cell>
          <cell r="E1826" t="str">
            <v>SCO</v>
          </cell>
          <cell r="F1826" t="str">
            <v>Bomba Hidraulica centrifuga, trifasica, motor eletrico 220/380V, com potencia de 5CV, com succao de 2" e elevacao de 1 1/2", serie CAM, modelo 618TJM, Dancor ou similar. Fornecimento.(desonerado)</v>
          </cell>
          <cell r="G1826" t="str">
            <v>EQ</v>
          </cell>
        </row>
        <row r="1826">
          <cell r="I1826" t="str">
            <v>un</v>
          </cell>
          <cell r="J1826">
            <v>1</v>
          </cell>
        </row>
        <row r="1826">
          <cell r="L1826">
            <v>2165.01</v>
          </cell>
        </row>
        <row r="1827">
          <cell r="D1827" t="str">
            <v> IEQ001400 </v>
          </cell>
          <cell r="E1827" t="str">
            <v>SCO</v>
          </cell>
          <cell r="F1827" t="str">
            <v>Bomba hidraulica centrifuga, trifasica, motor eletrico 220/380V, com potencia de 5CV, com succao de 2" e elevacao de 1 1/2", serie CAM, modelo 618TJM, Dancor ou similar</v>
          </cell>
          <cell r="G1827" t="str">
            <v>Equipamento</v>
          </cell>
        </row>
        <row r="1827">
          <cell r="I1827" t="str">
            <v>un</v>
          </cell>
          <cell r="J1827">
            <v>1</v>
          </cell>
          <cell r="K1827">
            <v>0</v>
          </cell>
          <cell r="L1827">
            <v>2165.01</v>
          </cell>
        </row>
        <row r="1829">
          <cell r="D1829" t="str">
            <v>Código</v>
          </cell>
          <cell r="E1829" t="str">
            <v>Banco</v>
          </cell>
          <cell r="F1829" t="str">
            <v>Descrição</v>
          </cell>
          <cell r="G1829" t="str">
            <v>Tipo</v>
          </cell>
        </row>
        <row r="1829">
          <cell r="I1829" t="str">
            <v>Und</v>
          </cell>
          <cell r="J1829" t="str">
            <v>Quant.</v>
          </cell>
          <cell r="K1829" t="str">
            <v>Porcent.</v>
          </cell>
          <cell r="L1829" t="str">
            <v>Valor Unit</v>
          </cell>
        </row>
        <row r="1830">
          <cell r="D1830" t="str">
            <v> 102118 </v>
          </cell>
          <cell r="E1830" t="str">
            <v>SINAPI</v>
          </cell>
          <cell r="F1830" t="str">
            <v>BOMBA CENTRÍFUGA, TRIFÁSICA, 3 CV OU 2,96 HP, HM 34 A 40 M, Q 8,6 A 14,8 M3/H - FORNECIMENTO E INSTALAÇÃO. AF_12/2020</v>
          </cell>
          <cell r="G1830" t="str">
            <v>INHI - INSTALAÇÕES HIDROS SANITÁRIAS</v>
          </cell>
        </row>
        <row r="1830">
          <cell r="I1830" t="str">
            <v>UN</v>
          </cell>
          <cell r="J1830">
            <v>1</v>
          </cell>
        </row>
        <row r="1830">
          <cell r="L1830">
            <v>2007.04</v>
          </cell>
        </row>
        <row r="1831">
          <cell r="D1831" t="str">
            <v> 88264 </v>
          </cell>
          <cell r="E1831" t="str">
            <v>SINAPI</v>
          </cell>
          <cell r="F1831" t="str">
            <v>ELETRICISTA COM ENCARGOS COMPLEMENTARES</v>
          </cell>
          <cell r="G1831" t="str">
            <v>SEDI - SERVIÇOS DIVERSOS</v>
          </cell>
        </row>
        <row r="1831">
          <cell r="I1831" t="str">
            <v>H</v>
          </cell>
          <cell r="J1831">
            <v>0.633</v>
          </cell>
          <cell r="K1831">
            <v>0</v>
          </cell>
          <cell r="L1831">
            <v>33.07</v>
          </cell>
        </row>
        <row r="1832">
          <cell r="D1832" t="str">
            <v> 88267 </v>
          </cell>
          <cell r="E1832" t="str">
            <v>SINAPI</v>
          </cell>
          <cell r="F1832" t="str">
            <v>ENCANADOR OU BOMBEIRO HIDRÁULICO COM ENCARGOS COMPLEMENTARES</v>
          </cell>
          <cell r="G1832" t="str">
            <v>SEDI - SERVIÇOS DIVERSOS</v>
          </cell>
        </row>
        <row r="1832">
          <cell r="I1832" t="str">
            <v>H</v>
          </cell>
          <cell r="J1832">
            <v>2.2774</v>
          </cell>
          <cell r="K1832">
            <v>0</v>
          </cell>
          <cell r="L1832">
            <v>32.39</v>
          </cell>
        </row>
        <row r="1833">
          <cell r="D1833" t="str">
            <v> 88248 </v>
          </cell>
          <cell r="E1833" t="str">
            <v>SINAPI</v>
          </cell>
          <cell r="F1833" t="str">
            <v>AUXILIAR DE ENCANADOR OU BOMBEIRO HIDRÁULICO COM ENCARGOS COMPLEMENTARES</v>
          </cell>
          <cell r="G1833" t="str">
            <v>SEDI - SERVIÇOS DIVERSOS</v>
          </cell>
        </row>
        <row r="1833">
          <cell r="I1833" t="str">
            <v>H</v>
          </cell>
          <cell r="J1833">
            <v>2.2774</v>
          </cell>
          <cell r="K1833">
            <v>0</v>
          </cell>
          <cell r="L1833">
            <v>26.23</v>
          </cell>
        </row>
        <row r="1834">
          <cell r="D1834" t="str">
            <v> 88247 </v>
          </cell>
          <cell r="E1834" t="str">
            <v>SINAPI</v>
          </cell>
          <cell r="F1834" t="str">
            <v>AUXILIAR DE ELETRICISTA COM ENCARGOS COMPLEMENTARES</v>
          </cell>
          <cell r="G1834" t="str">
            <v>SEDI - SERVIÇOS DIVERSOS</v>
          </cell>
        </row>
        <row r="1834">
          <cell r="I1834" t="str">
            <v>H</v>
          </cell>
          <cell r="J1834">
            <v>0.633</v>
          </cell>
          <cell r="K1834">
            <v>0</v>
          </cell>
          <cell r="L1834">
            <v>27.3</v>
          </cell>
        </row>
        <row r="1835">
          <cell r="D1835" t="str">
            <v> 00000736 </v>
          </cell>
          <cell r="E1835" t="str">
            <v>SINAPI</v>
          </cell>
          <cell r="F1835" t="str">
            <v>BOMBA CENTRIFUGA MOTOR ELETRICO TRIFASICO 2,96HP, DIAMETRO DE SUCCAO X ELEVACAO 1 1/2" X 1 1/4", DIAMETRO DO ROTOR 148 MM, HM/Q: 34 M / 14,80 M3/H A 40 M / 8,60 M3/H</v>
          </cell>
          <cell r="G1835" t="str">
            <v>Equipamento</v>
          </cell>
        </row>
        <row r="1835">
          <cell r="I1835" t="str">
            <v>UN</v>
          </cell>
          <cell r="J1835">
            <v>1</v>
          </cell>
          <cell r="K1835">
            <v>0</v>
          </cell>
          <cell r="L1835">
            <v>1826.82</v>
          </cell>
        </row>
        <row r="1836">
          <cell r="D1836" t="str">
            <v> 00011267 </v>
          </cell>
          <cell r="E1836" t="str">
            <v>SINAPI</v>
          </cell>
          <cell r="F1836" t="str">
            <v>ARRUELA LISA, REDONDA, DE LATAO POLIDO, DIAMETRO NOMINAL 5/8", DIAMETRO EXTERNO = 34 MM, DIAMETRO DO FURO = 17 MM, ESPESSURA = *2,5* MM</v>
          </cell>
          <cell r="G1836" t="str">
            <v>Material</v>
          </cell>
        </row>
        <row r="1836">
          <cell r="I1836" t="str">
            <v>UN</v>
          </cell>
          <cell r="J1836">
            <v>4</v>
          </cell>
          <cell r="K1836">
            <v>0</v>
          </cell>
          <cell r="L1836">
            <v>1.54</v>
          </cell>
        </row>
        <row r="1837">
          <cell r="D1837" t="str">
            <v> 00039996 </v>
          </cell>
          <cell r="E1837" t="str">
            <v>SINAPI</v>
          </cell>
          <cell r="F1837" t="str">
            <v>VERGALHAO ZINCADO ROSCA TOTAL, 1/4" (6,3 MM)</v>
          </cell>
          <cell r="G1837" t="str">
            <v>Material</v>
          </cell>
        </row>
        <row r="1837">
          <cell r="I1837" t="str">
            <v>M</v>
          </cell>
          <cell r="J1837">
            <v>0.2</v>
          </cell>
          <cell r="K1837">
            <v>0</v>
          </cell>
          <cell r="L1837">
            <v>3.4</v>
          </cell>
        </row>
        <row r="1838">
          <cell r="D1838" t="str">
            <v> 00039997 </v>
          </cell>
          <cell r="E1838" t="str">
            <v>SINAPI</v>
          </cell>
          <cell r="F1838" t="str">
            <v>PORCA ZINCADA, SEXTAVADA, DIAMETRO 1/4"</v>
          </cell>
          <cell r="G1838" t="str">
            <v>Material</v>
          </cell>
        </row>
        <row r="1838">
          <cell r="I1838" t="str">
            <v>UN</v>
          </cell>
          <cell r="J1838">
            <v>4</v>
          </cell>
          <cell r="K1838">
            <v>0</v>
          </cell>
          <cell r="L1838">
            <v>0.42</v>
          </cell>
        </row>
        <row r="1840">
          <cell r="D1840" t="str">
            <v>Código</v>
          </cell>
          <cell r="E1840" t="str">
            <v>Banco</v>
          </cell>
          <cell r="F1840" t="str">
            <v>Descrição</v>
          </cell>
          <cell r="G1840" t="str">
            <v>Tipo</v>
          </cell>
        </row>
        <row r="1840">
          <cell r="I1840" t="str">
            <v>Und</v>
          </cell>
          <cell r="J1840" t="str">
            <v>Quant.</v>
          </cell>
          <cell r="K1840" t="str">
            <v>Porcent.</v>
          </cell>
          <cell r="L1840" t="str">
            <v>Valor Unit</v>
          </cell>
        </row>
        <row r="1841">
          <cell r="D1841" t="str">
            <v> UFF00331 (ADAPT_EMOP: 18.017.0105-A) </v>
          </cell>
          <cell r="E1841" t="str">
            <v>Próprio</v>
          </cell>
          <cell r="F1841" t="str">
            <v>APROVEITAMENTO AGUA CHUVA (AAC) P/AREA DE TELHADO ATE 3000M2,COMPREENDENDO FORN.SEGUINTES EQUIPAMENTOS: FILTRO DO TIPO VORTEX DA WISY WFF 300 -  FILTRO FLUTUANTE DE Ø 1" - KIT DE INTERLIGAÇÃO. FORNECIMENTO.</v>
          </cell>
          <cell r="G1841">
            <v>18</v>
          </cell>
        </row>
        <row r="1841">
          <cell r="I1841" t="str">
            <v>UN</v>
          </cell>
          <cell r="J1841">
            <v>1</v>
          </cell>
        </row>
        <row r="1841">
          <cell r="L1841">
            <v>48266</v>
          </cell>
        </row>
        <row r="1842">
          <cell r="D1842" t="str">
            <v> UFF_COTAÇÃO 04 </v>
          </cell>
          <cell r="E1842" t="str">
            <v>Próprio</v>
          </cell>
          <cell r="F1842" t="str">
            <v>FILTRO FLUTUANTE DE Ø 1" , DA WISY OU SIMILAR, DO TIPO FILTRAGEM GROSSA, PARTÍCULAS MAIORES DE 1,2 MM, EM AÇO INOX, MONTADO COM VÁLVULA DE RETENÇÃO, FLUTUADOR ESFÉRICO DE POLIETILENO (Ø 150 MM) E MANGUEIRA FLEXÍVEL</v>
          </cell>
          <cell r="G1842" t="str">
            <v>Material</v>
          </cell>
        </row>
        <row r="1842">
          <cell r="I1842" t="str">
            <v>UN</v>
          </cell>
          <cell r="J1842">
            <v>1</v>
          </cell>
          <cell r="K1842">
            <v>0</v>
          </cell>
          <cell r="L1842">
            <v>744</v>
          </cell>
        </row>
        <row r="1843">
          <cell r="D1843" t="str">
            <v> UFF_COTAÇÃO 03 </v>
          </cell>
          <cell r="E1843" t="str">
            <v>Próprio</v>
          </cell>
          <cell r="F1843" t="str">
            <v>FILTRO DO TIPO VORTEX DA WISY WFF 300 OU SIMILAR, EM INOX E CARCAÇA DE POLIPROPILENO, DOTADOS DE PROLONGADORES E INSERÇÃO CEGA PARA INTERRUPÇÃO DE FILTRAGEM, COM CAPACIDADE DE FILTRAGEM DE 3.000 M² DE TELHADO</v>
          </cell>
          <cell r="G1843" t="str">
            <v>Material</v>
          </cell>
        </row>
        <row r="1843">
          <cell r="I1843" t="str">
            <v>UN</v>
          </cell>
          <cell r="J1843">
            <v>1</v>
          </cell>
          <cell r="K1843">
            <v>0</v>
          </cell>
          <cell r="L1843">
            <v>43346</v>
          </cell>
        </row>
        <row r="1844">
          <cell r="D1844" t="str">
            <v> UFF_COTAÇÃO 05 </v>
          </cell>
          <cell r="E1844" t="str">
            <v>Próprio</v>
          </cell>
          <cell r="F1844" t="str">
            <v>KIT DE INTERLIGAÇÃO DA WISY OU SIMILAR, COM CAPACIDADE DE 30 L/MIN DE VAZÃO, COMPOSTO DE TORNEIRA, MANGUEIRA, ACIONADOR DE DESCARGA (VÁLVULA SOLENÓIDE ALIMENTADA ELETRICAMENTE), CONECTOR, BÓIA DE NÍVEL E BOCAL SEPARADOR</v>
          </cell>
          <cell r="G1844" t="str">
            <v>Material</v>
          </cell>
        </row>
        <row r="1844">
          <cell r="I1844" t="str">
            <v>UN</v>
          </cell>
          <cell r="J1844">
            <v>1</v>
          </cell>
          <cell r="K1844">
            <v>0</v>
          </cell>
          <cell r="L1844">
            <v>4176</v>
          </cell>
        </row>
        <row r="1846">
          <cell r="D1846" t="str">
            <v>Código</v>
          </cell>
          <cell r="E1846" t="str">
            <v>Banco</v>
          </cell>
          <cell r="F1846" t="str">
            <v>Descrição</v>
          </cell>
          <cell r="G1846" t="str">
            <v>Tipo</v>
          </cell>
        </row>
        <row r="1846">
          <cell r="I1846" t="str">
            <v>Und</v>
          </cell>
          <cell r="J1846" t="str">
            <v>Quant.</v>
          </cell>
          <cell r="K1846" t="str">
            <v>Porcent.</v>
          </cell>
          <cell r="L1846" t="str">
            <v>Valor Unit</v>
          </cell>
        </row>
        <row r="1847">
          <cell r="D1847" t="str">
            <v> 15.004.0067-A </v>
          </cell>
          <cell r="E1847" t="str">
            <v>EMOP</v>
          </cell>
          <cell r="F1847" t="str">
            <v>INSTALACAO E ASSENTAMENTO DE FILTRO INDUSTRIAL(EXCLUSIVE FOR NECIMENTO DO APARELHO),COMPREENDENDO:3,00M DE TUBO DE PVC SO LDAVEL DE 32MM E CONEXOES</v>
          </cell>
          <cell r="G1847">
            <v>15</v>
          </cell>
        </row>
        <row r="1847">
          <cell r="I1847" t="str">
            <v>UN</v>
          </cell>
          <cell r="J1847">
            <v>1</v>
          </cell>
        </row>
        <row r="1847">
          <cell r="L1847">
            <v>192.03</v>
          </cell>
        </row>
        <row r="1848">
          <cell r="D1848" t="str">
            <v> 07152 </v>
          </cell>
          <cell r="E1848" t="str">
            <v>EMOP</v>
          </cell>
          <cell r="F1848" t="str">
            <v>BUCHA DE REDUCAO DE PVC RIGIDO, SOLDAVEL  CURTA, DE (40X32)MM</v>
          </cell>
          <cell r="G1848" t="str">
            <v>Material</v>
          </cell>
        </row>
        <row r="1848">
          <cell r="I1848" t="str">
            <v>UN</v>
          </cell>
          <cell r="J1848">
            <v>1</v>
          </cell>
          <cell r="K1848">
            <v>0</v>
          </cell>
          <cell r="L1848">
            <v>1.95</v>
          </cell>
        </row>
        <row r="1849">
          <cell r="D1849" t="str">
            <v> 05767 </v>
          </cell>
          <cell r="E1849" t="str">
            <v>EMOP</v>
          </cell>
          <cell r="F1849" t="str">
            <v>TE 90º DE PVC RIGIDO SOLDAVEL, DE 032MM</v>
          </cell>
          <cell r="G1849" t="str">
            <v>Material</v>
          </cell>
        </row>
        <row r="1849">
          <cell r="I1849" t="str">
            <v>UN</v>
          </cell>
          <cell r="J1849">
            <v>1</v>
          </cell>
          <cell r="K1849">
            <v>0</v>
          </cell>
          <cell r="L1849">
            <v>3.08</v>
          </cell>
        </row>
        <row r="1850">
          <cell r="D1850" t="str">
            <v> 20132 </v>
          </cell>
          <cell r="E1850" t="str">
            <v>EMOP</v>
          </cell>
          <cell r="F1850" t="str">
            <v>MAO-DE-OBRA DE SERVENTE DA CONSTRUCAO CI VIL, INCLUSIVE ENCARGOS SOCIAIS DESONERA DOS</v>
          </cell>
          <cell r="G1850" t="str">
            <v>Mão de Obra</v>
          </cell>
        </row>
        <row r="1850">
          <cell r="I1850" t="str">
            <v>H</v>
          </cell>
          <cell r="J1850">
            <v>2</v>
          </cell>
          <cell r="K1850">
            <v>3</v>
          </cell>
          <cell r="L1850">
            <v>17.5</v>
          </cell>
        </row>
        <row r="1851">
          <cell r="D1851" t="str">
            <v> 07133 </v>
          </cell>
          <cell r="E1851" t="str">
            <v>EMOP</v>
          </cell>
          <cell r="F1851" t="str">
            <v>JOELHO 90º DE PVC SOLDAVEL, DE 032MM</v>
          </cell>
          <cell r="G1851" t="str">
            <v>Material</v>
          </cell>
        </row>
        <row r="1851">
          <cell r="I1851" t="str">
            <v>UN</v>
          </cell>
          <cell r="J1851">
            <v>1</v>
          </cell>
          <cell r="K1851">
            <v>0</v>
          </cell>
          <cell r="L1851">
            <v>2.2</v>
          </cell>
        </row>
        <row r="1852">
          <cell r="D1852" t="str">
            <v> 20039 </v>
          </cell>
          <cell r="E1852" t="str">
            <v>EMOP</v>
          </cell>
          <cell r="F1852" t="str">
            <v>MAO-DE-OBRA DE BOMBEIRO HIDRAULICO DA CO NSTRUCAO CIVIL, INCLUSIVE ENCARGOS SOCIA IS DESONERADOS</v>
          </cell>
          <cell r="G1852" t="str">
            <v>Mão de Obra</v>
          </cell>
        </row>
        <row r="1852">
          <cell r="I1852" t="str">
            <v>H</v>
          </cell>
          <cell r="J1852">
            <v>5</v>
          </cell>
          <cell r="K1852">
            <v>3</v>
          </cell>
          <cell r="L1852">
            <v>24.2</v>
          </cell>
        </row>
        <row r="1853">
          <cell r="D1853" t="str">
            <v> 02385 </v>
          </cell>
          <cell r="E1853" t="str">
            <v>EMOP</v>
          </cell>
          <cell r="F1853" t="str">
            <v>LIXA D'AGUA Nº 100</v>
          </cell>
          <cell r="G1853" t="str">
            <v>Material</v>
          </cell>
        </row>
        <row r="1853">
          <cell r="I1853" t="str">
            <v>UN</v>
          </cell>
          <cell r="J1853">
            <v>0.5</v>
          </cell>
          <cell r="K1853">
            <v>0</v>
          </cell>
          <cell r="L1853">
            <v>1.6</v>
          </cell>
        </row>
        <row r="1854">
          <cell r="D1854" t="str">
            <v> 05791 </v>
          </cell>
          <cell r="E1854" t="str">
            <v>EMOP</v>
          </cell>
          <cell r="F1854" t="str">
            <v>JOELHO 90º DE PVC, PARA ESGOTO, DE 040MM</v>
          </cell>
          <cell r="G1854" t="str">
            <v>Material</v>
          </cell>
        </row>
        <row r="1854">
          <cell r="I1854" t="str">
            <v>UN</v>
          </cell>
          <cell r="J1854">
            <v>2</v>
          </cell>
          <cell r="K1854">
            <v>0</v>
          </cell>
          <cell r="L1854">
            <v>1.41</v>
          </cell>
        </row>
        <row r="1855">
          <cell r="D1855" t="str">
            <v> 05103 </v>
          </cell>
          <cell r="E1855" t="str">
            <v>EMOP</v>
          </cell>
          <cell r="F1855" t="str">
            <v>SOLVENTE (SOLUCAO LIMPADORA) P/CONEXOES DE PVC, EM FRASCOS PLASTICOS DE 1000CM3</v>
          </cell>
          <cell r="G1855" t="str">
            <v>Material</v>
          </cell>
        </row>
        <row r="1855">
          <cell r="I1855" t="str">
            <v>UN</v>
          </cell>
          <cell r="J1855">
            <v>0.07</v>
          </cell>
          <cell r="K1855">
            <v>0</v>
          </cell>
          <cell r="L1855">
            <v>44.5</v>
          </cell>
        </row>
        <row r="1856">
          <cell r="D1856" t="str">
            <v> 05692 </v>
          </cell>
          <cell r="E1856" t="str">
            <v>EMOP</v>
          </cell>
          <cell r="F1856" t="str">
            <v>TUBO DE PVC RIGIDO SOLDAVEL, PONTA/BOLSA , EM BARRAS DE 6,00M, DE 032MM</v>
          </cell>
          <cell r="G1856" t="str">
            <v>Material</v>
          </cell>
        </row>
        <row r="1856">
          <cell r="I1856" t="str">
            <v>UN</v>
          </cell>
          <cell r="J1856">
            <v>0.334</v>
          </cell>
          <cell r="K1856">
            <v>0</v>
          </cell>
          <cell r="L1856">
            <v>45.9</v>
          </cell>
        </row>
        <row r="1857">
          <cell r="D1857" t="str">
            <v> 02339 </v>
          </cell>
          <cell r="E1857" t="str">
            <v>EMOP</v>
          </cell>
          <cell r="F1857" t="str">
            <v>ADESIVO PLASTICO PARA PVC RIGIDO, EM BIS NAGA DE 75G</v>
          </cell>
          <cell r="G1857" t="str">
            <v>Material</v>
          </cell>
        </row>
        <row r="1857">
          <cell r="I1857" t="str">
            <v>UN</v>
          </cell>
          <cell r="J1857">
            <v>0.5</v>
          </cell>
          <cell r="K1857">
            <v>0</v>
          </cell>
          <cell r="L1857">
            <v>4.13</v>
          </cell>
        </row>
        <row r="1859">
          <cell r="D1859" t="str">
            <v>Código</v>
          </cell>
          <cell r="E1859" t="str">
            <v>Banco</v>
          </cell>
          <cell r="F1859" t="str">
            <v>Descrição</v>
          </cell>
          <cell r="G1859" t="str">
            <v>Tipo</v>
          </cell>
        </row>
        <row r="1859">
          <cell r="I1859" t="str">
            <v>Und</v>
          </cell>
          <cell r="J1859" t="str">
            <v>Quant.</v>
          </cell>
          <cell r="K1859" t="str">
            <v>Porcent.</v>
          </cell>
          <cell r="L1859" t="str">
            <v>Valor Unit</v>
          </cell>
        </row>
        <row r="1860">
          <cell r="D1860" t="str">
            <v> IT 09.30.0053 </v>
          </cell>
          <cell r="E1860" t="str">
            <v>SCO</v>
          </cell>
          <cell r="F1860" t="str">
            <v>Registro de gaveta, em bronze, com diametro de 3/4". Fornecimento e instalacao.(desonerado)</v>
          </cell>
          <cell r="G1860" t="str">
            <v>IT</v>
          </cell>
        </row>
        <row r="1860">
          <cell r="I1860" t="str">
            <v>un</v>
          </cell>
          <cell r="J1860">
            <v>1</v>
          </cell>
        </row>
        <row r="1860">
          <cell r="L1860">
            <v>67.47</v>
          </cell>
        </row>
        <row r="1861">
          <cell r="D1861" t="str">
            <v> EVE000050 </v>
          </cell>
          <cell r="E1861" t="str">
            <v>SCO</v>
          </cell>
          <cell r="F1861" t="str">
            <v>3% incidente sobre mao de obra direta com Encargos Sociais para cobrir despesas relativa a equipamentos de protecao individual, uniformes e ferramentas</v>
          </cell>
          <cell r="G1861" t="str">
            <v>Verba</v>
          </cell>
        </row>
        <row r="1861">
          <cell r="I1861" t="str">
            <v>%</v>
          </cell>
          <cell r="J1861">
            <v>1</v>
          </cell>
          <cell r="K1861">
            <v>3</v>
          </cell>
          <cell r="L1861">
            <v>22.91</v>
          </cell>
        </row>
        <row r="1862">
          <cell r="D1862" t="str">
            <v> MAT119600 </v>
          </cell>
          <cell r="E1862" t="str">
            <v>SCO</v>
          </cell>
          <cell r="F1862" t="str">
            <v>Registro de gaveta bruto, em bronze, diametro nominal de 3/4"</v>
          </cell>
          <cell r="G1862" t="str">
            <v>Material</v>
          </cell>
        </row>
        <row r="1862">
          <cell r="I1862" t="str">
            <v>un</v>
          </cell>
          <cell r="J1862">
            <v>1</v>
          </cell>
          <cell r="K1862">
            <v>0</v>
          </cell>
          <cell r="L1862">
            <v>43.72</v>
          </cell>
        </row>
        <row r="1863">
          <cell r="D1863" t="str">
            <v> MAT054750 </v>
          </cell>
          <cell r="E1863" t="str">
            <v>SCO</v>
          </cell>
          <cell r="F1863" t="str">
            <v>Estopa</v>
          </cell>
          <cell r="G1863" t="str">
            <v>Material</v>
          </cell>
        </row>
        <row r="1863">
          <cell r="I1863" t="str">
            <v>Kg</v>
          </cell>
          <cell r="J1863">
            <v>0.015</v>
          </cell>
          <cell r="K1863">
            <v>0</v>
          </cell>
          <cell r="L1863">
            <v>11</v>
          </cell>
        </row>
        <row r="1864">
          <cell r="D1864" t="str">
            <v> MOD900650 </v>
          </cell>
          <cell r="E1864" t="str">
            <v>SCO</v>
          </cell>
          <cell r="F1864" t="str">
            <v>Bombeiro - instalacao hidro-sanitaria predial (desonerado)</v>
          </cell>
          <cell r="G1864" t="str">
            <v>Mão de Obra</v>
          </cell>
        </row>
        <row r="1864">
          <cell r="I1864" t="str">
            <v>h</v>
          </cell>
          <cell r="J1864">
            <v>0.6</v>
          </cell>
          <cell r="K1864">
            <v>0</v>
          </cell>
          <cell r="L1864">
            <v>22.17</v>
          </cell>
        </row>
        <row r="1865">
          <cell r="D1865" t="str">
            <v> MOD902450 </v>
          </cell>
          <cell r="E1865" t="str">
            <v>SCO</v>
          </cell>
          <cell r="F1865" t="str">
            <v>Servente (desonerado)</v>
          </cell>
          <cell r="G1865" t="str">
            <v>Mão de Obra</v>
          </cell>
        </row>
        <row r="1865">
          <cell r="I1865" t="str">
            <v>h</v>
          </cell>
          <cell r="J1865">
            <v>0.6</v>
          </cell>
          <cell r="K1865">
            <v>0</v>
          </cell>
          <cell r="L1865">
            <v>16.03</v>
          </cell>
        </row>
        <row r="1867">
          <cell r="D1867" t="str">
            <v>Código</v>
          </cell>
          <cell r="E1867" t="str">
            <v>Banco</v>
          </cell>
          <cell r="F1867" t="str">
            <v>Descrição</v>
          </cell>
          <cell r="G1867" t="str">
            <v>Tipo</v>
          </cell>
        </row>
        <row r="1867">
          <cell r="I1867" t="str">
            <v>Und</v>
          </cell>
          <cell r="J1867" t="str">
            <v>Quant.</v>
          </cell>
          <cell r="K1867" t="str">
            <v>Porcent.</v>
          </cell>
          <cell r="L1867" t="str">
            <v>Valor Unit</v>
          </cell>
        </row>
        <row r="1868">
          <cell r="D1868" t="str">
            <v> IT 09.30.0062 </v>
          </cell>
          <cell r="E1868" t="str">
            <v>SCO</v>
          </cell>
          <cell r="F1868" t="str">
            <v>Registro de gaveta, em bronze, com diametro de 1 1/2". Fornecimento e instalacao.(desonerado)</v>
          </cell>
          <cell r="G1868" t="str">
            <v>IT</v>
          </cell>
        </row>
        <row r="1868">
          <cell r="I1868" t="str">
            <v>un</v>
          </cell>
          <cell r="J1868">
            <v>1</v>
          </cell>
        </row>
        <row r="1868">
          <cell r="L1868">
            <v>168.45</v>
          </cell>
        </row>
        <row r="1869">
          <cell r="D1869" t="str">
            <v> EVE000050 </v>
          </cell>
          <cell r="E1869" t="str">
            <v>SCO</v>
          </cell>
          <cell r="F1869" t="str">
            <v>3% incidente sobre mao de obra direta com Encargos Sociais para cobrir despesas relativa a equipamentos de protecao individual, uniformes e ferramentas</v>
          </cell>
          <cell r="G1869" t="str">
            <v>Verba</v>
          </cell>
        </row>
        <row r="1869">
          <cell r="I1869" t="str">
            <v>%</v>
          </cell>
          <cell r="J1869">
            <v>1</v>
          </cell>
          <cell r="K1869">
            <v>3</v>
          </cell>
          <cell r="L1869">
            <v>26.73</v>
          </cell>
        </row>
        <row r="1870">
          <cell r="D1870" t="str">
            <v> MAT054750 </v>
          </cell>
          <cell r="E1870" t="str">
            <v>SCO</v>
          </cell>
          <cell r="F1870" t="str">
            <v>Estopa</v>
          </cell>
          <cell r="G1870" t="str">
            <v>Material</v>
          </cell>
        </row>
        <row r="1870">
          <cell r="I1870" t="str">
            <v>Kg</v>
          </cell>
          <cell r="J1870">
            <v>0.05</v>
          </cell>
          <cell r="K1870">
            <v>0</v>
          </cell>
          <cell r="L1870">
            <v>11</v>
          </cell>
        </row>
        <row r="1871">
          <cell r="D1871" t="str">
            <v> MOD900650 </v>
          </cell>
          <cell r="E1871" t="str">
            <v>SCO</v>
          </cell>
          <cell r="F1871" t="str">
            <v>Bombeiro - instalacao hidro-sanitaria predial (desonerado)</v>
          </cell>
          <cell r="G1871" t="str">
            <v>Mão de Obra</v>
          </cell>
        </row>
        <row r="1871">
          <cell r="I1871" t="str">
            <v>h</v>
          </cell>
          <cell r="J1871">
            <v>0.7</v>
          </cell>
          <cell r="K1871">
            <v>0</v>
          </cell>
          <cell r="L1871">
            <v>22.17</v>
          </cell>
        </row>
        <row r="1872">
          <cell r="D1872" t="str">
            <v> MAT119750 </v>
          </cell>
          <cell r="E1872" t="str">
            <v>SCO</v>
          </cell>
          <cell r="F1872" t="str">
            <v>Registro de gaveta bruto, em bronze, diametro nominal de 1 1/2"</v>
          </cell>
          <cell r="G1872" t="str">
            <v>Material</v>
          </cell>
        </row>
        <row r="1872">
          <cell r="I1872" t="str">
            <v>un</v>
          </cell>
          <cell r="J1872">
            <v>1</v>
          </cell>
          <cell r="K1872">
            <v>0</v>
          </cell>
          <cell r="L1872">
            <v>140.37</v>
          </cell>
        </row>
        <row r="1873">
          <cell r="D1873" t="str">
            <v> MOD902450 </v>
          </cell>
          <cell r="E1873" t="str">
            <v>SCO</v>
          </cell>
          <cell r="F1873" t="str">
            <v>Servente (desonerado)</v>
          </cell>
          <cell r="G1873" t="str">
            <v>Mão de Obra</v>
          </cell>
        </row>
        <row r="1873">
          <cell r="I1873" t="str">
            <v>h</v>
          </cell>
          <cell r="J1873">
            <v>0.7</v>
          </cell>
          <cell r="K1873">
            <v>0</v>
          </cell>
          <cell r="L1873">
            <v>16.03</v>
          </cell>
        </row>
        <row r="1875">
          <cell r="D1875" t="str">
            <v>Código</v>
          </cell>
          <cell r="E1875" t="str">
            <v>Banco</v>
          </cell>
          <cell r="F1875" t="str">
            <v>Descrição</v>
          </cell>
          <cell r="G1875" t="str">
            <v>Tipo</v>
          </cell>
        </row>
        <row r="1875">
          <cell r="I1875" t="str">
            <v>Und</v>
          </cell>
          <cell r="J1875" t="str">
            <v>Quant.</v>
          </cell>
          <cell r="K1875" t="str">
            <v>Porcent.</v>
          </cell>
          <cell r="L1875" t="str">
            <v>Valor Unit</v>
          </cell>
        </row>
        <row r="1876">
          <cell r="D1876" t="str">
            <v> IT 09.30.0065 </v>
          </cell>
          <cell r="E1876" t="str">
            <v>SCO</v>
          </cell>
          <cell r="F1876" t="str">
            <v>Registro de gaveta, em bronze, com diametro de 2". Fornecimento e instalacao.(desonerado)</v>
          </cell>
          <cell r="G1876" t="str">
            <v>IT</v>
          </cell>
        </row>
        <row r="1876">
          <cell r="I1876" t="str">
            <v>un</v>
          </cell>
          <cell r="J1876">
            <v>1</v>
          </cell>
        </row>
        <row r="1876">
          <cell r="L1876">
            <v>180.4</v>
          </cell>
        </row>
        <row r="1877">
          <cell r="D1877" t="str">
            <v> MOD902450 </v>
          </cell>
          <cell r="E1877" t="str">
            <v>SCO</v>
          </cell>
          <cell r="F1877" t="str">
            <v>Servente (desonerado)</v>
          </cell>
          <cell r="G1877" t="str">
            <v>Mão de Obra</v>
          </cell>
        </row>
        <row r="1877">
          <cell r="I1877" t="str">
            <v>h</v>
          </cell>
          <cell r="J1877">
            <v>0.7</v>
          </cell>
          <cell r="K1877">
            <v>0</v>
          </cell>
          <cell r="L1877">
            <v>16.03</v>
          </cell>
        </row>
        <row r="1878">
          <cell r="D1878" t="str">
            <v> EVE000050 </v>
          </cell>
          <cell r="E1878" t="str">
            <v>SCO</v>
          </cell>
          <cell r="F1878" t="str">
            <v>3% incidente sobre mao de obra direta com Encargos Sociais para cobrir despesas relativa a equipamentos de protecao individual, uniformes e ferramentas</v>
          </cell>
          <cell r="G1878" t="str">
            <v>Verba</v>
          </cell>
        </row>
        <row r="1878">
          <cell r="I1878" t="str">
            <v>%</v>
          </cell>
          <cell r="J1878">
            <v>1</v>
          </cell>
          <cell r="K1878">
            <v>3</v>
          </cell>
          <cell r="L1878">
            <v>26.73</v>
          </cell>
        </row>
        <row r="1879">
          <cell r="D1879" t="str">
            <v> MOD900650 </v>
          </cell>
          <cell r="E1879" t="str">
            <v>SCO</v>
          </cell>
          <cell r="F1879" t="str">
            <v>Bombeiro - instalacao hidro-sanitaria predial (desonerado)</v>
          </cell>
          <cell r="G1879" t="str">
            <v>Mão de Obra</v>
          </cell>
        </row>
        <row r="1879">
          <cell r="I1879" t="str">
            <v>h</v>
          </cell>
          <cell r="J1879">
            <v>0.7</v>
          </cell>
          <cell r="K1879">
            <v>0</v>
          </cell>
          <cell r="L1879">
            <v>22.17</v>
          </cell>
        </row>
        <row r="1880">
          <cell r="D1880" t="str">
            <v> MAT054750 </v>
          </cell>
          <cell r="E1880" t="str">
            <v>SCO</v>
          </cell>
          <cell r="F1880" t="str">
            <v>Estopa</v>
          </cell>
          <cell r="G1880" t="str">
            <v>Material</v>
          </cell>
        </row>
        <row r="1880">
          <cell r="I1880" t="str">
            <v>Kg</v>
          </cell>
          <cell r="J1880">
            <v>0.05</v>
          </cell>
          <cell r="K1880">
            <v>0</v>
          </cell>
          <cell r="L1880">
            <v>11</v>
          </cell>
        </row>
        <row r="1881">
          <cell r="D1881" t="str">
            <v> MAT119800 </v>
          </cell>
          <cell r="E1881" t="str">
            <v>SCO</v>
          </cell>
          <cell r="F1881" t="str">
            <v>Registro de gaveta bruto, em bronze, diametro nominal de 2"</v>
          </cell>
          <cell r="G1881" t="str">
            <v>Material</v>
          </cell>
        </row>
        <row r="1881">
          <cell r="I1881" t="str">
            <v>un</v>
          </cell>
          <cell r="J1881">
            <v>1</v>
          </cell>
          <cell r="K1881">
            <v>0</v>
          </cell>
          <cell r="L1881">
            <v>152.32</v>
          </cell>
        </row>
        <row r="1883">
          <cell r="D1883" t="str">
            <v>Código</v>
          </cell>
          <cell r="E1883" t="str">
            <v>Banco</v>
          </cell>
          <cell r="F1883" t="str">
            <v>Descrição</v>
          </cell>
          <cell r="G1883" t="str">
            <v>Tipo</v>
          </cell>
        </row>
        <row r="1883">
          <cell r="I1883" t="str">
            <v>Und</v>
          </cell>
          <cell r="J1883" t="str">
            <v>Quant.</v>
          </cell>
          <cell r="K1883" t="str">
            <v>Porcent.</v>
          </cell>
          <cell r="L1883" t="str">
            <v>Valor Unit</v>
          </cell>
        </row>
        <row r="1884">
          <cell r="D1884" t="str">
            <v> 99631 </v>
          </cell>
          <cell r="E1884" t="str">
            <v>SINAPI</v>
          </cell>
          <cell r="F1884" t="str">
            <v>VÁLVULA DE RETENÇÃO VERTICAL, DE BRONZE, ROSCÁVEL, 1 1/2" - FORNECIMENTO E INSTALAÇÃO. AF_08/2021</v>
          </cell>
          <cell r="G1884" t="str">
            <v>INHI - INSTALAÇÕES HIDROS SANITÁRIAS</v>
          </cell>
        </row>
        <row r="1884">
          <cell r="I1884" t="str">
            <v>UN</v>
          </cell>
          <cell r="J1884">
            <v>1</v>
          </cell>
        </row>
        <row r="1884">
          <cell r="L1884">
            <v>152.34</v>
          </cell>
        </row>
        <row r="1885">
          <cell r="D1885" t="str">
            <v> 88267 </v>
          </cell>
          <cell r="E1885" t="str">
            <v>SINAPI</v>
          </cell>
          <cell r="F1885" t="str">
            <v>ENCANADOR OU BOMBEIRO HIDRÁULICO COM ENCARGOS COMPLEMENTARES</v>
          </cell>
          <cell r="G1885" t="str">
            <v>SEDI - SERVIÇOS DIVERSOS</v>
          </cell>
        </row>
        <row r="1885">
          <cell r="I1885" t="str">
            <v>H</v>
          </cell>
          <cell r="J1885">
            <v>0.2633</v>
          </cell>
          <cell r="K1885">
            <v>0</v>
          </cell>
          <cell r="L1885">
            <v>32.39</v>
          </cell>
        </row>
        <row r="1886">
          <cell r="D1886" t="str">
            <v> 88248 </v>
          </cell>
          <cell r="E1886" t="str">
            <v>SINAPI</v>
          </cell>
          <cell r="F1886" t="str">
            <v>AUXILIAR DE ENCANADOR OU BOMBEIRO HIDRÁULICO COM ENCARGOS COMPLEMENTARES</v>
          </cell>
          <cell r="G1886" t="str">
            <v>SEDI - SERVIÇOS DIVERSOS</v>
          </cell>
        </row>
        <row r="1886">
          <cell r="I1886" t="str">
            <v>H</v>
          </cell>
          <cell r="J1886">
            <v>0.2633</v>
          </cell>
          <cell r="K1886">
            <v>0</v>
          </cell>
          <cell r="L1886">
            <v>26.23</v>
          </cell>
        </row>
        <row r="1887">
          <cell r="D1887" t="str">
            <v> 00003148 </v>
          </cell>
          <cell r="E1887" t="str">
            <v>SINAPI</v>
          </cell>
          <cell r="F1887" t="str">
            <v>FITA VEDA ROSCA EM ROLOS DE 18 MM X 50 M (L X C)</v>
          </cell>
          <cell r="G1887" t="str">
            <v>Material</v>
          </cell>
        </row>
        <row r="1887">
          <cell r="I1887" t="str">
            <v>UN</v>
          </cell>
          <cell r="J1887">
            <v>0.0192</v>
          </cell>
          <cell r="K1887">
            <v>0</v>
          </cell>
          <cell r="L1887">
            <v>11.83</v>
          </cell>
        </row>
        <row r="1888">
          <cell r="D1888" t="str">
            <v> 00010416 </v>
          </cell>
          <cell r="E1888" t="str">
            <v>SINAPI</v>
          </cell>
          <cell r="F1888" t="str">
            <v>VALVULA DE RETENCAO VERTICAL, DE BRONZE (PN-16), 1 1/2", 200 PSI, EXTREMIDADES COM ROSCA</v>
          </cell>
          <cell r="G1888" t="str">
            <v>Material</v>
          </cell>
        </row>
        <row r="1888">
          <cell r="I1888" t="str">
            <v>UN</v>
          </cell>
          <cell r="J1888">
            <v>1</v>
          </cell>
          <cell r="K1888">
            <v>0</v>
          </cell>
          <cell r="L1888">
            <v>136.7</v>
          </cell>
        </row>
        <row r="1890">
          <cell r="D1890" t="str">
            <v>Código</v>
          </cell>
          <cell r="E1890" t="str">
            <v>Banco</v>
          </cell>
          <cell r="F1890" t="str">
            <v>Descrição</v>
          </cell>
          <cell r="G1890" t="str">
            <v>Tipo</v>
          </cell>
        </row>
        <row r="1890">
          <cell r="I1890" t="str">
            <v>Und</v>
          </cell>
          <cell r="J1890" t="str">
            <v>Quant.</v>
          </cell>
          <cell r="K1890" t="str">
            <v>Porcent.</v>
          </cell>
          <cell r="L1890" t="str">
            <v>Valor Unit</v>
          </cell>
        </row>
        <row r="1891">
          <cell r="D1891" t="str">
            <v> 95248 </v>
          </cell>
          <cell r="E1891" t="str">
            <v>SINAPI</v>
          </cell>
          <cell r="F1891" t="str">
            <v>VÁLVULA DE ESFERA BRUTA, BRONZE, ROSCÁVEL, 1/2" - FORNECIMENTO E INSTALAÇÃO. AF_08/2021</v>
          </cell>
          <cell r="G1891" t="str">
            <v>INHI - INSTALAÇÕES HIDROS SANITÁRIAS</v>
          </cell>
        </row>
        <row r="1891">
          <cell r="I1891" t="str">
            <v>UN</v>
          </cell>
          <cell r="J1891">
            <v>1</v>
          </cell>
        </row>
        <row r="1891">
          <cell r="L1891">
            <v>34.61</v>
          </cell>
        </row>
        <row r="1892">
          <cell r="D1892" t="str">
            <v> 88267 </v>
          </cell>
          <cell r="E1892" t="str">
            <v>SINAPI</v>
          </cell>
          <cell r="F1892" t="str">
            <v>ENCANADOR OU BOMBEIRO HIDRÁULICO COM ENCARGOS COMPLEMENTARES</v>
          </cell>
          <cell r="G1892" t="str">
            <v>SEDI - SERVIÇOS DIVERSOS</v>
          </cell>
        </row>
        <row r="1892">
          <cell r="I1892" t="str">
            <v>H</v>
          </cell>
          <cell r="J1892">
            <v>0.0719</v>
          </cell>
          <cell r="K1892">
            <v>0</v>
          </cell>
          <cell r="L1892">
            <v>32.39</v>
          </cell>
        </row>
        <row r="1893">
          <cell r="D1893" t="str">
            <v> 88248 </v>
          </cell>
          <cell r="E1893" t="str">
            <v>SINAPI</v>
          </cell>
          <cell r="F1893" t="str">
            <v>AUXILIAR DE ENCANADOR OU BOMBEIRO HIDRÁULICO COM ENCARGOS COMPLEMENTARES</v>
          </cell>
          <cell r="G1893" t="str">
            <v>SEDI - SERVIÇOS DIVERSOS</v>
          </cell>
        </row>
        <row r="1893">
          <cell r="I1893" t="str">
            <v>H</v>
          </cell>
          <cell r="J1893">
            <v>0.0719</v>
          </cell>
          <cell r="K1893">
            <v>0</v>
          </cell>
          <cell r="L1893">
            <v>26.23</v>
          </cell>
        </row>
        <row r="1894">
          <cell r="D1894" t="str">
            <v> 00003148 </v>
          </cell>
          <cell r="E1894" t="str">
            <v>SINAPI</v>
          </cell>
          <cell r="F1894" t="str">
            <v>FITA VEDA ROSCA EM ROLOS DE 18 MM X 50 M (L X C)</v>
          </cell>
          <cell r="G1894" t="str">
            <v>Material</v>
          </cell>
        </row>
        <row r="1894">
          <cell r="I1894" t="str">
            <v>UN</v>
          </cell>
          <cell r="J1894">
            <v>0.0084</v>
          </cell>
          <cell r="K1894">
            <v>0</v>
          </cell>
          <cell r="L1894">
            <v>11.83</v>
          </cell>
        </row>
        <row r="1895">
          <cell r="D1895" t="str">
            <v> 00011748 </v>
          </cell>
          <cell r="E1895" t="str">
            <v>SINAPI</v>
          </cell>
          <cell r="F1895" t="str">
            <v>VALVULA DE ESFERA BRUTA EM BRONZE, BITOLA 1/2" (REF 1552-B)</v>
          </cell>
          <cell r="G1895" t="str">
            <v>Material</v>
          </cell>
        </row>
        <row r="1895">
          <cell r="I1895" t="str">
            <v>UN</v>
          </cell>
          <cell r="J1895">
            <v>1</v>
          </cell>
          <cell r="K1895">
            <v>0</v>
          </cell>
          <cell r="L1895">
            <v>30.32</v>
          </cell>
        </row>
        <row r="1897">
          <cell r="D1897" t="str">
            <v>Código</v>
          </cell>
          <cell r="E1897" t="str">
            <v>Banco</v>
          </cell>
          <cell r="F1897" t="str">
            <v>Descrição</v>
          </cell>
          <cell r="G1897" t="str">
            <v>Tipo</v>
          </cell>
        </row>
        <row r="1897">
          <cell r="I1897" t="str">
            <v>Und</v>
          </cell>
          <cell r="J1897" t="str">
            <v>Quant.</v>
          </cell>
          <cell r="K1897" t="str">
            <v>Porcent.</v>
          </cell>
          <cell r="L1897" t="str">
            <v>Valor Unit</v>
          </cell>
        </row>
        <row r="1898">
          <cell r="D1898" t="str">
            <v> UFF00519 (ADAPT_SCO: DR 14.50.0050) </v>
          </cell>
          <cell r="E1898" t="str">
            <v>Próprio</v>
          </cell>
          <cell r="F1898" t="str">
            <v>VOLANTE DE LATÃO PARA REGISTRO GAVETA BRUTO 1 1/2". FORNECIMENTO  E ASSENTAMENTO.</v>
          </cell>
          <cell r="G1898" t="str">
            <v>DR</v>
          </cell>
        </row>
        <row r="1898">
          <cell r="I1898" t="str">
            <v>UN</v>
          </cell>
          <cell r="J1898">
            <v>1</v>
          </cell>
        </row>
        <row r="1898">
          <cell r="L1898">
            <v>64.58</v>
          </cell>
        </row>
        <row r="1899">
          <cell r="D1899" t="str">
            <v> 88316 </v>
          </cell>
          <cell r="E1899" t="str">
            <v>SINAPI</v>
          </cell>
          <cell r="F1899" t="str">
            <v>SERVENTE COM ENCARGOS COMPLEMENTARES</v>
          </cell>
          <cell r="G1899" t="str">
            <v>SEDI - SERVIÇOS DIVERSOS</v>
          </cell>
        </row>
        <row r="1899">
          <cell r="I1899" t="str">
            <v>H</v>
          </cell>
          <cell r="J1899">
            <v>0.1</v>
          </cell>
          <cell r="K1899">
            <v>0</v>
          </cell>
          <cell r="L1899">
            <v>25.95</v>
          </cell>
        </row>
        <row r="1900">
          <cell r="D1900" t="str">
            <v> 88246 </v>
          </cell>
          <cell r="E1900" t="str">
            <v>SINAPI</v>
          </cell>
          <cell r="F1900" t="str">
            <v>ASSENTADOR DE TUBOS COM ENCARGOS COMPLEMENTARES</v>
          </cell>
          <cell r="G1900" t="str">
            <v>SEDI - SERVIÇOS DIVERSOS</v>
          </cell>
        </row>
        <row r="1900">
          <cell r="I1900" t="str">
            <v>H</v>
          </cell>
          <cell r="J1900">
            <v>0.1</v>
          </cell>
          <cell r="K1900">
            <v>0</v>
          </cell>
          <cell r="L1900">
            <v>30.97</v>
          </cell>
        </row>
        <row r="1901">
          <cell r="D1901" t="str">
            <v> UFF_COTAÇÃO 06 </v>
          </cell>
          <cell r="E1901" t="str">
            <v>Próprio</v>
          </cell>
          <cell r="F1901" t="str">
            <v>VOLANTE DE LATÃO PARA REGISTRO GAVETA BRUTO 1 1/2".</v>
          </cell>
          <cell r="G1901" t="str">
            <v>Material</v>
          </cell>
        </row>
        <row r="1901">
          <cell r="I1901" t="str">
            <v>UN</v>
          </cell>
          <cell r="J1901">
            <v>1</v>
          </cell>
          <cell r="K1901">
            <v>0</v>
          </cell>
          <cell r="L1901">
            <v>58.9</v>
          </cell>
        </row>
        <row r="1903">
          <cell r="D1903" t="str">
            <v>Código</v>
          </cell>
          <cell r="E1903" t="str">
            <v>Banco</v>
          </cell>
          <cell r="F1903" t="str">
            <v>Descrição</v>
          </cell>
          <cell r="G1903" t="str">
            <v>Tipo</v>
          </cell>
        </row>
        <row r="1903">
          <cell r="I1903" t="str">
            <v>Und</v>
          </cell>
          <cell r="J1903" t="str">
            <v>Quant.</v>
          </cell>
          <cell r="K1903" t="str">
            <v>Porcent.</v>
          </cell>
          <cell r="L1903" t="str">
            <v>Valor Unit</v>
          </cell>
        </row>
        <row r="1904">
          <cell r="D1904" t="str">
            <v> UFF00520 (ADAPT_SCO: DR 14.50.0050) </v>
          </cell>
          <cell r="E1904" t="str">
            <v>Próprio</v>
          </cell>
          <cell r="F1904" t="str">
            <v>VOLANTE DE LATÃO PARA REGISTRO GAVETA BRUTO 2". FORNECIMENTO  E ASSENTAMENTO.</v>
          </cell>
          <cell r="G1904" t="str">
            <v>DR</v>
          </cell>
        </row>
        <row r="1904">
          <cell r="I1904" t="str">
            <v>UN</v>
          </cell>
          <cell r="J1904">
            <v>1</v>
          </cell>
        </row>
        <row r="1904">
          <cell r="L1904">
            <v>82.38</v>
          </cell>
        </row>
        <row r="1905">
          <cell r="D1905" t="str">
            <v> 88246 </v>
          </cell>
          <cell r="E1905" t="str">
            <v>SINAPI</v>
          </cell>
          <cell r="F1905" t="str">
            <v>ASSENTADOR DE TUBOS COM ENCARGOS COMPLEMENTARES</v>
          </cell>
          <cell r="G1905" t="str">
            <v>SEDI - SERVIÇOS DIVERSOS</v>
          </cell>
        </row>
        <row r="1905">
          <cell r="I1905" t="str">
            <v>H</v>
          </cell>
          <cell r="J1905">
            <v>0.1</v>
          </cell>
          <cell r="K1905">
            <v>0</v>
          </cell>
          <cell r="L1905">
            <v>30.97</v>
          </cell>
        </row>
        <row r="1906">
          <cell r="D1906" t="str">
            <v> 88316 </v>
          </cell>
          <cell r="E1906" t="str">
            <v>SINAPI</v>
          </cell>
          <cell r="F1906" t="str">
            <v>SERVENTE COM ENCARGOS COMPLEMENTARES</v>
          </cell>
          <cell r="G1906" t="str">
            <v>SEDI - SERVIÇOS DIVERSOS</v>
          </cell>
        </row>
        <row r="1906">
          <cell r="I1906" t="str">
            <v>H</v>
          </cell>
          <cell r="J1906">
            <v>0.1</v>
          </cell>
          <cell r="K1906">
            <v>0</v>
          </cell>
          <cell r="L1906">
            <v>25.95</v>
          </cell>
        </row>
        <row r="1907">
          <cell r="D1907" t="str">
            <v> UFF_COTAÇÃO 07 </v>
          </cell>
          <cell r="E1907" t="str">
            <v>Próprio</v>
          </cell>
          <cell r="F1907" t="str">
            <v>VOLANTE DE LATÃO PARA REGISTRO GAVETA BRUTO 2".</v>
          </cell>
          <cell r="G1907" t="str">
            <v>Material</v>
          </cell>
        </row>
        <row r="1907">
          <cell r="I1907" t="str">
            <v>UN</v>
          </cell>
          <cell r="J1907">
            <v>1</v>
          </cell>
          <cell r="K1907">
            <v>0</v>
          </cell>
          <cell r="L1907">
            <v>76.7</v>
          </cell>
        </row>
        <row r="1909">
          <cell r="D1909" t="str">
            <v>Código</v>
          </cell>
          <cell r="E1909" t="str">
            <v>Banco</v>
          </cell>
          <cell r="F1909" t="str">
            <v>Descrição</v>
          </cell>
          <cell r="G1909" t="str">
            <v>Tipo</v>
          </cell>
        </row>
        <row r="1909">
          <cell r="I1909" t="str">
            <v>Und</v>
          </cell>
          <cell r="J1909" t="str">
            <v>Quant.</v>
          </cell>
          <cell r="K1909" t="str">
            <v>Porcent.</v>
          </cell>
          <cell r="L1909" t="str">
            <v>Valor Unit</v>
          </cell>
        </row>
        <row r="1910">
          <cell r="D1910" t="str">
            <v> UFF00521 (ADAPT_SCO: DR 14.50.0050) </v>
          </cell>
          <cell r="E1910" t="str">
            <v>Próprio</v>
          </cell>
          <cell r="F1910" t="str">
            <v>VOLANTE DE LATÃO PARA REGISTRO GAVETA BRUTO 2. 1/2". FORNECIMENTO  E ASSENTAMENTO.</v>
          </cell>
          <cell r="G1910" t="str">
            <v>DR</v>
          </cell>
        </row>
        <row r="1910">
          <cell r="I1910" t="str">
            <v>UN</v>
          </cell>
          <cell r="J1910">
            <v>1</v>
          </cell>
        </row>
        <row r="1910">
          <cell r="L1910">
            <v>64.9</v>
          </cell>
        </row>
        <row r="1911">
          <cell r="D1911" t="str">
            <v> 88246 </v>
          </cell>
          <cell r="E1911" t="str">
            <v>SINAPI</v>
          </cell>
          <cell r="F1911" t="str">
            <v>ASSENTADOR DE TUBOS COM ENCARGOS COMPLEMENTARES</v>
          </cell>
          <cell r="G1911" t="str">
            <v>SEDI - SERVIÇOS DIVERSOS</v>
          </cell>
        </row>
        <row r="1911">
          <cell r="I1911" t="str">
            <v>H</v>
          </cell>
          <cell r="J1911">
            <v>0.1</v>
          </cell>
          <cell r="K1911">
            <v>0</v>
          </cell>
          <cell r="L1911">
            <v>30.97</v>
          </cell>
        </row>
        <row r="1912">
          <cell r="D1912" t="str">
            <v> 88316 </v>
          </cell>
          <cell r="E1912" t="str">
            <v>SINAPI</v>
          </cell>
          <cell r="F1912" t="str">
            <v>SERVENTE COM ENCARGOS COMPLEMENTARES</v>
          </cell>
          <cell r="G1912" t="str">
            <v>SEDI - SERVIÇOS DIVERSOS</v>
          </cell>
        </row>
        <row r="1912">
          <cell r="I1912" t="str">
            <v>H</v>
          </cell>
          <cell r="J1912">
            <v>0.1</v>
          </cell>
          <cell r="K1912">
            <v>0</v>
          </cell>
          <cell r="L1912">
            <v>25.95</v>
          </cell>
        </row>
        <row r="1913">
          <cell r="D1913" t="str">
            <v> UFF_COTAÇÃO 08 </v>
          </cell>
          <cell r="E1913" t="str">
            <v>Próprio</v>
          </cell>
          <cell r="F1913" t="str">
            <v>VOLANTE DE LATÃO PARA REGISTRO GAVETA BRUTO 2. 1/2".</v>
          </cell>
          <cell r="G1913" t="str">
            <v>Material</v>
          </cell>
        </row>
        <row r="1913">
          <cell r="I1913" t="str">
            <v>UN</v>
          </cell>
          <cell r="J1913">
            <v>1</v>
          </cell>
          <cell r="K1913">
            <v>0</v>
          </cell>
          <cell r="L1913">
            <v>59.22</v>
          </cell>
        </row>
        <row r="1915">
          <cell r="D1915" t="str">
            <v>Código</v>
          </cell>
          <cell r="E1915" t="str">
            <v>Banco</v>
          </cell>
          <cell r="F1915" t="str">
            <v>Descrição</v>
          </cell>
          <cell r="G1915" t="str">
            <v>Tipo</v>
          </cell>
        </row>
        <row r="1915">
          <cell r="I1915" t="str">
            <v>Und</v>
          </cell>
          <cell r="J1915" t="str">
            <v>Quant.</v>
          </cell>
          <cell r="K1915" t="str">
            <v>Porcent.</v>
          </cell>
          <cell r="L1915" t="str">
            <v>Valor Unit</v>
          </cell>
        </row>
        <row r="1916">
          <cell r="D1916" t="str">
            <v> 101917 </v>
          </cell>
          <cell r="E1916" t="str">
            <v>SINAPI</v>
          </cell>
          <cell r="F1916" t="str">
            <v>MANÔMETRO 0 A 200 PSI (0 A 14 KGF/CM2), D = 50MM - FORNECIMENTO E INSTALAÇÃO. AF_10/2020</v>
          </cell>
          <cell r="G1916" t="str">
            <v>INES - INSTALAÇÕES ESPECIAIS</v>
          </cell>
        </row>
        <row r="1916">
          <cell r="I1916" t="str">
            <v>UN</v>
          </cell>
          <cell r="J1916">
            <v>1</v>
          </cell>
        </row>
        <row r="1916">
          <cell r="L1916">
            <v>154.33</v>
          </cell>
        </row>
        <row r="1917">
          <cell r="D1917" t="str">
            <v> 88267 </v>
          </cell>
          <cell r="E1917" t="str">
            <v>SINAPI</v>
          </cell>
          <cell r="F1917" t="str">
            <v>ENCANADOR OU BOMBEIRO HIDRÁULICO COM ENCARGOS COMPLEMENTARES</v>
          </cell>
          <cell r="G1917" t="str">
            <v>SEDI - SERVIÇOS DIVERSOS</v>
          </cell>
        </row>
        <row r="1917">
          <cell r="I1917" t="str">
            <v>H</v>
          </cell>
          <cell r="J1917">
            <v>0.843</v>
          </cell>
          <cell r="K1917">
            <v>0</v>
          </cell>
          <cell r="L1917">
            <v>32.39</v>
          </cell>
        </row>
        <row r="1918">
          <cell r="D1918" t="str">
            <v> 88248 </v>
          </cell>
          <cell r="E1918" t="str">
            <v>SINAPI</v>
          </cell>
          <cell r="F1918" t="str">
            <v>AUXILIAR DE ENCANADOR OU BOMBEIRO HIDRÁULICO COM ENCARGOS COMPLEMENTARES</v>
          </cell>
          <cell r="G1918" t="str">
            <v>SEDI - SERVIÇOS DIVERSOS</v>
          </cell>
        </row>
        <row r="1918">
          <cell r="I1918" t="str">
            <v>H</v>
          </cell>
          <cell r="J1918">
            <v>0.843</v>
          </cell>
          <cell r="K1918">
            <v>0</v>
          </cell>
          <cell r="L1918">
            <v>26.23</v>
          </cell>
        </row>
        <row r="1919">
          <cell r="D1919" t="str">
            <v> 00003146 </v>
          </cell>
          <cell r="E1919" t="str">
            <v>SINAPI</v>
          </cell>
          <cell r="F1919" t="str">
            <v>FITA VEDA ROSCA EM ROLOS DE 18 MM X 10 M (L X C)</v>
          </cell>
          <cell r="G1919" t="str">
            <v>Material</v>
          </cell>
        </row>
        <row r="1919">
          <cell r="I1919" t="str">
            <v>UN</v>
          </cell>
          <cell r="J1919">
            <v>0.012</v>
          </cell>
          <cell r="K1919">
            <v>0</v>
          </cell>
          <cell r="L1919">
            <v>3.21</v>
          </cell>
        </row>
        <row r="1920">
          <cell r="D1920" t="str">
            <v> 00012899 </v>
          </cell>
          <cell r="E1920" t="str">
            <v>SINAPI</v>
          </cell>
          <cell r="F1920" t="str">
            <v>MANOMETRO COM CAIXA EM ACO PINTADO, ESCALA *10* KGF/CM2 (*10* BAR), DIAMETRO NOMINAL DE *63* MM, CONEXAO DE 1/4"</v>
          </cell>
          <cell r="G1920" t="str">
            <v>Material</v>
          </cell>
        </row>
        <row r="1920">
          <cell r="I1920" t="str">
            <v>UN</v>
          </cell>
          <cell r="J1920">
            <v>1</v>
          </cell>
          <cell r="K1920">
            <v>0</v>
          </cell>
          <cell r="L1920">
            <v>104.89</v>
          </cell>
        </row>
        <row r="1922">
          <cell r="D1922" t="str">
            <v>Código</v>
          </cell>
          <cell r="E1922" t="str">
            <v>Banco</v>
          </cell>
          <cell r="F1922" t="str">
            <v>Descrição</v>
          </cell>
          <cell r="G1922" t="str">
            <v>Tipo</v>
          </cell>
        </row>
        <row r="1922">
          <cell r="I1922" t="str">
            <v>Und</v>
          </cell>
          <cell r="J1922" t="str">
            <v>Quant.</v>
          </cell>
          <cell r="K1922" t="str">
            <v>Porcent.</v>
          </cell>
          <cell r="L1922" t="str">
            <v>Valor Unit</v>
          </cell>
        </row>
        <row r="1923">
          <cell r="D1923" t="str">
            <v> 18.009.0078-A </v>
          </cell>
          <cell r="E1923" t="str">
            <v>EMOP</v>
          </cell>
          <cell r="F1923" t="str">
            <v>TORNEIRA PARA JARDIM,DE 3/4"X10CM APROXIMADAMENTE,EM METAL C ROMADO.FORNECIMENTO</v>
          </cell>
          <cell r="G1923">
            <v>18</v>
          </cell>
        </row>
        <row r="1923">
          <cell r="I1923" t="str">
            <v>UN</v>
          </cell>
          <cell r="J1923">
            <v>1</v>
          </cell>
        </row>
        <row r="1923">
          <cell r="L1923">
            <v>26.87</v>
          </cell>
        </row>
        <row r="1924">
          <cell r="D1924" t="str">
            <v> 07018 </v>
          </cell>
          <cell r="E1924" t="str">
            <v>EMOP</v>
          </cell>
          <cell r="F1924" t="str">
            <v>TORNEIRA PARA JARDIM, EM METAL CROMADO, DE APROXIMADAMENTE 3/4"X10CM</v>
          </cell>
          <cell r="G1924" t="str">
            <v>Material</v>
          </cell>
        </row>
        <row r="1924">
          <cell r="I1924" t="str">
            <v>UN</v>
          </cell>
          <cell r="J1924">
            <v>1</v>
          </cell>
          <cell r="K1924">
            <v>0</v>
          </cell>
          <cell r="L1924">
            <v>26.87</v>
          </cell>
        </row>
        <row r="1926">
          <cell r="D1926" t="str">
            <v>Código</v>
          </cell>
          <cell r="E1926" t="str">
            <v>Banco</v>
          </cell>
          <cell r="F1926" t="str">
            <v>Descrição</v>
          </cell>
          <cell r="G1926" t="str">
            <v>Tipo</v>
          </cell>
        </row>
        <row r="1926">
          <cell r="I1926" t="str">
            <v>Und</v>
          </cell>
          <cell r="J1926" t="str">
            <v>Quant.</v>
          </cell>
          <cell r="K1926" t="str">
            <v>Porcent.</v>
          </cell>
          <cell r="L1926" t="str">
            <v>Valor Unit</v>
          </cell>
        </row>
        <row r="1927">
          <cell r="D1927" t="str">
            <v> 15.004.0090-A </v>
          </cell>
          <cell r="E1927" t="str">
            <v>EMOP</v>
          </cell>
          <cell r="F1927" t="str">
            <v>INSTALACAO E COLOCACAO DE TORNEIRA PARA JARDIM OU DE LAVAGEM (EXCLUSIVE FORNECIMENTO DA TORNEIRA),COMPREENDENDO: 2,00M DE TUBO DE PVC DE 20MM E CONEXOES</v>
          </cell>
          <cell r="G1927">
            <v>15</v>
          </cell>
        </row>
        <row r="1927">
          <cell r="I1927" t="str">
            <v>UN</v>
          </cell>
          <cell r="J1927">
            <v>1</v>
          </cell>
        </row>
        <row r="1927">
          <cell r="L1927">
            <v>173.6</v>
          </cell>
        </row>
        <row r="1928">
          <cell r="D1928" t="str">
            <v> 05733 </v>
          </cell>
          <cell r="E1928" t="str">
            <v>EMOP</v>
          </cell>
          <cell r="F1928" t="str">
            <v>JOELHO 90º DE PVC SOLDAVEL, DE 020MM</v>
          </cell>
          <cell r="G1928" t="str">
            <v>Material</v>
          </cell>
        </row>
        <row r="1928">
          <cell r="I1928" t="str">
            <v>UN</v>
          </cell>
          <cell r="J1928">
            <v>1</v>
          </cell>
          <cell r="K1928">
            <v>0</v>
          </cell>
          <cell r="L1928">
            <v>0.6</v>
          </cell>
        </row>
        <row r="1929">
          <cell r="D1929" t="str">
            <v> 02339 </v>
          </cell>
          <cell r="E1929" t="str">
            <v>EMOP</v>
          </cell>
          <cell r="F1929" t="str">
            <v>ADESIVO PLASTICO PARA PVC RIGIDO, EM BIS NAGA DE 75G</v>
          </cell>
          <cell r="G1929" t="str">
            <v>Material</v>
          </cell>
        </row>
        <row r="1929">
          <cell r="I1929" t="str">
            <v>UN</v>
          </cell>
          <cell r="J1929">
            <v>0.2</v>
          </cell>
          <cell r="K1929">
            <v>0</v>
          </cell>
          <cell r="L1929">
            <v>4.13</v>
          </cell>
        </row>
        <row r="1930">
          <cell r="D1930" t="str">
            <v> 20039 </v>
          </cell>
          <cell r="E1930" t="str">
            <v>EMOP</v>
          </cell>
          <cell r="F1930" t="str">
            <v>MAO-DE-OBRA DE BOMBEIRO HIDRAULICO DA CO NSTRUCAO CIVIL, INCLUSIVE ENCARGOS SOCIA IS DESONERADOS</v>
          </cell>
          <cell r="G1930" t="str">
            <v>Mão de Obra</v>
          </cell>
        </row>
        <row r="1930">
          <cell r="I1930" t="str">
            <v>H</v>
          </cell>
          <cell r="J1930">
            <v>3.5</v>
          </cell>
          <cell r="K1930">
            <v>3</v>
          </cell>
          <cell r="L1930">
            <v>24.2</v>
          </cell>
        </row>
        <row r="1931">
          <cell r="D1931" t="str">
            <v> 05030 </v>
          </cell>
          <cell r="E1931" t="str">
            <v>EMOP</v>
          </cell>
          <cell r="F1931" t="str">
            <v>TUBO DE PVC RIGIDO SOLDAVEL, PONTA/BOLSA C/VIROLA, EM BARRAS DE 6,00M, DE 020MM</v>
          </cell>
          <cell r="G1931" t="str">
            <v>Material</v>
          </cell>
        </row>
        <row r="1931">
          <cell r="I1931" t="str">
            <v>UN</v>
          </cell>
          <cell r="J1931">
            <v>0.33</v>
          </cell>
          <cell r="K1931">
            <v>0</v>
          </cell>
          <cell r="L1931">
            <v>18.32</v>
          </cell>
        </row>
        <row r="1932">
          <cell r="D1932" t="str">
            <v> 07804 </v>
          </cell>
          <cell r="E1932" t="str">
            <v>EMOP</v>
          </cell>
          <cell r="F1932" t="str">
            <v>UNIAO PVC SOLDAVEL MARRON, DE 25MM</v>
          </cell>
          <cell r="G1932" t="str">
            <v>Material</v>
          </cell>
        </row>
        <row r="1932">
          <cell r="I1932" t="str">
            <v>UN</v>
          </cell>
          <cell r="J1932">
            <v>1</v>
          </cell>
          <cell r="K1932">
            <v>0</v>
          </cell>
          <cell r="L1932">
            <v>10.94</v>
          </cell>
        </row>
        <row r="1933">
          <cell r="D1933" t="str">
            <v> 20132 </v>
          </cell>
          <cell r="E1933" t="str">
            <v>EMOP</v>
          </cell>
          <cell r="F1933" t="str">
            <v>MAO-DE-OBRA DE SERVENTE DA CONSTRUCAO CI VIL, INCLUSIVE ENCARGOS SOCIAIS DESONERA DOS</v>
          </cell>
          <cell r="G1933" t="str">
            <v>Mão de Obra</v>
          </cell>
        </row>
        <row r="1933">
          <cell r="I1933" t="str">
            <v>H</v>
          </cell>
          <cell r="J1933">
            <v>3.5</v>
          </cell>
          <cell r="K1933">
            <v>3</v>
          </cell>
          <cell r="L1933">
            <v>17.5</v>
          </cell>
        </row>
        <row r="1934">
          <cell r="D1934" t="str">
            <v> 05035 </v>
          </cell>
          <cell r="E1934" t="str">
            <v>EMOP</v>
          </cell>
          <cell r="F1934" t="str">
            <v>TE 90º DE PVC RIGIDO SOLDAVEL, DE REDUCA O, DE (025X020)MM</v>
          </cell>
          <cell r="G1934" t="str">
            <v>Material</v>
          </cell>
        </row>
        <row r="1934">
          <cell r="I1934" t="str">
            <v>UN</v>
          </cell>
          <cell r="J1934">
            <v>1</v>
          </cell>
          <cell r="K1934">
            <v>0</v>
          </cell>
          <cell r="L1934">
            <v>3.5</v>
          </cell>
        </row>
        <row r="1935">
          <cell r="D1935" t="str">
            <v> 05050 </v>
          </cell>
          <cell r="E1935" t="str">
            <v>EMOP</v>
          </cell>
          <cell r="F1935" t="str">
            <v>JOELHO 90º DE PVC SOLDAVEL, REDUCAO COM ROSCA, DE 20MMX1/2"</v>
          </cell>
          <cell r="G1935" t="str">
            <v>Material</v>
          </cell>
        </row>
        <row r="1935">
          <cell r="I1935" t="str">
            <v>UN</v>
          </cell>
          <cell r="J1935">
            <v>1</v>
          </cell>
          <cell r="K1935">
            <v>0</v>
          </cell>
          <cell r="L1935">
            <v>1.38</v>
          </cell>
        </row>
        <row r="1937">
          <cell r="D1937" t="str">
            <v>Código</v>
          </cell>
          <cell r="E1937" t="str">
            <v>Banco</v>
          </cell>
          <cell r="F1937" t="str">
            <v>Descrição</v>
          </cell>
          <cell r="G1937" t="str">
            <v>Tipo</v>
          </cell>
        </row>
        <row r="1937">
          <cell r="I1937" t="str">
            <v>Und</v>
          </cell>
          <cell r="J1937" t="str">
            <v>Quant.</v>
          </cell>
          <cell r="K1937" t="str">
            <v>Porcent.</v>
          </cell>
          <cell r="L1937" t="str">
            <v>Valor Unit</v>
          </cell>
        </row>
        <row r="1938">
          <cell r="D1938" t="str">
            <v> 94800 </v>
          </cell>
          <cell r="E1938" t="str">
            <v>SINAPI</v>
          </cell>
          <cell r="F1938" t="str">
            <v>TORNEIRA DE BOIA PARA CAIXA D'ÁGUA, ROSCÁVEL, 2" - FORNECIMENTO E INSTALAÇÃO. AF_08/2021</v>
          </cell>
          <cell r="G1938" t="str">
            <v>INHI - INSTALAÇÕES HIDROS SANITÁRIAS</v>
          </cell>
        </row>
        <row r="1938">
          <cell r="I1938" t="str">
            <v>UN</v>
          </cell>
          <cell r="J1938">
            <v>1</v>
          </cell>
        </row>
        <row r="1938">
          <cell r="L1938">
            <v>438.27</v>
          </cell>
        </row>
        <row r="1939">
          <cell r="D1939" t="str">
            <v> 88248 </v>
          </cell>
          <cell r="E1939" t="str">
            <v>SINAPI</v>
          </cell>
          <cell r="F1939" t="str">
            <v>AUXILIAR DE ENCANADOR OU BOMBEIRO HIDRÁULICO COM ENCARGOS COMPLEMENTARES</v>
          </cell>
          <cell r="G1939" t="str">
            <v>SEDI - SERVIÇOS DIVERSOS</v>
          </cell>
        </row>
        <row r="1939">
          <cell r="I1939" t="str">
            <v>H</v>
          </cell>
          <cell r="J1939">
            <v>0.587</v>
          </cell>
          <cell r="K1939">
            <v>0</v>
          </cell>
          <cell r="L1939">
            <v>26.23</v>
          </cell>
        </row>
        <row r="1940">
          <cell r="D1940" t="str">
            <v> 88267 </v>
          </cell>
          <cell r="E1940" t="str">
            <v>SINAPI</v>
          </cell>
          <cell r="F1940" t="str">
            <v>ENCANADOR OU BOMBEIRO HIDRÁULICO COM ENCARGOS COMPLEMENTARES</v>
          </cell>
          <cell r="G1940" t="str">
            <v>SEDI - SERVIÇOS DIVERSOS</v>
          </cell>
        </row>
        <row r="1940">
          <cell r="I1940" t="str">
            <v>H</v>
          </cell>
          <cell r="J1940">
            <v>0.587</v>
          </cell>
          <cell r="K1940">
            <v>0</v>
          </cell>
          <cell r="L1940">
            <v>32.39</v>
          </cell>
        </row>
        <row r="1941">
          <cell r="D1941" t="str">
            <v> 00003148 </v>
          </cell>
          <cell r="E1941" t="str">
            <v>SINAPI</v>
          </cell>
          <cell r="F1941" t="str">
            <v>FITA VEDA ROSCA EM ROLOS DE 18 MM X 50 M (L X C)</v>
          </cell>
          <cell r="G1941" t="str">
            <v>Material</v>
          </cell>
        </row>
        <row r="1941">
          <cell r="I1941" t="str">
            <v>UN</v>
          </cell>
          <cell r="J1941">
            <v>0.012</v>
          </cell>
          <cell r="K1941">
            <v>0</v>
          </cell>
          <cell r="L1941">
            <v>11.83</v>
          </cell>
        </row>
        <row r="1942">
          <cell r="D1942" t="str">
            <v> 00011767 </v>
          </cell>
          <cell r="E1942" t="str">
            <v>SINAPI</v>
          </cell>
          <cell r="F1942" t="str">
            <v>TORNEIRA DE BOIA CONVENCIONAL PARA CAIXA D'AGUA, 2", AGUA FRIA, COM HASTE E TORNEIRA METALICOS E BALAO PLASTICO</v>
          </cell>
          <cell r="G1942" t="str">
            <v>Material</v>
          </cell>
        </row>
        <row r="1942">
          <cell r="I1942" t="str">
            <v>UN</v>
          </cell>
          <cell r="J1942">
            <v>1</v>
          </cell>
          <cell r="K1942">
            <v>0</v>
          </cell>
          <cell r="L1942">
            <v>403.73</v>
          </cell>
        </row>
        <row r="1944">
          <cell r="D1944" t="str">
            <v>Código</v>
          </cell>
          <cell r="E1944" t="str">
            <v>Banco</v>
          </cell>
          <cell r="F1944" t="str">
            <v>Descrição</v>
          </cell>
          <cell r="G1944" t="str">
            <v>Tipo</v>
          </cell>
        </row>
        <row r="1944">
          <cell r="I1944" t="str">
            <v>Und</v>
          </cell>
          <cell r="J1944" t="str">
            <v>Quant.</v>
          </cell>
          <cell r="K1944" t="str">
            <v>Porcent.</v>
          </cell>
          <cell r="L1944" t="str">
            <v>Valor Unit</v>
          </cell>
        </row>
        <row r="1945">
          <cell r="D1945" t="str">
            <v> 052734 </v>
          </cell>
          <cell r="E1945" t="str">
            <v>SBC</v>
          </cell>
          <cell r="F1945" t="str">
            <v>AUTOMATICO DE BOIA</v>
          </cell>
          <cell r="G1945" t="str">
            <v>INSTALACOES HIDRAULICAS - AGUA</v>
          </cell>
        </row>
        <row r="1945">
          <cell r="I1945" t="str">
            <v>UN</v>
          </cell>
          <cell r="J1945">
            <v>1</v>
          </cell>
        </row>
        <row r="1945">
          <cell r="L1945">
            <v>100.89</v>
          </cell>
        </row>
        <row r="1946">
          <cell r="D1946" t="str">
            <v> 099250 </v>
          </cell>
          <cell r="E1946" t="str">
            <v>SBC</v>
          </cell>
          <cell r="F1946" t="str">
            <v>ELETRICISTA</v>
          </cell>
          <cell r="G1946" t="str">
            <v>Mão de Obra</v>
          </cell>
        </row>
        <row r="1946">
          <cell r="I1946" t="str">
            <v>H</v>
          </cell>
          <cell r="J1946">
            <v>1.339</v>
          </cell>
          <cell r="K1946">
            <v>0</v>
          </cell>
          <cell r="L1946">
            <v>25.83713</v>
          </cell>
        </row>
        <row r="1947">
          <cell r="D1947" t="str">
            <v> 099806 </v>
          </cell>
          <cell r="E1947" t="str">
            <v>SBC</v>
          </cell>
          <cell r="F1947" t="str">
            <v>AJUDANTE DE ELETRICISTA</v>
          </cell>
          <cell r="G1947" t="str">
            <v>Mão de Obra</v>
          </cell>
        </row>
        <row r="1947">
          <cell r="I1947" t="str">
            <v>H</v>
          </cell>
          <cell r="J1947">
            <v>1.382</v>
          </cell>
          <cell r="K1947">
            <v>0</v>
          </cell>
          <cell r="L1947">
            <v>19.687466</v>
          </cell>
        </row>
        <row r="1948">
          <cell r="D1948" t="str">
            <v> 008881 </v>
          </cell>
          <cell r="E1948" t="str">
            <v>SBC</v>
          </cell>
          <cell r="F1948" t="str">
            <v>AUTOMATICO DE BOIA EM CAIXA D'AGUA OU CISTERNA</v>
          </cell>
          <cell r="G1948" t="str">
            <v>Material</v>
          </cell>
        </row>
        <row r="1948">
          <cell r="I1948" t="str">
            <v>UN</v>
          </cell>
          <cell r="J1948">
            <v>1</v>
          </cell>
          <cell r="K1948">
            <v>0</v>
          </cell>
          <cell r="L1948">
            <v>39.05</v>
          </cell>
        </row>
        <row r="1949">
          <cell r="D1949" t="str">
            <v> 036795 </v>
          </cell>
          <cell r="E1949" t="str">
            <v>SBC</v>
          </cell>
          <cell r="F1949" t="str">
            <v>FITA ISOLANTE PRYSMIAN P44 19mm x 20m</v>
          </cell>
          <cell r="G1949" t="str">
            <v>Material</v>
          </cell>
        </row>
        <row r="1949">
          <cell r="I1949" t="str">
            <v>M</v>
          </cell>
          <cell r="J1949">
            <v>0.04</v>
          </cell>
          <cell r="K1949">
            <v>0</v>
          </cell>
          <cell r="L1949">
            <v>1.32</v>
          </cell>
        </row>
        <row r="1951">
          <cell r="D1951" t="str">
            <v>Código</v>
          </cell>
          <cell r="E1951" t="str">
            <v>Banco</v>
          </cell>
          <cell r="F1951" t="str">
            <v>Descrição</v>
          </cell>
          <cell r="G1951" t="str">
            <v>Tipo</v>
          </cell>
        </row>
        <row r="1951">
          <cell r="I1951" t="str">
            <v>Und</v>
          </cell>
          <cell r="J1951" t="str">
            <v>Quant.</v>
          </cell>
          <cell r="K1951" t="str">
            <v>Porcent.</v>
          </cell>
          <cell r="L1951" t="str">
            <v>Valor Unit</v>
          </cell>
        </row>
        <row r="1952">
          <cell r="D1952" t="str">
            <v> 91179 </v>
          </cell>
          <cell r="E1952" t="str">
            <v>SINAPI</v>
          </cell>
          <cell r="F1952" t="str">
            <v>FIXAÇÃO DE TUBOS HORIZONTAIS DE PVC ÁGUA/PVC ESGOTO/PVC PLUVIAL/CPVC/PPR/COBRE OU AÇO, DIÂMETROS MENORES OU IGUAIS A 40 MM, COM ABRAÇADEIRA METÁLICA RÍGIDA TIPO  D  COM PARAFUSO DE FIXAÇÃO 1 1/4", FIXADA DIRETAMENTE NA LAJE OU PAREDE. AF_09/2023</v>
          </cell>
          <cell r="G1952" t="str">
            <v>INHI - INSTALAÇÕES HIDROS SANITÁRIAS</v>
          </cell>
        </row>
        <row r="1952">
          <cell r="I1952" t="str">
            <v>M</v>
          </cell>
          <cell r="J1952">
            <v>1</v>
          </cell>
        </row>
        <row r="1952">
          <cell r="L1952">
            <v>20.72</v>
          </cell>
        </row>
        <row r="1953">
          <cell r="D1953" t="str">
            <v> 88248 </v>
          </cell>
          <cell r="E1953" t="str">
            <v>SINAPI</v>
          </cell>
          <cell r="F1953" t="str">
            <v>AUXILIAR DE ENCANADOR OU BOMBEIRO HIDRÁULICO COM ENCARGOS COMPLEMENTARES</v>
          </cell>
          <cell r="G1953" t="str">
            <v>SEDI - SERVIÇOS DIVERSOS</v>
          </cell>
        </row>
        <row r="1953">
          <cell r="I1953" t="str">
            <v>H</v>
          </cell>
          <cell r="J1953">
            <v>0.0632</v>
          </cell>
          <cell r="K1953">
            <v>0</v>
          </cell>
          <cell r="L1953">
            <v>26.23</v>
          </cell>
        </row>
        <row r="1954">
          <cell r="D1954" t="str">
            <v> 88267 </v>
          </cell>
          <cell r="E1954" t="str">
            <v>SINAPI</v>
          </cell>
          <cell r="F1954" t="str">
            <v>ENCANADOR OU BOMBEIRO HIDRÁULICO COM ENCARGOS COMPLEMENTARES</v>
          </cell>
          <cell r="G1954" t="str">
            <v>SEDI - SERVIÇOS DIVERSOS</v>
          </cell>
        </row>
        <row r="1954">
          <cell r="I1954" t="str">
            <v>H</v>
          </cell>
          <cell r="J1954">
            <v>0.278</v>
          </cell>
          <cell r="K1954">
            <v>0</v>
          </cell>
          <cell r="L1954">
            <v>32.39</v>
          </cell>
        </row>
        <row r="1955">
          <cell r="D1955" t="str">
            <v> 00004350 </v>
          </cell>
          <cell r="E1955" t="str">
            <v>SINAPI</v>
          </cell>
          <cell r="F1955" t="str">
            <v>BUCHA DE NYLON, DIAMETRO DO FURO 8 MM, COMPRIMENTO 40 MM, COM PARAFUSO DE ROSCA SOBERBA, CABECA CHATA, FENDA SIMPLES, 4,8 X 50 MM</v>
          </cell>
          <cell r="G1955" t="str">
            <v>Material</v>
          </cell>
        </row>
        <row r="1955">
          <cell r="I1955" t="str">
            <v>UN</v>
          </cell>
          <cell r="J1955">
            <v>1.875</v>
          </cell>
          <cell r="K1955">
            <v>0</v>
          </cell>
          <cell r="L1955">
            <v>0.88</v>
          </cell>
        </row>
        <row r="1956">
          <cell r="D1956" t="str">
            <v> 00000395 </v>
          </cell>
          <cell r="E1956" t="str">
            <v>SINAPI</v>
          </cell>
          <cell r="F1956" t="str">
            <v>ABRACADEIRA EM ACO PARA AMARRACAO DE ELETRODUTOS, TIPO D, COM 1 1/4" E PARAFUSO DE FIXACAO</v>
          </cell>
          <cell r="G1956" t="str">
            <v>Material</v>
          </cell>
        </row>
        <row r="1956">
          <cell r="I1956" t="str">
            <v>UN</v>
          </cell>
          <cell r="J1956">
            <v>1.7857</v>
          </cell>
          <cell r="K1956">
            <v>0</v>
          </cell>
          <cell r="L1956">
            <v>4.72</v>
          </cell>
        </row>
        <row r="1958">
          <cell r="D1958" t="str">
            <v>Código</v>
          </cell>
          <cell r="E1958" t="str">
            <v>Banco</v>
          </cell>
          <cell r="F1958" t="str">
            <v>Descrição</v>
          </cell>
          <cell r="G1958" t="str">
            <v>Tipo</v>
          </cell>
        </row>
        <row r="1958">
          <cell r="I1958" t="str">
            <v>Und</v>
          </cell>
          <cell r="J1958" t="str">
            <v>Quant.</v>
          </cell>
          <cell r="K1958" t="str">
            <v>Porcent.</v>
          </cell>
          <cell r="L1958" t="str">
            <v>Valor Unit</v>
          </cell>
        </row>
        <row r="1959">
          <cell r="D1959" t="str">
            <v> 91180 </v>
          </cell>
          <cell r="E1959" t="str">
            <v>SINAPI</v>
          </cell>
          <cell r="F1959" t="str">
            <v>FIXAÇÃO DE TUBOS HORIZONTAIS DE PVC ÁGUA/PVC ESGOTO/PVC PLUVIAL/CPVC/PPR/COBRE OU AÇO, DIÂMETROS MAIORES QUE 40 MM E MENORES OU IGUAIS A 75 MM, COM ABRAÇADEIRA TIPO  D  COM PARAFUSO DE FIXAÇÃO 2 1/2", FIXADA DIRETAMENTE NA LAJE OU PAREDE. AF_09/2023</v>
          </cell>
          <cell r="G1959" t="str">
            <v>INHI - INSTALAÇÕES HIDROS SANITÁRIAS</v>
          </cell>
        </row>
        <row r="1959">
          <cell r="I1959" t="str">
            <v>M</v>
          </cell>
          <cell r="J1959">
            <v>1</v>
          </cell>
        </row>
        <row r="1959">
          <cell r="L1959">
            <v>27.67</v>
          </cell>
        </row>
        <row r="1960">
          <cell r="D1960" t="str">
            <v> 88267 </v>
          </cell>
          <cell r="E1960" t="str">
            <v>SINAPI</v>
          </cell>
          <cell r="F1960" t="str">
            <v>ENCANADOR OU BOMBEIRO HIDRÁULICO COM ENCARGOS COMPLEMENTARES</v>
          </cell>
          <cell r="G1960" t="str">
            <v>SEDI - SERVIÇOS DIVERSOS</v>
          </cell>
        </row>
        <row r="1960">
          <cell r="I1960" t="str">
            <v>H</v>
          </cell>
          <cell r="J1960">
            <v>0.3763</v>
          </cell>
          <cell r="K1960">
            <v>0</v>
          </cell>
          <cell r="L1960">
            <v>32.39</v>
          </cell>
        </row>
        <row r="1961">
          <cell r="D1961" t="str">
            <v> 88248 </v>
          </cell>
          <cell r="E1961" t="str">
            <v>SINAPI</v>
          </cell>
          <cell r="F1961" t="str">
            <v>AUXILIAR DE ENCANADOR OU BOMBEIRO HIDRÁULICO COM ENCARGOS COMPLEMENTARES</v>
          </cell>
          <cell r="G1961" t="str">
            <v>SEDI - SERVIÇOS DIVERSOS</v>
          </cell>
        </row>
        <row r="1961">
          <cell r="I1961" t="str">
            <v>H</v>
          </cell>
          <cell r="J1961">
            <v>0.0855</v>
          </cell>
          <cell r="K1961">
            <v>0</v>
          </cell>
          <cell r="L1961">
            <v>26.23</v>
          </cell>
        </row>
        <row r="1962">
          <cell r="D1962" t="str">
            <v> 00004350 </v>
          </cell>
          <cell r="E1962" t="str">
            <v>SINAPI</v>
          </cell>
          <cell r="F1962" t="str">
            <v>BUCHA DE NYLON, DIAMETRO DO FURO 8 MM, COMPRIMENTO 40 MM, COM PARAFUSO DE ROSCA SOBERBA, CABECA CHATA, FENDA SIMPLES, 4,8 X 50 MM</v>
          </cell>
          <cell r="G1962" t="str">
            <v>Material</v>
          </cell>
        </row>
        <row r="1962">
          <cell r="I1962" t="str">
            <v>UN</v>
          </cell>
          <cell r="J1962">
            <v>1.75</v>
          </cell>
          <cell r="K1962">
            <v>0</v>
          </cell>
          <cell r="L1962">
            <v>0.88</v>
          </cell>
        </row>
        <row r="1963">
          <cell r="D1963" t="str">
            <v> 00000397 </v>
          </cell>
          <cell r="E1963" t="str">
            <v>SINAPI</v>
          </cell>
          <cell r="F1963" t="str">
            <v>ABRACADEIRA EM ACO PARA AMARRACAO DE ELETRODUTOS, TIPO D, COM 2 1/2" E PARAFUSO DE FIXACAO</v>
          </cell>
          <cell r="G1963" t="str">
            <v>Material</v>
          </cell>
        </row>
        <row r="1963">
          <cell r="I1963" t="str">
            <v>UN</v>
          </cell>
          <cell r="J1963">
            <v>1.6667</v>
          </cell>
          <cell r="K1963">
            <v>0</v>
          </cell>
          <cell r="L1963">
            <v>7.03</v>
          </cell>
        </row>
        <row r="1965">
          <cell r="D1965" t="str">
            <v>Código</v>
          </cell>
          <cell r="E1965" t="str">
            <v>Banco</v>
          </cell>
          <cell r="F1965" t="str">
            <v>Descrição</v>
          </cell>
          <cell r="G1965" t="str">
            <v>Tipo</v>
          </cell>
        </row>
        <row r="1965">
          <cell r="I1965" t="str">
            <v>Und</v>
          </cell>
          <cell r="J1965" t="str">
            <v>Quant.</v>
          </cell>
          <cell r="K1965" t="str">
            <v>Porcent.</v>
          </cell>
          <cell r="L1965" t="str">
            <v>Valor Unit</v>
          </cell>
        </row>
        <row r="1966">
          <cell r="D1966" t="str">
            <v> 91171 </v>
          </cell>
          <cell r="E1966" t="str">
            <v>SINAPI</v>
          </cell>
          <cell r="F1966" t="str">
            <v>FIXAÇÃO DE TUBOS HORIZONTAIS DE PVC ÁGUA, PVC ESGOTO, PVC ÁGUA PLUVIAL, CPVC, PPR, COBRE OU AÇO, DIÂMETROS MAIORES QUE 40 MM E MENORES OU IGUAIS A 75 MM, COM ABRAÇADEIRA METÁLICA RÍGIDA TIPO U PERFIL 2 1/2", FIXADA EM PERFILADO EM LAJE. AF_09/2023_PS</v>
          </cell>
          <cell r="G1966" t="str">
            <v>INHI - INSTALAÇÕES HIDROS SANITÁRIAS</v>
          </cell>
        </row>
        <row r="1966">
          <cell r="I1966" t="str">
            <v>M</v>
          </cell>
          <cell r="J1966">
            <v>1</v>
          </cell>
        </row>
        <row r="1966">
          <cell r="L1966">
            <v>20.22</v>
          </cell>
        </row>
        <row r="1967">
          <cell r="D1967" t="str">
            <v> 88267 </v>
          </cell>
          <cell r="E1967" t="str">
            <v>SINAPI</v>
          </cell>
          <cell r="F1967" t="str">
            <v>ENCANADOR OU BOMBEIRO HIDRÁULICO COM ENCARGOS COMPLEMENTARES</v>
          </cell>
          <cell r="G1967" t="str">
            <v>SEDI - SERVIÇOS DIVERSOS</v>
          </cell>
        </row>
        <row r="1967">
          <cell r="I1967" t="str">
            <v>H</v>
          </cell>
          <cell r="J1967">
            <v>0.3141</v>
          </cell>
          <cell r="K1967">
            <v>0</v>
          </cell>
          <cell r="L1967">
            <v>32.39</v>
          </cell>
        </row>
        <row r="1968">
          <cell r="D1968" t="str">
            <v> 88248 </v>
          </cell>
          <cell r="E1968" t="str">
            <v>SINAPI</v>
          </cell>
          <cell r="F1968" t="str">
            <v>AUXILIAR DE ENCANADOR OU BOMBEIRO HIDRÁULICO COM ENCARGOS COMPLEMENTARES</v>
          </cell>
          <cell r="G1968" t="str">
            <v>SEDI - SERVIÇOS DIVERSOS</v>
          </cell>
        </row>
        <row r="1968">
          <cell r="I1968" t="str">
            <v>H</v>
          </cell>
          <cell r="J1968">
            <v>0.0714</v>
          </cell>
          <cell r="K1968">
            <v>0</v>
          </cell>
          <cell r="L1968">
            <v>26.23</v>
          </cell>
        </row>
        <row r="1969">
          <cell r="D1969" t="str">
            <v> 00000394 </v>
          </cell>
          <cell r="E1969" t="str">
            <v>SINAPI</v>
          </cell>
          <cell r="F1969" t="str">
            <v>ABRACADEIRA EM ACO PARA AMARRACAO DE ELETRODUTOS, TIPO D, COM 1 1/2" E PARAFUSO DE FIXACAO</v>
          </cell>
          <cell r="G1969" t="str">
            <v>Material</v>
          </cell>
        </row>
        <row r="1969">
          <cell r="I1969" t="str">
            <v>UN</v>
          </cell>
          <cell r="J1969">
            <v>1.6667</v>
          </cell>
          <cell r="K1969">
            <v>0</v>
          </cell>
          <cell r="L1969">
            <v>4.91</v>
          </cell>
        </row>
        <row r="1971">
          <cell r="D1971" t="str">
            <v>Código</v>
          </cell>
          <cell r="E1971" t="str">
            <v>Banco</v>
          </cell>
          <cell r="F1971" t="str">
            <v>Descrição</v>
          </cell>
          <cell r="G1971" t="str">
            <v>Tipo</v>
          </cell>
        </row>
        <row r="1971">
          <cell r="I1971" t="str">
            <v>Und</v>
          </cell>
          <cell r="J1971" t="str">
            <v>Quant.</v>
          </cell>
          <cell r="K1971" t="str">
            <v>Porcent.</v>
          </cell>
          <cell r="L1971" t="str">
            <v>Valor Unit</v>
          </cell>
        </row>
        <row r="1972">
          <cell r="D1972" t="str">
            <v> 91172 </v>
          </cell>
          <cell r="E1972" t="str">
            <v>SINAPI</v>
          </cell>
          <cell r="F1972" t="str">
            <v>FIXAÇÃO DE TUBOS HORIZONTAIS DE PVC ÁGUA, PVC ESGOTO, PVC ÁGUA PLUVIAL, CPVC, PPR, COBRE OU AÇO, DIÂMETROS MAIORES QUE 75 MM E MENORES OU IGUAIS A 100 MM, COM ABRAÇADEIRA METÁLICA RÍGIDA TIPO U PERFIL 4", FIXADA EM PERFILADO EM LAJE. AF_09/2023_PS</v>
          </cell>
          <cell r="G1972" t="str">
            <v>INHI - INSTALAÇÕES HIDROS SANITÁRIAS</v>
          </cell>
        </row>
        <row r="1972">
          <cell r="I1972" t="str">
            <v>M</v>
          </cell>
          <cell r="J1972">
            <v>1</v>
          </cell>
        </row>
        <row r="1972">
          <cell r="L1972">
            <v>23.31</v>
          </cell>
        </row>
        <row r="1973">
          <cell r="D1973" t="str">
            <v> 88267 </v>
          </cell>
          <cell r="E1973" t="str">
            <v>SINAPI</v>
          </cell>
          <cell r="F1973" t="str">
            <v>ENCANADOR OU BOMBEIRO HIDRÁULICO COM ENCARGOS COMPLEMENTARES</v>
          </cell>
          <cell r="G1973" t="str">
            <v>SEDI - SERVIÇOS DIVERSOS</v>
          </cell>
        </row>
        <row r="1973">
          <cell r="I1973" t="str">
            <v>H</v>
          </cell>
          <cell r="J1973">
            <v>0.3563</v>
          </cell>
          <cell r="K1973">
            <v>0</v>
          </cell>
          <cell r="L1973">
            <v>32.39</v>
          </cell>
        </row>
        <row r="1974">
          <cell r="D1974" t="str">
            <v> 88248 </v>
          </cell>
          <cell r="E1974" t="str">
            <v>SINAPI</v>
          </cell>
          <cell r="F1974" t="str">
            <v>AUXILIAR DE ENCANADOR OU BOMBEIRO HIDRÁULICO COM ENCARGOS COMPLEMENTARES</v>
          </cell>
          <cell r="G1974" t="str">
            <v>SEDI - SERVIÇOS DIVERSOS</v>
          </cell>
        </row>
        <row r="1974">
          <cell r="I1974" t="str">
            <v>H</v>
          </cell>
          <cell r="J1974">
            <v>0.081</v>
          </cell>
          <cell r="K1974">
            <v>0</v>
          </cell>
          <cell r="L1974">
            <v>26.23</v>
          </cell>
        </row>
        <row r="1975">
          <cell r="D1975" t="str">
            <v> 00000398 </v>
          </cell>
          <cell r="E1975" t="str">
            <v>SINAPI</v>
          </cell>
          <cell r="F1975" t="str">
            <v>ABRACADEIRA EM ACO PARA AMARRACAO DE ELETRODUTOS, TIPO D, COM 3" E PARAFUSO DE FIXACAO</v>
          </cell>
          <cell r="G1975" t="str">
            <v>Material</v>
          </cell>
        </row>
        <row r="1975">
          <cell r="I1975" t="str">
            <v>UN</v>
          </cell>
          <cell r="J1975">
            <v>1.2346</v>
          </cell>
          <cell r="K1975">
            <v>0</v>
          </cell>
          <cell r="L1975">
            <v>7.82</v>
          </cell>
        </row>
        <row r="1977">
          <cell r="D1977" t="str">
            <v>Código</v>
          </cell>
          <cell r="E1977" t="str">
            <v>Banco</v>
          </cell>
          <cell r="F1977" t="str">
            <v>Descrição</v>
          </cell>
          <cell r="G1977" t="str">
            <v>Tipo</v>
          </cell>
        </row>
        <row r="1977">
          <cell r="I1977" t="str">
            <v>Und</v>
          </cell>
          <cell r="J1977" t="str">
            <v>Quant.</v>
          </cell>
          <cell r="K1977" t="str">
            <v>Porcent.</v>
          </cell>
          <cell r="L1977" t="str">
            <v>Valor Unit</v>
          </cell>
        </row>
        <row r="1978">
          <cell r="D1978" t="str">
            <v> UFF00021 (ADAPT_ORSE:12545) </v>
          </cell>
          <cell r="E1978" t="str">
            <v>Próprio</v>
          </cell>
          <cell r="F1978" t="str">
            <v>FIXAÇÃO - BARRA DE TIRANTE ROSQUEADA GALVANIZADA, DE Ø1/4"</v>
          </cell>
          <cell r="G1978" t="str">
            <v>INEL - INSTALAÇÃO ELÉTRICA/ELETRIFICAÇÃO E ILUMINAÇÃO EXTERNA</v>
          </cell>
        </row>
        <row r="1978">
          <cell r="I1978" t="str">
            <v>UN</v>
          </cell>
          <cell r="J1978">
            <v>1</v>
          </cell>
        </row>
        <row r="1978">
          <cell r="L1978">
            <v>23.18</v>
          </cell>
        </row>
        <row r="1979">
          <cell r="D1979" t="str">
            <v> 88264 </v>
          </cell>
          <cell r="E1979" t="str">
            <v>SINAPI</v>
          </cell>
          <cell r="F1979" t="str">
            <v>ELETRICISTA COM ENCARGOS COMPLEMENTARES</v>
          </cell>
          <cell r="G1979" t="str">
            <v>SEDI - SERVIÇOS DIVERSOS</v>
          </cell>
        </row>
        <row r="1979">
          <cell r="I1979" t="str">
            <v>H</v>
          </cell>
          <cell r="J1979">
            <v>0.3</v>
          </cell>
          <cell r="K1979">
            <v>0</v>
          </cell>
          <cell r="L1979">
            <v>33.07</v>
          </cell>
        </row>
        <row r="1980">
          <cell r="D1980" t="str">
            <v> 88316 </v>
          </cell>
          <cell r="E1980" t="str">
            <v>SINAPI</v>
          </cell>
          <cell r="F1980" t="str">
            <v>SERVENTE COM ENCARGOS COMPLEMENTARES</v>
          </cell>
          <cell r="G1980" t="str">
            <v>SEDI - SERVIÇOS DIVERSOS</v>
          </cell>
        </row>
        <row r="1980">
          <cell r="I1980" t="str">
            <v>H</v>
          </cell>
          <cell r="J1980">
            <v>0.3</v>
          </cell>
          <cell r="K1980">
            <v>0</v>
          </cell>
          <cell r="L1980">
            <v>25.95</v>
          </cell>
        </row>
        <row r="1981">
          <cell r="D1981" t="str">
            <v> 00039997 </v>
          </cell>
          <cell r="E1981" t="str">
            <v>SINAPI</v>
          </cell>
          <cell r="F1981" t="str">
            <v>PORCA ZINCADA, SEXTAVADA, DIAMETRO 1/4"</v>
          </cell>
          <cell r="G1981" t="str">
            <v>Material</v>
          </cell>
        </row>
        <row r="1981">
          <cell r="I1981" t="str">
            <v>UN</v>
          </cell>
          <cell r="J1981">
            <v>1</v>
          </cell>
          <cell r="K1981">
            <v>0</v>
          </cell>
          <cell r="L1981">
            <v>0.42</v>
          </cell>
        </row>
        <row r="1982">
          <cell r="D1982" t="str">
            <v> 00011976 </v>
          </cell>
          <cell r="E1982" t="str">
            <v>SINAPI</v>
          </cell>
          <cell r="F1982" t="str">
            <v>CHUMBADOR DE ACO ZINCADO, DIAMETRO 1/4" COM PARAFUSO 1/4" X 40 MM</v>
          </cell>
          <cell r="G1982" t="str">
            <v>Material</v>
          </cell>
        </row>
        <row r="1982">
          <cell r="I1982" t="str">
            <v>UN</v>
          </cell>
          <cell r="J1982">
            <v>1</v>
          </cell>
          <cell r="K1982">
            <v>0</v>
          </cell>
          <cell r="L1982">
            <v>1.66</v>
          </cell>
        </row>
        <row r="1983">
          <cell r="D1983" t="str">
            <v> 00039996 </v>
          </cell>
          <cell r="E1983" t="str">
            <v>SINAPI</v>
          </cell>
          <cell r="F1983" t="str">
            <v>VERGALHAO ZINCADO ROSCA TOTAL, 1/4" (6,3 MM)</v>
          </cell>
          <cell r="G1983" t="str">
            <v>Material</v>
          </cell>
        </row>
        <row r="1983">
          <cell r="I1983" t="str">
            <v>M</v>
          </cell>
          <cell r="J1983">
            <v>1</v>
          </cell>
          <cell r="K1983">
            <v>0</v>
          </cell>
          <cell r="L1983">
            <v>3.4</v>
          </cell>
        </row>
        <row r="1985">
          <cell r="D1985" t="str">
            <v>Código</v>
          </cell>
          <cell r="E1985" t="str">
            <v>Banco</v>
          </cell>
          <cell r="F1985" t="str">
            <v>Descrição</v>
          </cell>
          <cell r="G1985" t="str">
            <v>Tipo</v>
          </cell>
        </row>
        <row r="1985">
          <cell r="I1985" t="str">
            <v>Und</v>
          </cell>
          <cell r="J1985" t="str">
            <v>Quant.</v>
          </cell>
          <cell r="K1985" t="str">
            <v>Porcent.</v>
          </cell>
          <cell r="L1985" t="str">
            <v>Valor Unit</v>
          </cell>
        </row>
        <row r="1986">
          <cell r="D1986" t="str">
            <v> MAT007550 </v>
          </cell>
          <cell r="E1986" t="str">
            <v>SCO</v>
          </cell>
          <cell r="F1986" t="str">
            <v>Arruela lisa de aco galvanizado, de 1/4"</v>
          </cell>
          <cell r="G1986" t="str">
            <v>Material</v>
          </cell>
        </row>
        <row r="1986">
          <cell r="I1986" t="str">
            <v>un</v>
          </cell>
          <cell r="J1986">
            <v>1</v>
          </cell>
        </row>
        <row r="1986">
          <cell r="L1986">
            <v>0.06</v>
          </cell>
        </row>
        <row r="1988">
          <cell r="D1988" t="str">
            <v>Código</v>
          </cell>
          <cell r="E1988" t="str">
            <v>Banco</v>
          </cell>
          <cell r="F1988" t="str">
            <v>Descrição</v>
          </cell>
          <cell r="G1988" t="str">
            <v>Tipo</v>
          </cell>
        </row>
        <row r="1988">
          <cell r="I1988" t="str">
            <v>Und</v>
          </cell>
          <cell r="J1988" t="str">
            <v>Quant.</v>
          </cell>
          <cell r="K1988" t="str">
            <v>Porcent.</v>
          </cell>
          <cell r="L1988" t="str">
            <v>Valor Unit</v>
          </cell>
        </row>
        <row r="1989">
          <cell r="D1989" t="str">
            <v> UFF00103 (ADAPT_SCO: IP 54.10.0950) </v>
          </cell>
          <cell r="E1989" t="str">
            <v>Próprio</v>
          </cell>
          <cell r="F1989" t="str">
            <v>PORCA SEXTAVADA DE AÇO GALVANIZADO, DE Ø1/4". Fornecimento.(desonerado)</v>
          </cell>
          <cell r="G1989" t="str">
            <v>IP</v>
          </cell>
        </row>
        <row r="1989">
          <cell r="I1989" t="str">
            <v>UN</v>
          </cell>
          <cell r="J1989">
            <v>1</v>
          </cell>
        </row>
        <row r="1989">
          <cell r="L1989">
            <v>0.12</v>
          </cell>
        </row>
        <row r="1990">
          <cell r="D1990" t="str">
            <v> MAT106200 </v>
          </cell>
          <cell r="E1990" t="str">
            <v>SCO</v>
          </cell>
          <cell r="F1990" t="str">
            <v>Porca sextavada de aco galvanizado, de 1/4"</v>
          </cell>
          <cell r="G1990" t="str">
            <v>Material</v>
          </cell>
        </row>
        <row r="1990">
          <cell r="I1990" t="str">
            <v>un</v>
          </cell>
          <cell r="J1990">
            <v>1</v>
          </cell>
          <cell r="K1990">
            <v>0</v>
          </cell>
          <cell r="L1990">
            <v>0.12</v>
          </cell>
        </row>
        <row r="1992">
          <cell r="F1992" t="str">
            <v>INSTALAÇÃO SANITÁRIA</v>
          </cell>
        </row>
        <row r="1993">
          <cell r="D1993" t="str">
            <v>Código</v>
          </cell>
          <cell r="E1993" t="str">
            <v>Banco</v>
          </cell>
          <cell r="F1993" t="str">
            <v>Descrição</v>
          </cell>
          <cell r="G1993" t="str">
            <v>Tipo</v>
          </cell>
        </row>
        <row r="1993">
          <cell r="I1993" t="str">
            <v>Und</v>
          </cell>
          <cell r="J1993" t="str">
            <v>Quant.</v>
          </cell>
          <cell r="K1993" t="str">
            <v>Porcent.</v>
          </cell>
          <cell r="L1993" t="str">
            <v>Valor Unit</v>
          </cell>
        </row>
        <row r="1994">
          <cell r="D1994" t="str">
            <v> 15.036.0092-A </v>
          </cell>
          <cell r="E1994" t="str">
            <v>EMOP</v>
          </cell>
          <cell r="F1994" t="str">
            <v>TUBO DE PVC,CONFORME ABNT NBR-7362,PARA ESGOTO SANITARIO,COM DIAMETRO NOMINAL DE 200MM,INCLUSIVE ANEL DE BORRACHA.FORNEC IMENTO E COLOCACAO</v>
          </cell>
          <cell r="G1994">
            <v>15</v>
          </cell>
        </row>
        <row r="1994">
          <cell r="I1994" t="str">
            <v>M</v>
          </cell>
          <cell r="J1994">
            <v>1</v>
          </cell>
        </row>
        <row r="1994">
          <cell r="L1994">
            <v>122.64</v>
          </cell>
        </row>
        <row r="1995">
          <cell r="D1995" t="str">
            <v> 20132 </v>
          </cell>
          <cell r="E1995" t="str">
            <v>EMOP</v>
          </cell>
          <cell r="F1995" t="str">
            <v>MAO-DE-OBRA DE SERVENTE DA CONSTRUCAO CI VIL, INCLUSIVE ENCARGOS SOCIAIS DESONERA DOS</v>
          </cell>
          <cell r="G1995" t="str">
            <v>Mão de Obra</v>
          </cell>
        </row>
        <row r="1995">
          <cell r="I1995" t="str">
            <v>H</v>
          </cell>
          <cell r="J1995">
            <v>0.18</v>
          </cell>
          <cell r="K1995">
            <v>3</v>
          </cell>
          <cell r="L1995">
            <v>17.5</v>
          </cell>
        </row>
        <row r="1996">
          <cell r="D1996" t="str">
            <v> 20039 </v>
          </cell>
          <cell r="E1996" t="str">
            <v>EMOP</v>
          </cell>
          <cell r="F1996" t="str">
            <v>MAO-DE-OBRA DE BOMBEIRO HIDRAULICO DA CO NSTRUCAO CIVIL, INCLUSIVE ENCARGOS SOCIA IS DESONERADOS</v>
          </cell>
          <cell r="G1996" t="str">
            <v>Mão de Obra</v>
          </cell>
        </row>
        <row r="1996">
          <cell r="I1996" t="str">
            <v>H</v>
          </cell>
          <cell r="J1996">
            <v>0.18</v>
          </cell>
          <cell r="K1996">
            <v>3</v>
          </cell>
          <cell r="L1996">
            <v>24.2</v>
          </cell>
        </row>
        <row r="1997">
          <cell r="D1997" t="str">
            <v> 05118 </v>
          </cell>
          <cell r="E1997" t="str">
            <v>EMOP</v>
          </cell>
          <cell r="F1997" t="str">
            <v>TUBO DE PVC PARA ESGOTO, REFORCADO, PONT A E BOLSA, INCLUSIVE ANEL DE BORRACHA, A BNT-NBR 7362, DE 200MM</v>
          </cell>
          <cell r="G1997" t="str">
            <v>Material</v>
          </cell>
        </row>
        <row r="1997">
          <cell r="I1997" t="str">
            <v>M</v>
          </cell>
          <cell r="J1997">
            <v>1.05</v>
          </cell>
          <cell r="K1997">
            <v>0</v>
          </cell>
          <cell r="L1997">
            <v>108.28</v>
          </cell>
        </row>
        <row r="1998">
          <cell r="D1998" t="str">
            <v> 02339 </v>
          </cell>
          <cell r="E1998" t="str">
            <v>EMOP</v>
          </cell>
          <cell r="F1998" t="str">
            <v>ADESIVO PLASTICO PARA PVC RIGIDO, EM BIS NAGA DE 75G</v>
          </cell>
          <cell r="G1998" t="str">
            <v>Material</v>
          </cell>
        </row>
        <row r="1998">
          <cell r="I1998" t="str">
            <v>UN</v>
          </cell>
          <cell r="J1998">
            <v>0.3</v>
          </cell>
          <cell r="K1998">
            <v>0</v>
          </cell>
          <cell r="L1998">
            <v>4.13</v>
          </cell>
        </row>
        <row r="2000">
          <cell r="D2000" t="str">
            <v>Código</v>
          </cell>
          <cell r="E2000" t="str">
            <v>Banco</v>
          </cell>
          <cell r="F2000" t="str">
            <v>Descrição</v>
          </cell>
          <cell r="G2000" t="str">
            <v>Tipo</v>
          </cell>
        </row>
        <row r="2000">
          <cell r="I2000" t="str">
            <v>Und</v>
          </cell>
          <cell r="J2000" t="str">
            <v>Quant.</v>
          </cell>
          <cell r="K2000" t="str">
            <v>Porcent.</v>
          </cell>
          <cell r="L2000" t="str">
            <v>Valor Unit</v>
          </cell>
        </row>
        <row r="2001">
          <cell r="D2001" t="str">
            <v> 103379 </v>
          </cell>
          <cell r="E2001" t="str">
            <v>SINAPI</v>
          </cell>
          <cell r="F2001" t="str">
            <v>TUBO PEAD LISO PARA REDE DE ÁGUA OU ESGOTO, DIÂMETRO DE 200 MM, JUNTA SOLDADA (NÃO INCLUI A EXECUÇÃO DE SOLDA) - FORNECIMENTO E ASSENTAMENTO. AF_12/2021</v>
          </cell>
          <cell r="G2001" t="str">
            <v>ASTU - ASSENTAMENTO DE TUBOS E PECAS</v>
          </cell>
        </row>
        <row r="2001">
          <cell r="I2001" t="str">
            <v>M</v>
          </cell>
          <cell r="J2001">
            <v>1</v>
          </cell>
        </row>
        <row r="2001">
          <cell r="L2001">
            <v>414.59</v>
          </cell>
        </row>
        <row r="2002">
          <cell r="D2002" t="str">
            <v> 88316 </v>
          </cell>
          <cell r="E2002" t="str">
            <v>SINAPI</v>
          </cell>
          <cell r="F2002" t="str">
            <v>SERVENTE COM ENCARGOS COMPLEMENTARES</v>
          </cell>
          <cell r="G2002" t="str">
            <v>SEDI - SERVIÇOS DIVERSOS</v>
          </cell>
        </row>
        <row r="2002">
          <cell r="I2002" t="str">
            <v>H</v>
          </cell>
          <cell r="J2002">
            <v>0.0675</v>
          </cell>
          <cell r="K2002">
            <v>0</v>
          </cell>
          <cell r="L2002">
            <v>25.95</v>
          </cell>
        </row>
        <row r="2003">
          <cell r="D2003" t="str">
            <v> 88246 </v>
          </cell>
          <cell r="E2003" t="str">
            <v>SINAPI</v>
          </cell>
          <cell r="F2003" t="str">
            <v>ASSENTADOR DE TUBOS COM ENCARGOS COMPLEMENTARES</v>
          </cell>
          <cell r="G2003" t="str">
            <v>SEDI - SERVIÇOS DIVERSOS</v>
          </cell>
        </row>
        <row r="2003">
          <cell r="I2003" t="str">
            <v>H</v>
          </cell>
          <cell r="J2003">
            <v>0.0338</v>
          </cell>
          <cell r="K2003">
            <v>0</v>
          </cell>
          <cell r="L2003">
            <v>30.97</v>
          </cell>
        </row>
        <row r="2004">
          <cell r="D2004" t="str">
            <v> 00044547 </v>
          </cell>
          <cell r="E2004" t="str">
            <v>SINAPI</v>
          </cell>
          <cell r="F2004" t="str">
            <v>TUBO DE POLIETILENO DE ALTA DENSIDADE, PEAD, PE-80, DE= 200 MM X 18,2 MM PAREDE, (SDR 11 - PN 12,5) PARA REDE DE AGUA OU ESGOTO (NBR 15561)</v>
          </cell>
          <cell r="G2004" t="str">
            <v>Material</v>
          </cell>
        </row>
        <row r="2004">
          <cell r="I2004" t="str">
            <v>M</v>
          </cell>
          <cell r="J2004">
            <v>1</v>
          </cell>
          <cell r="K2004">
            <v>0</v>
          </cell>
          <cell r="L2004">
            <v>411.8</v>
          </cell>
        </row>
        <row r="2006">
          <cell r="D2006" t="str">
            <v>Código</v>
          </cell>
          <cell r="E2006" t="str">
            <v>Banco</v>
          </cell>
          <cell r="F2006" t="str">
            <v>Descrição</v>
          </cell>
          <cell r="G2006" t="str">
            <v>Tipo</v>
          </cell>
        </row>
        <row r="2006">
          <cell r="I2006" t="str">
            <v>Und</v>
          </cell>
          <cell r="J2006" t="str">
            <v>Quant.</v>
          </cell>
          <cell r="K2006" t="str">
            <v>Porcent.</v>
          </cell>
          <cell r="L2006" t="str">
            <v>Valor Unit</v>
          </cell>
        </row>
        <row r="2007">
          <cell r="D2007" t="str">
            <v> 103376 </v>
          </cell>
          <cell r="E2007" t="str">
            <v>SINAPI</v>
          </cell>
          <cell r="F2007" t="str">
            <v>TUBO PEAD LISO PARA REDE DE ÁGUA OU ESGOTO, DIÂMETRO DE 110 MM, JUNTA SOLDADA (NÃO INCLUI A EXECUÇÃO DE SOLDA) - FORNECIMENTO E ASSENTAMENTO. AF_12/2021</v>
          </cell>
          <cell r="G2007" t="str">
            <v>ASTU - ASSENTAMENTO DE TUBOS E PECAS</v>
          </cell>
        </row>
        <row r="2007">
          <cell r="I2007" t="str">
            <v>M</v>
          </cell>
          <cell r="J2007">
            <v>1</v>
          </cell>
        </row>
        <row r="2007">
          <cell r="L2007">
            <v>124.6</v>
          </cell>
        </row>
        <row r="2008">
          <cell r="D2008" t="str">
            <v> 88316 </v>
          </cell>
          <cell r="E2008" t="str">
            <v>SINAPI</v>
          </cell>
          <cell r="F2008" t="str">
            <v>SERVENTE COM ENCARGOS COMPLEMENTARES</v>
          </cell>
          <cell r="G2008" t="str">
            <v>SEDI - SERVIÇOS DIVERSOS</v>
          </cell>
        </row>
        <row r="2008">
          <cell r="I2008" t="str">
            <v>H</v>
          </cell>
          <cell r="J2008">
            <v>0.0371</v>
          </cell>
          <cell r="K2008">
            <v>0</v>
          </cell>
          <cell r="L2008">
            <v>25.95</v>
          </cell>
        </row>
        <row r="2009">
          <cell r="D2009" t="str">
            <v> 88246 </v>
          </cell>
          <cell r="E2009" t="str">
            <v>SINAPI</v>
          </cell>
          <cell r="F2009" t="str">
            <v>ASSENTADOR DE TUBOS COM ENCARGOS COMPLEMENTARES</v>
          </cell>
          <cell r="G2009" t="str">
            <v>SEDI - SERVIÇOS DIVERSOS</v>
          </cell>
        </row>
        <row r="2009">
          <cell r="I2009" t="str">
            <v>H</v>
          </cell>
          <cell r="J2009">
            <v>0.0186</v>
          </cell>
          <cell r="K2009">
            <v>0</v>
          </cell>
          <cell r="L2009">
            <v>30.97</v>
          </cell>
        </row>
        <row r="2010">
          <cell r="D2010" t="str">
            <v> 00044526 </v>
          </cell>
          <cell r="E2010" t="str">
            <v>SINAPI</v>
          </cell>
          <cell r="F2010" t="str">
            <v>TUBO DE POLIETILENO DE ALTA DENSIDADE, PEAD, PE-80, DE = 110 MM X 10,0 MM PAREDE, (SDR 11 - PN 12,5) PARA REDE DE AGUA OU ESGOTO (NBR 15561)</v>
          </cell>
          <cell r="G2010" t="str">
            <v>Material</v>
          </cell>
        </row>
        <row r="2010">
          <cell r="I2010" t="str">
            <v>M</v>
          </cell>
          <cell r="J2010">
            <v>1</v>
          </cell>
          <cell r="K2010">
            <v>0</v>
          </cell>
          <cell r="L2010">
            <v>123.07</v>
          </cell>
        </row>
        <row r="2012">
          <cell r="D2012" t="str">
            <v>Código</v>
          </cell>
          <cell r="E2012" t="str">
            <v>Banco</v>
          </cell>
          <cell r="F2012" t="str">
            <v>Descrição</v>
          </cell>
          <cell r="G2012" t="str">
            <v>Tipo</v>
          </cell>
        </row>
        <row r="2012">
          <cell r="I2012" t="str">
            <v>Und</v>
          </cell>
          <cell r="J2012" t="str">
            <v>Quant.</v>
          </cell>
          <cell r="K2012" t="str">
            <v>Porcent.</v>
          </cell>
          <cell r="L2012" t="str">
            <v>Valor Unit</v>
          </cell>
        </row>
        <row r="2013">
          <cell r="D2013" t="str">
            <v> UFF00527 (ADAPT_CPOS: 46.33.170) </v>
          </cell>
          <cell r="E2013" t="str">
            <v>Próprio</v>
          </cell>
          <cell r="F2013" t="str">
            <v>Curva 90º em polipropileno de alta resistência - PP, preto, soldável, DN= 110mm</v>
          </cell>
          <cell r="G2013">
            <v>46.33</v>
          </cell>
        </row>
        <row r="2013">
          <cell r="I2013" t="str">
            <v>UN</v>
          </cell>
          <cell r="J2013">
            <v>1</v>
          </cell>
        </row>
        <row r="2013">
          <cell r="L2013">
            <v>188.63</v>
          </cell>
        </row>
        <row r="2014">
          <cell r="D2014" t="str">
            <v> 88248 </v>
          </cell>
          <cell r="E2014" t="str">
            <v>SINAPI</v>
          </cell>
          <cell r="F2014" t="str">
            <v>AUXILIAR DE ENCANADOR OU BOMBEIRO HIDRÁULICO COM ENCARGOS COMPLEMENTARES</v>
          </cell>
          <cell r="G2014" t="str">
            <v>SEDI - SERVIÇOS DIVERSOS</v>
          </cell>
        </row>
        <row r="2014">
          <cell r="I2014" t="str">
            <v>H</v>
          </cell>
          <cell r="J2014">
            <v>0.4</v>
          </cell>
          <cell r="K2014">
            <v>0</v>
          </cell>
          <cell r="L2014">
            <v>26.23</v>
          </cell>
        </row>
        <row r="2015">
          <cell r="D2015" t="str">
            <v> 88267 </v>
          </cell>
          <cell r="E2015" t="str">
            <v>SINAPI</v>
          </cell>
          <cell r="F2015" t="str">
            <v>ENCANADOR OU BOMBEIRO HIDRÁULICO COM ENCARGOS COMPLEMENTARES</v>
          </cell>
          <cell r="G2015" t="str">
            <v>SEDI - SERVIÇOS DIVERSOS</v>
          </cell>
        </row>
        <row r="2015">
          <cell r="I2015" t="str">
            <v>H</v>
          </cell>
          <cell r="J2015">
            <v>0.4</v>
          </cell>
          <cell r="K2015">
            <v>0</v>
          </cell>
          <cell r="L2015">
            <v>32.39</v>
          </cell>
        </row>
        <row r="2016">
          <cell r="D2016" t="str">
            <v> UFF_COTAÇÃO 09 </v>
          </cell>
          <cell r="E2016" t="str">
            <v>Próprio</v>
          </cell>
          <cell r="F2016" t="str">
            <v>CURVA 90° POLIPROPILENO SOLDA PRETO 110 MM</v>
          </cell>
          <cell r="G2016" t="str">
            <v>Material</v>
          </cell>
        </row>
        <row r="2016">
          <cell r="I2016" t="str">
            <v>UN</v>
          </cell>
          <cell r="J2016">
            <v>1.015</v>
          </cell>
          <cell r="K2016">
            <v>0</v>
          </cell>
          <cell r="L2016">
            <v>162.75</v>
          </cell>
        </row>
        <row r="2018">
          <cell r="D2018" t="str">
            <v>Código</v>
          </cell>
          <cell r="E2018" t="str">
            <v>Banco</v>
          </cell>
          <cell r="F2018" t="str">
            <v>Descrição</v>
          </cell>
          <cell r="G2018" t="str">
            <v>Tipo</v>
          </cell>
        </row>
        <row r="2018">
          <cell r="I2018" t="str">
            <v>Und</v>
          </cell>
          <cell r="J2018" t="str">
            <v>Quant.</v>
          </cell>
          <cell r="K2018" t="str">
            <v>Porcent.</v>
          </cell>
          <cell r="L2018" t="str">
            <v>Valor Unit</v>
          </cell>
        </row>
        <row r="2019">
          <cell r="D2019" t="str">
            <v> UFF00528 (ADAPT_ORSE: 10817) </v>
          </cell>
          <cell r="E2019" t="str">
            <v>Próprio</v>
          </cell>
          <cell r="F2019" t="str">
            <v>VÁLVULA ESFERA POLIPROPILENO FLANGE VITON 4" - FORNECIMENTO E INSTALAÇÃO.</v>
          </cell>
          <cell r="G2019">
            <v>105</v>
          </cell>
        </row>
        <row r="2019">
          <cell r="I2019" t="str">
            <v>UN</v>
          </cell>
          <cell r="J2019">
            <v>1</v>
          </cell>
        </row>
        <row r="2019">
          <cell r="L2019">
            <v>2620.72</v>
          </cell>
        </row>
        <row r="2020">
          <cell r="D2020" t="str">
            <v> 88267 </v>
          </cell>
          <cell r="E2020" t="str">
            <v>SINAPI</v>
          </cell>
          <cell r="F2020" t="str">
            <v>ENCANADOR OU BOMBEIRO HIDRÁULICO COM ENCARGOS COMPLEMENTARES</v>
          </cell>
          <cell r="G2020" t="str">
            <v>SEDI - SERVIÇOS DIVERSOS</v>
          </cell>
        </row>
        <row r="2020">
          <cell r="I2020" t="str">
            <v>H</v>
          </cell>
          <cell r="J2020">
            <v>0.6</v>
          </cell>
          <cell r="K2020">
            <v>0</v>
          </cell>
          <cell r="L2020">
            <v>32.39</v>
          </cell>
        </row>
        <row r="2021">
          <cell r="D2021" t="str">
            <v> 88316 </v>
          </cell>
          <cell r="E2021" t="str">
            <v>SINAPI</v>
          </cell>
          <cell r="F2021" t="str">
            <v>SERVENTE COM ENCARGOS COMPLEMENTARES</v>
          </cell>
          <cell r="G2021" t="str">
            <v>SEDI - SERVIÇOS DIVERSOS</v>
          </cell>
        </row>
        <row r="2021">
          <cell r="I2021" t="str">
            <v>H</v>
          </cell>
          <cell r="J2021">
            <v>0.6</v>
          </cell>
          <cell r="K2021">
            <v>0</v>
          </cell>
          <cell r="L2021">
            <v>25.95</v>
          </cell>
        </row>
        <row r="2022">
          <cell r="D2022" t="str">
            <v> UFF_COTAÇÃO 10 </v>
          </cell>
          <cell r="E2022" t="str">
            <v>Próprio</v>
          </cell>
          <cell r="F2022" t="str">
            <v>VÁLVULA ESFERA POLIPROPILENO FLANGE VITON 4"</v>
          </cell>
          <cell r="G2022" t="str">
            <v>Material</v>
          </cell>
        </row>
        <row r="2022">
          <cell r="I2022" t="str">
            <v>UN</v>
          </cell>
          <cell r="J2022">
            <v>1</v>
          </cell>
          <cell r="K2022">
            <v>0</v>
          </cell>
          <cell r="L2022">
            <v>2585.72</v>
          </cell>
        </row>
        <row r="2024">
          <cell r="F2024" t="str">
            <v>LOUÇAS / METAIS / ACESSÓRIOS</v>
          </cell>
        </row>
        <row r="2025">
          <cell r="D2025" t="str">
            <v>Código</v>
          </cell>
          <cell r="E2025" t="str">
            <v>Banco</v>
          </cell>
          <cell r="F2025" t="str">
            <v>Descrição</v>
          </cell>
          <cell r="G2025" t="str">
            <v>Tipo</v>
          </cell>
        </row>
        <row r="2025">
          <cell r="I2025" t="str">
            <v>Und</v>
          </cell>
          <cell r="J2025" t="str">
            <v>Quant.</v>
          </cell>
          <cell r="K2025" t="str">
            <v>Porcent.</v>
          </cell>
          <cell r="L2025" t="str">
            <v>Valor Unit</v>
          </cell>
        </row>
        <row r="2026">
          <cell r="D2026" t="str">
            <v> 190396 </v>
          </cell>
          <cell r="E2026" t="str">
            <v>SBC</v>
          </cell>
          <cell r="F2026" t="str">
            <v>VASO SANITARIO CONVENCIONAL VOGUE PLUS COMPLETO COM ASSENTO</v>
          </cell>
          <cell r="G2026" t="str">
            <v>APARELHOS SANITARIOS</v>
          </cell>
        </row>
        <row r="2026">
          <cell r="I2026" t="str">
            <v>UN</v>
          </cell>
          <cell r="J2026">
            <v>1</v>
          </cell>
        </row>
        <row r="2026">
          <cell r="L2026">
            <v>2028.42</v>
          </cell>
        </row>
        <row r="2027">
          <cell r="D2027" t="str">
            <v> 004300 </v>
          </cell>
          <cell r="E2027" t="str">
            <v>SBC</v>
          </cell>
          <cell r="F2027" t="str">
            <v>BOLSA DE LIGACAO PVC 1.1/2"x 40mm VASO SANITARIO</v>
          </cell>
          <cell r="G2027" t="str">
            <v>Material</v>
          </cell>
        </row>
        <row r="2027">
          <cell r="I2027" t="str">
            <v>UN</v>
          </cell>
          <cell r="J2027">
            <v>1</v>
          </cell>
          <cell r="K2027">
            <v>0</v>
          </cell>
          <cell r="L2027">
            <v>12.9</v>
          </cell>
        </row>
        <row r="2028">
          <cell r="D2028" t="str">
            <v> 008100 </v>
          </cell>
          <cell r="E2028" t="str">
            <v>SBC</v>
          </cell>
          <cell r="F2028" t="str">
            <v>VASO SANITARIO CONVENCIONAL BRANCO VOGUE PLUS - DECA</v>
          </cell>
          <cell r="G2028" t="str">
            <v>Material</v>
          </cell>
        </row>
        <row r="2028">
          <cell r="I2028" t="str">
            <v>UN</v>
          </cell>
          <cell r="J2028">
            <v>1</v>
          </cell>
          <cell r="K2028">
            <v>0</v>
          </cell>
          <cell r="L2028">
            <v>1386.9</v>
          </cell>
        </row>
        <row r="2029">
          <cell r="D2029" t="str">
            <v> 004460 </v>
          </cell>
          <cell r="E2029" t="str">
            <v>SBC</v>
          </cell>
          <cell r="F2029" t="str">
            <v>TUBO DECA 1600 PARA LIGACAO DE VASO SANITARIO</v>
          </cell>
          <cell r="G2029" t="str">
            <v>Material</v>
          </cell>
        </row>
        <row r="2029">
          <cell r="I2029" t="str">
            <v>UN</v>
          </cell>
          <cell r="J2029">
            <v>1</v>
          </cell>
          <cell r="K2029">
            <v>0</v>
          </cell>
          <cell r="L2029">
            <v>161.9</v>
          </cell>
        </row>
        <row r="2030">
          <cell r="D2030" t="str">
            <v> 001100 </v>
          </cell>
          <cell r="E2030" t="str">
            <v>SBC</v>
          </cell>
          <cell r="F2030" t="str">
            <v>CIMENTO DIRECIONAL BRANCO (SACO 1 QUILOGRAMA)</v>
          </cell>
          <cell r="G2030" t="str">
            <v>Material</v>
          </cell>
        </row>
        <row r="2030">
          <cell r="I2030" t="str">
            <v>KG</v>
          </cell>
          <cell r="J2030">
            <v>0.6</v>
          </cell>
          <cell r="K2030">
            <v>0</v>
          </cell>
          <cell r="L2030">
            <v>4.41</v>
          </cell>
        </row>
        <row r="2031">
          <cell r="D2031" t="str">
            <v> 099200 </v>
          </cell>
          <cell r="E2031" t="str">
            <v>SBC</v>
          </cell>
          <cell r="F2031" t="str">
            <v>BOMBEIRO OU ENCANADOR</v>
          </cell>
          <cell r="G2031" t="str">
            <v>Mão de Obra</v>
          </cell>
        </row>
        <row r="2031">
          <cell r="I2031" t="str">
            <v>H</v>
          </cell>
          <cell r="J2031">
            <v>3.8</v>
          </cell>
          <cell r="K2031">
            <v>0</v>
          </cell>
          <cell r="L2031">
            <v>25.83713</v>
          </cell>
        </row>
        <row r="2032">
          <cell r="D2032" t="str">
            <v> 040171 </v>
          </cell>
          <cell r="E2032" t="str">
            <v>SBC</v>
          </cell>
          <cell r="F2032" t="str">
            <v>ANEL DE CERA PARA VEDACAO DE VASO SANITARIO- DECA</v>
          </cell>
          <cell r="G2032" t="str">
            <v>Material</v>
          </cell>
        </row>
        <row r="2032">
          <cell r="I2032" t="str">
            <v>UN</v>
          </cell>
          <cell r="J2032">
            <v>1</v>
          </cell>
          <cell r="K2032">
            <v>0</v>
          </cell>
          <cell r="L2032">
            <v>25.98</v>
          </cell>
        </row>
        <row r="2033">
          <cell r="D2033" t="str">
            <v> 014201 </v>
          </cell>
          <cell r="E2033" t="str">
            <v>SBC</v>
          </cell>
          <cell r="F2033" t="str">
            <v>BUCHA DE NYLON PARA FIXACAO TIPO S6 COM PARAFUSO</v>
          </cell>
          <cell r="G2033" t="str">
            <v>Material</v>
          </cell>
        </row>
        <row r="2033">
          <cell r="I2033" t="str">
            <v>UN</v>
          </cell>
          <cell r="J2033">
            <v>2</v>
          </cell>
          <cell r="K2033">
            <v>0</v>
          </cell>
          <cell r="L2033">
            <v>0.43</v>
          </cell>
        </row>
        <row r="2034">
          <cell r="D2034" t="str">
            <v> 099034 </v>
          </cell>
          <cell r="E2034" t="str">
            <v>SBC</v>
          </cell>
          <cell r="F2034" t="str">
            <v>AJUDANTE DE BOMBEIRO OU ENCANADOR</v>
          </cell>
          <cell r="G2034" t="str">
            <v>Mão de Obra</v>
          </cell>
        </row>
        <row r="2034">
          <cell r="I2034" t="str">
            <v>H</v>
          </cell>
          <cell r="J2034">
            <v>4.2</v>
          </cell>
          <cell r="K2034">
            <v>0</v>
          </cell>
          <cell r="L2034">
            <v>19.687466</v>
          </cell>
        </row>
        <row r="2035">
          <cell r="D2035" t="str">
            <v> 002898 </v>
          </cell>
          <cell r="E2035" t="str">
            <v>SBC</v>
          </cell>
          <cell r="F2035" t="str">
            <v>ASSENTO SANITARIO EM POLIPROPILENO VOGUE PLUS - DECA</v>
          </cell>
          <cell r="G2035" t="str">
            <v>Material</v>
          </cell>
        </row>
        <row r="2035">
          <cell r="I2035" t="str">
            <v>UN</v>
          </cell>
          <cell r="J2035">
            <v>1</v>
          </cell>
          <cell r="K2035">
            <v>0</v>
          </cell>
          <cell r="L2035">
            <v>256.38</v>
          </cell>
        </row>
        <row r="2037">
          <cell r="D2037" t="str">
            <v>Código</v>
          </cell>
          <cell r="E2037" t="str">
            <v>Banco</v>
          </cell>
          <cell r="F2037" t="str">
            <v>Descrição</v>
          </cell>
          <cell r="G2037" t="str">
            <v>Tipo</v>
          </cell>
        </row>
        <row r="2037">
          <cell r="I2037" t="str">
            <v>Und</v>
          </cell>
          <cell r="J2037" t="str">
            <v>Quant.</v>
          </cell>
          <cell r="K2037" t="str">
            <v>Porcent.</v>
          </cell>
          <cell r="L2037" t="str">
            <v>Valor Unit</v>
          </cell>
        </row>
        <row r="2038">
          <cell r="D2038" t="str">
            <v> UFF00001 (ADAPT_SBC  202313) </v>
          </cell>
          <cell r="E2038" t="str">
            <v>Próprio</v>
          </cell>
          <cell r="F2038" t="str">
            <v>ASSENTO PARA VASO LINHA VOGUE CONFORTO</v>
          </cell>
          <cell r="G2038" t="str">
            <v>INHI - INSTALAÇÕES HIDROS SANITÁRIAS</v>
          </cell>
        </row>
        <row r="2038">
          <cell r="I2038" t="str">
            <v>UN</v>
          </cell>
          <cell r="J2038">
            <v>1</v>
          </cell>
        </row>
        <row r="2038">
          <cell r="L2038">
            <v>264.24</v>
          </cell>
        </row>
        <row r="2039">
          <cell r="D2039" t="str">
            <v> 88248 </v>
          </cell>
          <cell r="E2039" t="str">
            <v>SINAPI</v>
          </cell>
          <cell r="F2039" t="str">
            <v>AUXILIAR DE ENCANADOR OU BOMBEIRO HIDRÁULICO COM ENCARGOS COMPLEMENTARES</v>
          </cell>
          <cell r="G2039" t="str">
            <v>SEDI - SERVIÇOS DIVERSOS</v>
          </cell>
        </row>
        <row r="2039">
          <cell r="I2039" t="str">
            <v>H</v>
          </cell>
          <cell r="J2039">
            <v>0.3</v>
          </cell>
          <cell r="K2039">
            <v>0</v>
          </cell>
          <cell r="L2039">
            <v>26.23</v>
          </cell>
        </row>
        <row r="2040">
          <cell r="D2040" t="str">
            <v> 002898 </v>
          </cell>
          <cell r="E2040" t="str">
            <v>SBC</v>
          </cell>
          <cell r="F2040" t="str">
            <v>ASSENTO SANITARIO EM POLIPROPILENO VOGUE PLUS - DECA</v>
          </cell>
          <cell r="G2040" t="str">
            <v>Material</v>
          </cell>
        </row>
        <row r="2040">
          <cell r="I2040" t="str">
            <v>UN</v>
          </cell>
          <cell r="J2040">
            <v>1</v>
          </cell>
          <cell r="K2040">
            <v>0</v>
          </cell>
          <cell r="L2040">
            <v>256.38</v>
          </cell>
        </row>
        <row r="2042">
          <cell r="D2042" t="str">
            <v>Código</v>
          </cell>
          <cell r="E2042" t="str">
            <v>Banco</v>
          </cell>
          <cell r="F2042" t="str">
            <v>Descrição</v>
          </cell>
          <cell r="G2042" t="str">
            <v>Tipo</v>
          </cell>
        </row>
        <row r="2042">
          <cell r="I2042" t="str">
            <v>Und</v>
          </cell>
          <cell r="J2042" t="str">
            <v>Quant.</v>
          </cell>
          <cell r="K2042" t="str">
            <v>Porcent.</v>
          </cell>
          <cell r="L2042" t="str">
            <v>Valor Unit</v>
          </cell>
        </row>
        <row r="2043">
          <cell r="D2043" t="str">
            <v> 95472 </v>
          </cell>
          <cell r="E2043" t="str">
            <v>SINAPI</v>
          </cell>
          <cell r="F2043" t="str">
            <v>VASO SANITARIO SIFONADO CONVENCIONAL PARA PCD SEM FURO FRONTAL COM LOUÇA BRANCA SEM ASSENTO, INCLUSO CONJUNTO DE LIGAÇÃO PARA BACIA SANITÁRIA AJUSTÁVEL - FORNECIMENTO E INSTALAÇÃO. AF_01/2020</v>
          </cell>
          <cell r="G2043" t="str">
            <v>INHI - INSTALAÇÕES HIDROS SANITÁRIAS</v>
          </cell>
        </row>
        <row r="2043">
          <cell r="I2043" t="str">
            <v>UN</v>
          </cell>
          <cell r="J2043">
            <v>1</v>
          </cell>
        </row>
        <row r="2043">
          <cell r="L2043">
            <v>807.08</v>
          </cell>
        </row>
        <row r="2044">
          <cell r="D2044" t="str">
            <v> 95471 </v>
          </cell>
          <cell r="E2044" t="str">
            <v>SINAPI</v>
          </cell>
          <cell r="F2044" t="str">
            <v>VASO SANITARIO SIFONADO CONVENCIONAL PARA PCD SEM FURO FRONTAL COM  LOUÇA BRANCA SEM ASSENTO -  FORNECIMENTO E INSTALAÇÃO. AF_01/2020</v>
          </cell>
          <cell r="G2044" t="str">
            <v>INHI - INSTALAÇÕES HIDROS SANITÁRIAS</v>
          </cell>
        </row>
        <row r="2044">
          <cell r="I2044" t="str">
            <v>UN</v>
          </cell>
          <cell r="J2044">
            <v>1</v>
          </cell>
          <cell r="K2044">
            <v>0</v>
          </cell>
          <cell r="L2044">
            <v>798.4</v>
          </cell>
        </row>
        <row r="2045">
          <cell r="D2045" t="str">
            <v> 00006142 </v>
          </cell>
          <cell r="E2045" t="str">
            <v>SINAPI</v>
          </cell>
          <cell r="F2045" t="str">
            <v>CONJUNTO DE LIGACAO AJUSTAVEL, PARA VASO / BACIA SANITARIA, EM PLASTICO BRANCO, COM TUBO, CANOPLA E ESPUDE</v>
          </cell>
          <cell r="G2045" t="str">
            <v>Material</v>
          </cell>
        </row>
        <row r="2045">
          <cell r="I2045" t="str">
            <v>UN</v>
          </cell>
          <cell r="J2045">
            <v>1</v>
          </cell>
          <cell r="K2045">
            <v>0</v>
          </cell>
          <cell r="L2045">
            <v>8.68</v>
          </cell>
        </row>
        <row r="2047">
          <cell r="D2047" t="str">
            <v>Código</v>
          </cell>
          <cell r="E2047" t="str">
            <v>Banco</v>
          </cell>
          <cell r="F2047" t="str">
            <v>Descrição</v>
          </cell>
          <cell r="G2047" t="str">
            <v>Tipo</v>
          </cell>
        </row>
        <row r="2047">
          <cell r="I2047" t="str">
            <v>Und</v>
          </cell>
          <cell r="J2047" t="str">
            <v>Quant.</v>
          </cell>
          <cell r="K2047" t="str">
            <v>Porcent.</v>
          </cell>
          <cell r="L2047" t="str">
            <v>Valor Unit</v>
          </cell>
        </row>
        <row r="2048">
          <cell r="D2048" t="str">
            <v> 100849 </v>
          </cell>
          <cell r="E2048" t="str">
            <v>SINAPI</v>
          </cell>
          <cell r="F2048" t="str">
            <v>ASSENTO SANITÁRIO CONVENCIONAL - FORNECIMENTO E INSTALACAO. AF_01/2020</v>
          </cell>
          <cell r="G2048" t="str">
            <v>INHI - INSTALAÇÕES HIDROS SANITÁRIAS</v>
          </cell>
        </row>
        <row r="2048">
          <cell r="I2048" t="str">
            <v>UN</v>
          </cell>
          <cell r="J2048">
            <v>1</v>
          </cell>
        </row>
        <row r="2048">
          <cell r="L2048">
            <v>42.17</v>
          </cell>
        </row>
        <row r="2049">
          <cell r="D2049" t="str">
            <v> 88316 </v>
          </cell>
          <cell r="E2049" t="str">
            <v>SINAPI</v>
          </cell>
          <cell r="F2049" t="str">
            <v>SERVENTE COM ENCARGOS COMPLEMENTARES</v>
          </cell>
          <cell r="G2049" t="str">
            <v>SEDI - SERVIÇOS DIVERSOS</v>
          </cell>
        </row>
        <row r="2049">
          <cell r="I2049" t="str">
            <v>H</v>
          </cell>
          <cell r="J2049">
            <v>0.0484</v>
          </cell>
          <cell r="K2049">
            <v>0</v>
          </cell>
          <cell r="L2049">
            <v>25.95</v>
          </cell>
        </row>
        <row r="2050">
          <cell r="D2050" t="str">
            <v> 88267 </v>
          </cell>
          <cell r="E2050" t="str">
            <v>SINAPI</v>
          </cell>
          <cell r="F2050" t="str">
            <v>ENCANADOR OU BOMBEIRO HIDRÁULICO COM ENCARGOS COMPLEMENTARES</v>
          </cell>
          <cell r="G2050" t="str">
            <v>SEDI - SERVIÇOS DIVERSOS</v>
          </cell>
        </row>
        <row r="2050">
          <cell r="I2050" t="str">
            <v>H</v>
          </cell>
          <cell r="J2050">
            <v>0.1536</v>
          </cell>
          <cell r="K2050">
            <v>0</v>
          </cell>
          <cell r="L2050">
            <v>32.39</v>
          </cell>
        </row>
        <row r="2051">
          <cell r="D2051" t="str">
            <v> 00000377 </v>
          </cell>
          <cell r="E2051" t="str">
            <v>SINAPI</v>
          </cell>
          <cell r="F2051" t="str">
            <v>ASSENTO SANITARIO DE PLASTICO, TIPO CONVENCIONAL</v>
          </cell>
          <cell r="G2051" t="str">
            <v>Material</v>
          </cell>
        </row>
        <row r="2051">
          <cell r="I2051" t="str">
            <v>UN</v>
          </cell>
          <cell r="J2051">
            <v>1</v>
          </cell>
          <cell r="K2051">
            <v>0</v>
          </cell>
          <cell r="L2051">
            <v>35.95</v>
          </cell>
        </row>
        <row r="2053">
          <cell r="D2053" t="str">
            <v>Código</v>
          </cell>
          <cell r="E2053" t="str">
            <v>Banco</v>
          </cell>
          <cell r="F2053" t="str">
            <v>Descrição</v>
          </cell>
          <cell r="G2053" t="str">
            <v>Tipo</v>
          </cell>
        </row>
        <row r="2053">
          <cell r="I2053" t="str">
            <v>Und</v>
          </cell>
          <cell r="J2053" t="str">
            <v>Quant.</v>
          </cell>
          <cell r="K2053" t="str">
            <v>Porcent.</v>
          </cell>
          <cell r="L2053" t="str">
            <v>Valor Unit</v>
          </cell>
        </row>
        <row r="2054">
          <cell r="D2054" t="str">
            <v> 202164 </v>
          </cell>
          <cell r="E2054" t="str">
            <v>SBC</v>
          </cell>
          <cell r="F2054" t="str">
            <v>ACABAMENTO PARA VALVULA DE DESCARGA BENEFIT 00184906 DOCOL</v>
          </cell>
          <cell r="G2054" t="str">
            <v>ACESSIBILIDADE</v>
          </cell>
        </row>
        <row r="2054">
          <cell r="I2054" t="str">
            <v>UN</v>
          </cell>
          <cell r="J2054">
            <v>1</v>
          </cell>
        </row>
        <row r="2054">
          <cell r="L2054">
            <v>591.8</v>
          </cell>
        </row>
        <row r="2055">
          <cell r="D2055" t="str">
            <v> 065246 </v>
          </cell>
          <cell r="E2055" t="str">
            <v>SBC</v>
          </cell>
          <cell r="F2055" t="str">
            <v>ACABAMENTO PARA VALVULA DE DESCARGA BENEFIT 00184906 DOCOL</v>
          </cell>
          <cell r="G2055" t="str">
            <v>Material</v>
          </cell>
        </row>
        <row r="2055">
          <cell r="I2055" t="str">
            <v>UN</v>
          </cell>
          <cell r="J2055">
            <v>1</v>
          </cell>
          <cell r="K2055">
            <v>0</v>
          </cell>
          <cell r="L2055">
            <v>535.21</v>
          </cell>
        </row>
        <row r="2056">
          <cell r="D2056" t="str">
            <v> 099200 </v>
          </cell>
          <cell r="E2056" t="str">
            <v>SBC</v>
          </cell>
          <cell r="F2056" t="str">
            <v>BOMBEIRO OU ENCANADOR</v>
          </cell>
          <cell r="G2056" t="str">
            <v>Mão de Obra</v>
          </cell>
        </row>
        <row r="2056">
          <cell r="I2056" t="str">
            <v>H</v>
          </cell>
          <cell r="J2056">
            <v>1.237</v>
          </cell>
          <cell r="K2056">
            <v>0</v>
          </cell>
          <cell r="L2056">
            <v>25.83713</v>
          </cell>
        </row>
        <row r="2057">
          <cell r="D2057" t="str">
            <v> 004636 </v>
          </cell>
          <cell r="E2057" t="str">
            <v>SBC</v>
          </cell>
          <cell r="F2057" t="str">
            <v>FITA TEFLON VEDA ROSCA 18mm x 25m</v>
          </cell>
          <cell r="G2057" t="str">
            <v>Material</v>
          </cell>
        </row>
        <row r="2057">
          <cell r="I2057" t="str">
            <v>M</v>
          </cell>
          <cell r="J2057">
            <v>1.9</v>
          </cell>
          <cell r="K2057">
            <v>0</v>
          </cell>
          <cell r="L2057">
            <v>0.15</v>
          </cell>
        </row>
        <row r="2058">
          <cell r="D2058" t="str">
            <v> 099806 </v>
          </cell>
          <cell r="E2058" t="str">
            <v>SBC</v>
          </cell>
          <cell r="F2058" t="str">
            <v>AJUDANTE DE ELETRICISTA</v>
          </cell>
          <cell r="G2058" t="str">
            <v>Mão de Obra</v>
          </cell>
        </row>
        <row r="2058">
          <cell r="I2058" t="str">
            <v>H</v>
          </cell>
          <cell r="J2058">
            <v>1.237</v>
          </cell>
          <cell r="K2058">
            <v>0</v>
          </cell>
          <cell r="L2058">
            <v>19.687466</v>
          </cell>
        </row>
        <row r="2060">
          <cell r="D2060" t="str">
            <v>Código</v>
          </cell>
          <cell r="E2060" t="str">
            <v>Banco</v>
          </cell>
          <cell r="F2060" t="str">
            <v>Descrição</v>
          </cell>
          <cell r="G2060" t="str">
            <v>Tipo</v>
          </cell>
        </row>
        <row r="2060">
          <cell r="I2060" t="str">
            <v>Und</v>
          </cell>
          <cell r="J2060" t="str">
            <v>Quant.</v>
          </cell>
          <cell r="K2060" t="str">
            <v>Porcent.</v>
          </cell>
          <cell r="L2060" t="str">
            <v>Valor Unit</v>
          </cell>
        </row>
        <row r="2061">
          <cell r="D2061" t="str">
            <v> UFF00002 (ADAPT_SBC: 202164) </v>
          </cell>
          <cell r="E2061" t="str">
            <v>Próprio</v>
          </cell>
          <cell r="F2061" t="str">
            <v>ACABAMENTO PARA VALVULA DE DESCARGA ANTIVANDALISMO EM METAL CROMADO DOCOL</v>
          </cell>
          <cell r="G2061" t="str">
            <v>INHI - INSTALAÇÕES HIDROS SANITÁRIAS</v>
          </cell>
        </row>
        <row r="2061">
          <cell r="I2061" t="str">
            <v>UN</v>
          </cell>
          <cell r="J2061">
            <v>1</v>
          </cell>
        </row>
        <row r="2061">
          <cell r="L2061">
            <v>258.08</v>
          </cell>
        </row>
        <row r="2062">
          <cell r="D2062" t="str">
            <v> 88248 </v>
          </cell>
          <cell r="E2062" t="str">
            <v>SINAPI</v>
          </cell>
          <cell r="F2062" t="str">
            <v>AUXILIAR DE ENCANADOR OU BOMBEIRO HIDRÁULICO COM ENCARGOS COMPLEMENTARES</v>
          </cell>
          <cell r="G2062" t="str">
            <v>SEDI - SERVIÇOS DIVERSOS</v>
          </cell>
        </row>
        <row r="2062">
          <cell r="I2062" t="str">
            <v>H</v>
          </cell>
          <cell r="J2062">
            <v>1.237</v>
          </cell>
          <cell r="K2062">
            <v>0</v>
          </cell>
          <cell r="L2062">
            <v>26.23</v>
          </cell>
        </row>
        <row r="2063">
          <cell r="D2063" t="str">
            <v> 88267 </v>
          </cell>
          <cell r="E2063" t="str">
            <v>SINAPI</v>
          </cell>
          <cell r="F2063" t="str">
            <v>ENCANADOR OU BOMBEIRO HIDRÁULICO COM ENCARGOS COMPLEMENTARES</v>
          </cell>
          <cell r="G2063" t="str">
            <v>SEDI - SERVIÇOS DIVERSOS</v>
          </cell>
        </row>
        <row r="2063">
          <cell r="I2063" t="str">
            <v>H</v>
          </cell>
          <cell r="J2063">
            <v>1.237</v>
          </cell>
          <cell r="K2063">
            <v>0</v>
          </cell>
          <cell r="L2063">
            <v>32.39</v>
          </cell>
        </row>
        <row r="2064">
          <cell r="D2064" t="str">
            <v> 40047 </v>
          </cell>
          <cell r="E2064" t="str">
            <v>EMOP</v>
          </cell>
          <cell r="F2064" t="str">
            <v>ACABAMENTO PARA VALVULA DE DESCARGA ANTI VANDALISMO EM METAL CROMADO</v>
          </cell>
          <cell r="G2064" t="str">
            <v>Material</v>
          </cell>
        </row>
        <row r="2064">
          <cell r="I2064" t="str">
            <v>UN</v>
          </cell>
          <cell r="J2064">
            <v>1</v>
          </cell>
          <cell r="K2064">
            <v>0</v>
          </cell>
          <cell r="L2064">
            <v>185.3</v>
          </cell>
        </row>
        <row r="2065">
          <cell r="D2065" t="str">
            <v> 004636 </v>
          </cell>
          <cell r="E2065" t="str">
            <v>SBC</v>
          </cell>
          <cell r="F2065" t="str">
            <v>FITA TEFLON VEDA ROSCA 18mm x 25m</v>
          </cell>
          <cell r="G2065" t="str">
            <v>Material</v>
          </cell>
        </row>
        <row r="2065">
          <cell r="I2065" t="str">
            <v>M</v>
          </cell>
          <cell r="J2065">
            <v>1.9</v>
          </cell>
          <cell r="K2065">
            <v>0</v>
          </cell>
          <cell r="L2065">
            <v>0.15</v>
          </cell>
        </row>
        <row r="2067">
          <cell r="D2067" t="str">
            <v>Código</v>
          </cell>
          <cell r="E2067" t="str">
            <v>Banco</v>
          </cell>
          <cell r="F2067" t="str">
            <v>Descrição</v>
          </cell>
          <cell r="G2067" t="str">
            <v>Tipo</v>
          </cell>
        </row>
        <row r="2067">
          <cell r="I2067" t="str">
            <v>Und</v>
          </cell>
          <cell r="J2067" t="str">
            <v>Quant.</v>
          </cell>
          <cell r="K2067" t="str">
            <v>Porcent.</v>
          </cell>
          <cell r="L2067" t="str">
            <v>Valor Unit</v>
          </cell>
        </row>
        <row r="2068">
          <cell r="D2068" t="str">
            <v> 86901 </v>
          </cell>
          <cell r="E2068" t="str">
            <v>SINAPI</v>
          </cell>
          <cell r="F2068" t="str">
            <v>CUBA DE EMBUTIR OVAL EM LOUÇA BRANCA, 35 X 50CM OU EQUIVALENTE - FORNECIMENTO E INSTALAÇÃO. AF_01/2020</v>
          </cell>
          <cell r="G2068" t="str">
            <v>INHI - INSTALAÇÕES HIDROS SANITÁRIAS</v>
          </cell>
        </row>
        <row r="2068">
          <cell r="I2068" t="str">
            <v>UN</v>
          </cell>
          <cell r="J2068">
            <v>1</v>
          </cell>
        </row>
        <row r="2068">
          <cell r="L2068">
            <v>150.59</v>
          </cell>
        </row>
        <row r="2069">
          <cell r="D2069" t="str">
            <v> 88316 </v>
          </cell>
          <cell r="E2069" t="str">
            <v>SINAPI</v>
          </cell>
          <cell r="F2069" t="str">
            <v>SERVENTE COM ENCARGOS COMPLEMENTARES</v>
          </cell>
          <cell r="G2069" t="str">
            <v>SEDI - SERVIÇOS DIVERSOS</v>
          </cell>
        </row>
        <row r="2069">
          <cell r="I2069" t="str">
            <v>H</v>
          </cell>
          <cell r="J2069">
            <v>0.2665</v>
          </cell>
          <cell r="K2069">
            <v>0</v>
          </cell>
          <cell r="L2069">
            <v>25.95</v>
          </cell>
        </row>
        <row r="2070">
          <cell r="D2070" t="str">
            <v> 88274 </v>
          </cell>
          <cell r="E2070" t="str">
            <v>SINAPI</v>
          </cell>
          <cell r="F2070" t="str">
            <v>MARMORISTA/GRANITEIRO COM ENCARGOS COMPLEMENTARES</v>
          </cell>
          <cell r="G2070" t="str">
            <v>SEDI - SERVIÇOS DIVERSOS</v>
          </cell>
        </row>
        <row r="2070">
          <cell r="I2070" t="str">
            <v>H</v>
          </cell>
          <cell r="J2070">
            <v>0.8458</v>
          </cell>
          <cell r="K2070">
            <v>0</v>
          </cell>
          <cell r="L2070">
            <v>27.74</v>
          </cell>
        </row>
        <row r="2071">
          <cell r="D2071" t="str">
            <v> 00004823 </v>
          </cell>
          <cell r="E2071" t="str">
            <v>SINAPI</v>
          </cell>
          <cell r="F2071" t="str">
            <v>MASSA PLASTICA PARA MARMORE/GRANITO</v>
          </cell>
          <cell r="G2071" t="str">
            <v>Material</v>
          </cell>
        </row>
        <row r="2071">
          <cell r="I2071" t="str">
            <v>KG</v>
          </cell>
          <cell r="J2071">
            <v>0.5271</v>
          </cell>
          <cell r="K2071">
            <v>0</v>
          </cell>
          <cell r="L2071">
            <v>40.74</v>
          </cell>
        </row>
        <row r="2072">
          <cell r="D2072" t="str">
            <v> 00020269 </v>
          </cell>
          <cell r="E2072" t="str">
            <v>SINAPI</v>
          </cell>
          <cell r="F2072" t="str">
            <v>LAVATORIO / CUBA DE EMBUTIR, OVAL, DE LOUCA BRANCA, SEM LADRAO, DIMENSOES *50 X 35* CM (L X C)</v>
          </cell>
          <cell r="G2072" t="str">
            <v>Material</v>
          </cell>
        </row>
        <row r="2072">
          <cell r="I2072" t="str">
            <v>UN</v>
          </cell>
          <cell r="J2072">
            <v>1</v>
          </cell>
          <cell r="K2072">
            <v>0</v>
          </cell>
          <cell r="L2072">
            <v>98.75</v>
          </cell>
        </row>
        <row r="2074">
          <cell r="D2074" t="str">
            <v>Código</v>
          </cell>
          <cell r="E2074" t="str">
            <v>Banco</v>
          </cell>
          <cell r="F2074" t="str">
            <v>Descrição</v>
          </cell>
          <cell r="G2074" t="str">
            <v>Tipo</v>
          </cell>
        </row>
        <row r="2074">
          <cell r="I2074" t="str">
            <v>Und</v>
          </cell>
          <cell r="J2074" t="str">
            <v>Quant.</v>
          </cell>
          <cell r="K2074" t="str">
            <v>Porcent.</v>
          </cell>
          <cell r="L2074" t="str">
            <v>Valor Unit</v>
          </cell>
        </row>
        <row r="2075">
          <cell r="D2075" t="str">
            <v> 190235 </v>
          </cell>
          <cell r="E2075" t="str">
            <v>SBC</v>
          </cell>
          <cell r="F2075" t="str">
            <v>LAVATORIO SUSPENSO MASTER DE CANTO COM MESA L76.17 DECA</v>
          </cell>
          <cell r="G2075" t="str">
            <v>APARELHOS SANITARIOS</v>
          </cell>
        </row>
        <row r="2075">
          <cell r="I2075" t="str">
            <v>UN</v>
          </cell>
          <cell r="J2075">
            <v>1</v>
          </cell>
        </row>
        <row r="2075">
          <cell r="L2075">
            <v>1493.63</v>
          </cell>
        </row>
        <row r="2076">
          <cell r="D2076" t="str">
            <v> 099200 </v>
          </cell>
          <cell r="E2076" t="str">
            <v>SBC</v>
          </cell>
          <cell r="F2076" t="str">
            <v>BOMBEIRO OU ENCANADOR</v>
          </cell>
          <cell r="G2076" t="str">
            <v>Mão de Obra</v>
          </cell>
        </row>
        <row r="2076">
          <cell r="I2076" t="str">
            <v>H</v>
          </cell>
          <cell r="J2076">
            <v>0.851</v>
          </cell>
          <cell r="K2076">
            <v>0</v>
          </cell>
          <cell r="L2076">
            <v>25.83713</v>
          </cell>
        </row>
        <row r="2077">
          <cell r="D2077" t="str">
            <v> 006300 </v>
          </cell>
          <cell r="E2077" t="str">
            <v>SBC</v>
          </cell>
          <cell r="F2077" t="str">
            <v>LAVATORIO SUSPENSO MASTER DE CANTO COM MESA DECA</v>
          </cell>
          <cell r="G2077" t="str">
            <v>Material</v>
          </cell>
        </row>
        <row r="2077">
          <cell r="I2077" t="str">
            <v>UN</v>
          </cell>
          <cell r="J2077">
            <v>1</v>
          </cell>
          <cell r="K2077">
            <v>0</v>
          </cell>
          <cell r="L2077">
            <v>1454.9</v>
          </cell>
        </row>
        <row r="2078">
          <cell r="D2078" t="str">
            <v> 099034 </v>
          </cell>
          <cell r="E2078" t="str">
            <v>SBC</v>
          </cell>
          <cell r="F2078" t="str">
            <v>AJUDANTE DE BOMBEIRO OU ENCANADOR</v>
          </cell>
          <cell r="G2078" t="str">
            <v>Mão de Obra</v>
          </cell>
        </row>
        <row r="2078">
          <cell r="I2078" t="str">
            <v>H</v>
          </cell>
          <cell r="J2078">
            <v>0.851</v>
          </cell>
          <cell r="K2078">
            <v>0</v>
          </cell>
          <cell r="L2078">
            <v>19.687466</v>
          </cell>
        </row>
        <row r="2080">
          <cell r="D2080" t="str">
            <v>Código</v>
          </cell>
          <cell r="E2080" t="str">
            <v>Banco</v>
          </cell>
          <cell r="F2080" t="str">
            <v>Descrição</v>
          </cell>
          <cell r="G2080" t="str">
            <v>Tipo</v>
          </cell>
        </row>
        <row r="2080">
          <cell r="I2080" t="str">
            <v>Und</v>
          </cell>
          <cell r="J2080" t="str">
            <v>Quant.</v>
          </cell>
          <cell r="K2080" t="str">
            <v>Porcent.</v>
          </cell>
          <cell r="L2080" t="str">
            <v>Valor Unit</v>
          </cell>
        </row>
        <row r="2081">
          <cell r="D2081" t="str">
            <v> 86877 </v>
          </cell>
          <cell r="E2081" t="str">
            <v>SINAPI</v>
          </cell>
          <cell r="F2081" t="str">
            <v>VÁLVULA EM METAL CROMADO 1.1/2" X 1.1/2" PARA TANQUE OU LAVATÓRIO, COM OU SEM LADRÃO - FORNECIMENTO E INSTALAÇÃO. AF_01/2020</v>
          </cell>
          <cell r="G2081" t="str">
            <v>INHI - INSTALAÇÕES HIDROS SANITÁRIAS</v>
          </cell>
        </row>
        <row r="2081">
          <cell r="I2081" t="str">
            <v>UN</v>
          </cell>
          <cell r="J2081">
            <v>1</v>
          </cell>
        </row>
        <row r="2081">
          <cell r="L2081">
            <v>62.25</v>
          </cell>
        </row>
        <row r="2082">
          <cell r="D2082" t="str">
            <v> 88267 </v>
          </cell>
          <cell r="E2082" t="str">
            <v>SINAPI</v>
          </cell>
          <cell r="F2082" t="str">
            <v>ENCANADOR OU BOMBEIRO HIDRÁULICO COM ENCARGOS COMPLEMENTARES</v>
          </cell>
          <cell r="G2082" t="str">
            <v>SEDI - SERVIÇOS DIVERSOS</v>
          </cell>
        </row>
        <row r="2082">
          <cell r="I2082" t="str">
            <v>H</v>
          </cell>
          <cell r="J2082">
            <v>0.174</v>
          </cell>
          <cell r="K2082">
            <v>0</v>
          </cell>
          <cell r="L2082">
            <v>32.39</v>
          </cell>
        </row>
        <row r="2083">
          <cell r="D2083" t="str">
            <v> 88316 </v>
          </cell>
          <cell r="E2083" t="str">
            <v>SINAPI</v>
          </cell>
          <cell r="F2083" t="str">
            <v>SERVENTE COM ENCARGOS COMPLEMENTARES</v>
          </cell>
          <cell r="G2083" t="str">
            <v>SEDI - SERVIÇOS DIVERSOS</v>
          </cell>
        </row>
        <row r="2083">
          <cell r="I2083" t="str">
            <v>H</v>
          </cell>
          <cell r="J2083">
            <v>0.0548</v>
          </cell>
          <cell r="K2083">
            <v>0</v>
          </cell>
          <cell r="L2083">
            <v>25.95</v>
          </cell>
        </row>
        <row r="2084">
          <cell r="D2084" t="str">
            <v> 00003146 </v>
          </cell>
          <cell r="E2084" t="str">
            <v>SINAPI</v>
          </cell>
          <cell r="F2084" t="str">
            <v>FITA VEDA ROSCA EM ROLOS DE 18 MM X 10 M (L X C)</v>
          </cell>
          <cell r="G2084" t="str">
            <v>Material</v>
          </cell>
        </row>
        <row r="2084">
          <cell r="I2084" t="str">
            <v>UN</v>
          </cell>
          <cell r="J2084">
            <v>0.048</v>
          </cell>
          <cell r="K2084">
            <v>0</v>
          </cell>
          <cell r="L2084">
            <v>3.21</v>
          </cell>
        </row>
        <row r="2085">
          <cell r="D2085" t="str">
            <v> 00037588 </v>
          </cell>
          <cell r="E2085" t="str">
            <v>SINAPI</v>
          </cell>
          <cell r="F2085" t="str">
            <v>VALVULA DE ESCOAMENTO PARA TANQUE, EM METAL CROMADO, 1.1/2 ", SEM LADRAO, COM TAMPAO PLASTICO</v>
          </cell>
          <cell r="G2085" t="str">
            <v>Material</v>
          </cell>
        </row>
        <row r="2085">
          <cell r="I2085" t="str">
            <v>UN</v>
          </cell>
          <cell r="J2085">
            <v>1</v>
          </cell>
          <cell r="K2085">
            <v>0</v>
          </cell>
          <cell r="L2085">
            <v>55.05</v>
          </cell>
        </row>
        <row r="2087">
          <cell r="D2087" t="str">
            <v>Código</v>
          </cell>
          <cell r="E2087" t="str">
            <v>Banco</v>
          </cell>
          <cell r="F2087" t="str">
            <v>Descrição</v>
          </cell>
          <cell r="G2087" t="str">
            <v>Tipo</v>
          </cell>
        </row>
        <row r="2087">
          <cell r="I2087" t="str">
            <v>Und</v>
          </cell>
          <cell r="J2087" t="str">
            <v>Quant.</v>
          </cell>
          <cell r="K2087" t="str">
            <v>Porcent.</v>
          </cell>
          <cell r="L2087" t="str">
            <v>Valor Unit</v>
          </cell>
        </row>
        <row r="2088">
          <cell r="D2088" t="str">
            <v> UFF00010 (ADAPT_SINAPI:86881) </v>
          </cell>
          <cell r="E2088" t="str">
            <v>Próprio</v>
          </cell>
          <cell r="F2088" t="str">
            <v>SIFAO EM METAL CROMADO,DE 1.1/2"X1.1/2".FORNECIMENTO E INSTALAÇÃO</v>
          </cell>
          <cell r="G2088" t="str">
            <v>INHI - INSTALAÇÕES HIDROS SANITÁRIAS</v>
          </cell>
        </row>
        <row r="2088">
          <cell r="I2088" t="str">
            <v>UN</v>
          </cell>
          <cell r="J2088">
            <v>1</v>
          </cell>
        </row>
        <row r="2088">
          <cell r="L2088">
            <v>107.94</v>
          </cell>
        </row>
        <row r="2089">
          <cell r="D2089" t="str">
            <v> 88267 </v>
          </cell>
          <cell r="E2089" t="str">
            <v>SINAPI</v>
          </cell>
          <cell r="F2089" t="str">
            <v>ENCANADOR OU BOMBEIRO HIDRÁULICO COM ENCARGOS COMPLEMENTARES</v>
          </cell>
          <cell r="G2089" t="str">
            <v>SEDI - SERVIÇOS DIVERSOS</v>
          </cell>
        </row>
        <row r="2089">
          <cell r="I2089" t="str">
            <v>H</v>
          </cell>
          <cell r="J2089">
            <v>0.2734</v>
          </cell>
          <cell r="K2089">
            <v>0</v>
          </cell>
          <cell r="L2089">
            <v>32.39</v>
          </cell>
        </row>
        <row r="2090">
          <cell r="D2090" t="str">
            <v> 88316 </v>
          </cell>
          <cell r="E2090" t="str">
            <v>SINAPI</v>
          </cell>
          <cell r="F2090" t="str">
            <v>SERVENTE COM ENCARGOS COMPLEMENTARES</v>
          </cell>
          <cell r="G2090" t="str">
            <v>SEDI - SERVIÇOS DIVERSOS</v>
          </cell>
        </row>
        <row r="2090">
          <cell r="I2090" t="str">
            <v>H</v>
          </cell>
          <cell r="J2090">
            <v>0.0862</v>
          </cell>
          <cell r="K2090">
            <v>0</v>
          </cell>
          <cell r="L2090">
            <v>25.95</v>
          </cell>
        </row>
        <row r="2091">
          <cell r="D2091" t="str">
            <v> 02356 </v>
          </cell>
          <cell r="E2091" t="str">
            <v>EMOP</v>
          </cell>
          <cell r="F2091" t="str">
            <v>SIFAO EM METAL CROMADO, DE 1.1/2"X1.1/2"</v>
          </cell>
          <cell r="G2091" t="str">
            <v>Material</v>
          </cell>
        </row>
        <row r="2091">
          <cell r="I2091" t="str">
            <v>UN</v>
          </cell>
          <cell r="J2091">
            <v>1</v>
          </cell>
          <cell r="K2091">
            <v>0</v>
          </cell>
          <cell r="L2091">
            <v>96.76</v>
          </cell>
        </row>
        <row r="2092">
          <cell r="D2092" t="str">
            <v> 00003146 </v>
          </cell>
          <cell r="E2092" t="str">
            <v>SINAPI</v>
          </cell>
          <cell r="F2092" t="str">
            <v>FITA VEDA ROSCA EM ROLOS DE 18 MM X 10 M (L X C)</v>
          </cell>
          <cell r="G2092" t="str">
            <v>Material</v>
          </cell>
        </row>
        <row r="2092">
          <cell r="I2092" t="str">
            <v>UN</v>
          </cell>
          <cell r="J2092">
            <v>0.0332</v>
          </cell>
          <cell r="K2092">
            <v>0</v>
          </cell>
          <cell r="L2092">
            <v>3.21</v>
          </cell>
        </row>
        <row r="2094">
          <cell r="D2094" t="str">
            <v>Código</v>
          </cell>
          <cell r="E2094" t="str">
            <v>Banco</v>
          </cell>
          <cell r="F2094" t="str">
            <v>Descrição</v>
          </cell>
          <cell r="G2094" t="str">
            <v>Tipo</v>
          </cell>
        </row>
        <row r="2094">
          <cell r="I2094" t="str">
            <v>Und</v>
          </cell>
          <cell r="J2094" t="str">
            <v>Quant.</v>
          </cell>
          <cell r="K2094" t="str">
            <v>Porcent.</v>
          </cell>
          <cell r="L2094" t="str">
            <v>Valor Unit</v>
          </cell>
        </row>
        <row r="2095">
          <cell r="D2095" t="str">
            <v> UFF00004 (ADAPT_SBC:190066) </v>
          </cell>
          <cell r="E2095" t="str">
            <v>Próprio</v>
          </cell>
          <cell r="F2095" t="str">
            <v>TORNEIRA P/LAVATORIO, DE PAREDE, ACIONAMENTO HIDROMECANICO MANUAL E FECHAMENTO AUTOMATICO, ANTIVANDALISMO, DE 135MM, CROMADA. FORNECIMENTO E INSTALAÇÃO.</v>
          </cell>
          <cell r="G2095" t="str">
            <v>INHI - INSTALAÇÕES HIDROS SANITÁRIAS</v>
          </cell>
        </row>
        <row r="2095">
          <cell r="I2095" t="str">
            <v>UN</v>
          </cell>
          <cell r="J2095">
            <v>1</v>
          </cell>
        </row>
        <row r="2095">
          <cell r="L2095">
            <v>560.51</v>
          </cell>
        </row>
        <row r="2096">
          <cell r="D2096" t="str">
            <v> 88248 </v>
          </cell>
          <cell r="E2096" t="str">
            <v>SINAPI</v>
          </cell>
          <cell r="F2096" t="str">
            <v>AUXILIAR DE ENCANADOR OU BOMBEIRO HIDRÁULICO COM ENCARGOS COMPLEMENTARES</v>
          </cell>
          <cell r="G2096" t="str">
            <v>SEDI - SERVIÇOS DIVERSOS</v>
          </cell>
        </row>
        <row r="2096">
          <cell r="I2096" t="str">
            <v>H</v>
          </cell>
          <cell r="J2096">
            <v>0.42</v>
          </cell>
          <cell r="K2096">
            <v>0</v>
          </cell>
          <cell r="L2096">
            <v>26.23</v>
          </cell>
        </row>
        <row r="2097">
          <cell r="D2097" t="str">
            <v> 88267 </v>
          </cell>
          <cell r="E2097" t="str">
            <v>SINAPI</v>
          </cell>
          <cell r="F2097" t="str">
            <v>ENCANADOR OU BOMBEIRO HIDRÁULICO COM ENCARGOS COMPLEMENTARES</v>
          </cell>
          <cell r="G2097" t="str">
            <v>SEDI - SERVIÇOS DIVERSOS</v>
          </cell>
        </row>
        <row r="2097">
          <cell r="I2097" t="str">
            <v>H</v>
          </cell>
          <cell r="J2097">
            <v>0.42</v>
          </cell>
          <cell r="K2097">
            <v>0</v>
          </cell>
          <cell r="L2097">
            <v>32.39</v>
          </cell>
        </row>
        <row r="2098">
          <cell r="D2098" t="str">
            <v> 14010 </v>
          </cell>
          <cell r="E2098" t="str">
            <v>EMOP</v>
          </cell>
          <cell r="F2098" t="str">
            <v>TORNEIRA P/LAVATORIO,DE PAREDE,ACIONAMEN TO HIDROMECANICO MANUAL E FECHAMENTO AUT OMATICO,ANTIVANDALISMO,DE 135MM,CROMADA</v>
          </cell>
          <cell r="G2098" t="str">
            <v>Material</v>
          </cell>
        </row>
        <row r="2098">
          <cell r="I2098" t="str">
            <v>UN</v>
          </cell>
          <cell r="J2098">
            <v>1</v>
          </cell>
          <cell r="K2098">
            <v>0</v>
          </cell>
          <cell r="L2098">
            <v>535.84</v>
          </cell>
        </row>
        <row r="2099">
          <cell r="D2099" t="str">
            <v> 004636 </v>
          </cell>
          <cell r="E2099" t="str">
            <v>SBC</v>
          </cell>
          <cell r="F2099" t="str">
            <v>FITA TEFLON VEDA ROSCA 18mm x 25m</v>
          </cell>
          <cell r="G2099" t="str">
            <v>Material</v>
          </cell>
        </row>
        <row r="2099">
          <cell r="I2099" t="str">
            <v>M</v>
          </cell>
          <cell r="J2099">
            <v>0.4</v>
          </cell>
          <cell r="K2099">
            <v>0</v>
          </cell>
          <cell r="L2099">
            <v>0.15</v>
          </cell>
        </row>
        <row r="2101">
          <cell r="D2101" t="str">
            <v>Código</v>
          </cell>
          <cell r="E2101" t="str">
            <v>Banco</v>
          </cell>
          <cell r="F2101" t="str">
            <v>Descrição</v>
          </cell>
          <cell r="G2101" t="str">
            <v>Tipo</v>
          </cell>
        </row>
        <row r="2101">
          <cell r="I2101" t="str">
            <v>Und</v>
          </cell>
          <cell r="J2101" t="str">
            <v>Quant.</v>
          </cell>
          <cell r="K2101" t="str">
            <v>Porcent.</v>
          </cell>
          <cell r="L2101" t="str">
            <v>Valor Unit</v>
          </cell>
        </row>
        <row r="2102">
          <cell r="D2102" t="str">
            <v> 190060 </v>
          </cell>
          <cell r="E2102" t="str">
            <v>SBC</v>
          </cell>
          <cell r="F2102" t="str">
            <v>PAPALEIRA DE EMBUTIR COM ROLETE EM LOUCA A480 - DECA</v>
          </cell>
          <cell r="G2102" t="str">
            <v>APARELHOS SANITARIOS</v>
          </cell>
        </row>
        <row r="2102">
          <cell r="I2102" t="str">
            <v>UN</v>
          </cell>
          <cell r="J2102">
            <v>1</v>
          </cell>
        </row>
        <row r="2102">
          <cell r="L2102">
            <v>94.71</v>
          </cell>
        </row>
        <row r="2103">
          <cell r="D2103" t="str">
            <v> 007700 </v>
          </cell>
          <cell r="E2103" t="str">
            <v>SBC</v>
          </cell>
          <cell r="F2103" t="str">
            <v>PAPELEIRA DE EMBUTIR COM ROLETE EM LOUCA A480 - DECA</v>
          </cell>
          <cell r="G2103" t="str">
            <v>Material</v>
          </cell>
        </row>
        <row r="2103">
          <cell r="I2103" t="str">
            <v>UN</v>
          </cell>
          <cell r="J2103">
            <v>1</v>
          </cell>
          <cell r="K2103">
            <v>0</v>
          </cell>
          <cell r="L2103">
            <v>75.05</v>
          </cell>
        </row>
        <row r="2104">
          <cell r="D2104" t="str">
            <v> 099050 </v>
          </cell>
          <cell r="E2104" t="str">
            <v>SBC</v>
          </cell>
          <cell r="F2104" t="str">
            <v>PEDREIRO</v>
          </cell>
          <cell r="G2104" t="str">
            <v>Mão de Obra</v>
          </cell>
        </row>
        <row r="2104">
          <cell r="I2104" t="str">
            <v>H</v>
          </cell>
          <cell r="J2104">
            <v>0.532</v>
          </cell>
          <cell r="K2104">
            <v>0</v>
          </cell>
          <cell r="L2104">
            <v>25.83713</v>
          </cell>
        </row>
        <row r="2105">
          <cell r="D2105" t="str">
            <v> 000050 </v>
          </cell>
          <cell r="E2105" t="str">
            <v>SBC</v>
          </cell>
          <cell r="F2105" t="str">
            <v>CIMENTO PORTLAND CP III 32RS NBR 11578 (quilo)</v>
          </cell>
          <cell r="G2105" t="str">
            <v>Material</v>
          </cell>
        </row>
        <row r="2105">
          <cell r="I2105" t="str">
            <v>KG</v>
          </cell>
          <cell r="J2105">
            <v>0.1</v>
          </cell>
          <cell r="K2105">
            <v>0</v>
          </cell>
          <cell r="L2105">
            <v>0.66</v>
          </cell>
        </row>
        <row r="2106">
          <cell r="D2106" t="str">
            <v> 001100 </v>
          </cell>
          <cell r="E2106" t="str">
            <v>SBC</v>
          </cell>
          <cell r="F2106" t="str">
            <v>CIMENTO DIRECIONAL BRANCO (SACO 1 QUILOGRAMA)</v>
          </cell>
          <cell r="G2106" t="str">
            <v>Material</v>
          </cell>
        </row>
        <row r="2106">
          <cell r="I2106" t="str">
            <v>KG</v>
          </cell>
          <cell r="J2106">
            <v>0.05</v>
          </cell>
          <cell r="K2106">
            <v>0</v>
          </cell>
          <cell r="L2106">
            <v>4.41</v>
          </cell>
        </row>
        <row r="2107">
          <cell r="D2107" t="str">
            <v> 000100 </v>
          </cell>
          <cell r="E2107" t="str">
            <v>SBC</v>
          </cell>
          <cell r="F2107" t="str">
            <v>AREIA GROSSA LAVADA</v>
          </cell>
          <cell r="G2107" t="str">
            <v>Material</v>
          </cell>
        </row>
        <row r="2107">
          <cell r="I2107" t="str">
            <v>m³</v>
          </cell>
          <cell r="J2107">
            <v>0.001</v>
          </cell>
          <cell r="K2107">
            <v>0</v>
          </cell>
          <cell r="L2107">
            <v>88.64</v>
          </cell>
        </row>
        <row r="2108">
          <cell r="D2108" t="str">
            <v> 099900 </v>
          </cell>
          <cell r="E2108" t="str">
            <v>SBC</v>
          </cell>
          <cell r="F2108" t="str">
            <v>SERVENTE</v>
          </cell>
          <cell r="G2108" t="str">
            <v>Mão de Obra</v>
          </cell>
        </row>
        <row r="2108">
          <cell r="I2108" t="str">
            <v>H</v>
          </cell>
          <cell r="J2108">
            <v>0.298</v>
          </cell>
          <cell r="K2108">
            <v>0</v>
          </cell>
          <cell r="L2108">
            <v>18.683875</v>
          </cell>
        </row>
        <row r="2110">
          <cell r="D2110" t="str">
            <v>Código</v>
          </cell>
          <cell r="E2110" t="str">
            <v>Banco</v>
          </cell>
          <cell r="F2110" t="str">
            <v>Descrição</v>
          </cell>
          <cell r="G2110" t="str">
            <v>Tipo</v>
          </cell>
        </row>
        <row r="2110">
          <cell r="I2110" t="str">
            <v>Und</v>
          </cell>
          <cell r="J2110" t="str">
            <v>Quant.</v>
          </cell>
          <cell r="K2110" t="str">
            <v>Porcent.</v>
          </cell>
          <cell r="L2110" t="str">
            <v>Valor Unit</v>
          </cell>
        </row>
        <row r="2111">
          <cell r="D2111" t="str">
            <v> 18.005.0012-A </v>
          </cell>
          <cell r="E2111" t="str">
            <v>EMOP</v>
          </cell>
          <cell r="F2111" t="str">
            <v>PORTA-TOALHA DE PAPEL EM PLASTICO ABS.FORNECIMENTO E COLOCAC AO</v>
          </cell>
          <cell r="G2111">
            <v>18</v>
          </cell>
        </row>
        <row r="2111">
          <cell r="I2111" t="str">
            <v>UN</v>
          </cell>
          <cell r="J2111">
            <v>1</v>
          </cell>
        </row>
        <row r="2111">
          <cell r="L2111">
            <v>37.58</v>
          </cell>
        </row>
        <row r="2112">
          <cell r="D2112" t="str">
            <v> 20087 </v>
          </cell>
          <cell r="E2112" t="str">
            <v>EMOP</v>
          </cell>
          <cell r="F2112" t="str">
            <v>MAO-DE-OBRA DE LADRILHEIRO, INCLUSIVE EN CARGOS SOCIAIS DESONERADOS</v>
          </cell>
          <cell r="G2112" t="str">
            <v>Mão de Obra</v>
          </cell>
        </row>
        <row r="2112">
          <cell r="I2112" t="str">
            <v>H</v>
          </cell>
          <cell r="J2112">
            <v>0.5</v>
          </cell>
          <cell r="K2112">
            <v>3</v>
          </cell>
          <cell r="L2112">
            <v>26.05</v>
          </cell>
        </row>
        <row r="2113">
          <cell r="D2113" t="str">
            <v> 13108 </v>
          </cell>
          <cell r="E2113" t="str">
            <v>EMOP</v>
          </cell>
          <cell r="F2113" t="str">
            <v>PORTA-TOALHA DE PAPEL,EM PLASTICO ABS</v>
          </cell>
          <cell r="G2113" t="str">
            <v>Material</v>
          </cell>
        </row>
        <row r="2113">
          <cell r="I2113" t="str">
            <v>UN</v>
          </cell>
          <cell r="J2113">
            <v>1</v>
          </cell>
          <cell r="K2113">
            <v>0</v>
          </cell>
          <cell r="L2113">
            <v>24.17</v>
          </cell>
        </row>
        <row r="2115">
          <cell r="D2115" t="str">
            <v>Código</v>
          </cell>
          <cell r="E2115" t="str">
            <v>Banco</v>
          </cell>
          <cell r="F2115" t="str">
            <v>Descrição</v>
          </cell>
          <cell r="G2115" t="str">
            <v>Tipo</v>
          </cell>
        </row>
        <row r="2115">
          <cell r="I2115" t="str">
            <v>Und</v>
          </cell>
          <cell r="J2115" t="str">
            <v>Quant.</v>
          </cell>
          <cell r="K2115" t="str">
            <v>Porcent.</v>
          </cell>
          <cell r="L2115" t="str">
            <v>Valor Unit</v>
          </cell>
        </row>
        <row r="2116">
          <cell r="D2116" t="str">
            <v> 95547 </v>
          </cell>
          <cell r="E2116" t="str">
            <v>SINAPI</v>
          </cell>
          <cell r="F2116" t="str">
            <v>SABONETEIRA PLASTICA TIPO DISPENSER PARA SABONETE LIQUIDO COM RESERVATORIO 800 A 1500 ML, INCLUSO FIXAÇÃO. AF_01/2020</v>
          </cell>
          <cell r="G2116" t="str">
            <v>INHI - INSTALAÇÕES HIDROS SANITÁRIAS</v>
          </cell>
        </row>
        <row r="2116">
          <cell r="I2116" t="str">
            <v>UN</v>
          </cell>
          <cell r="J2116">
            <v>1</v>
          </cell>
        </row>
        <row r="2116">
          <cell r="L2116">
            <v>62.72</v>
          </cell>
        </row>
        <row r="2117">
          <cell r="D2117" t="str">
            <v> 88316 </v>
          </cell>
          <cell r="E2117" t="str">
            <v>SINAPI</v>
          </cell>
          <cell r="F2117" t="str">
            <v>SERVENTE COM ENCARGOS COMPLEMENTARES</v>
          </cell>
          <cell r="G2117" t="str">
            <v>SEDI - SERVIÇOS DIVERSOS</v>
          </cell>
        </row>
        <row r="2117">
          <cell r="I2117" t="str">
            <v>H</v>
          </cell>
          <cell r="J2117">
            <v>0.0996</v>
          </cell>
          <cell r="K2117">
            <v>0</v>
          </cell>
          <cell r="L2117">
            <v>25.95</v>
          </cell>
        </row>
        <row r="2118">
          <cell r="D2118" t="str">
            <v> 88267 </v>
          </cell>
          <cell r="E2118" t="str">
            <v>SINAPI</v>
          </cell>
          <cell r="F2118" t="str">
            <v>ENCANADOR OU BOMBEIRO HIDRÁULICO COM ENCARGOS COMPLEMENTARES</v>
          </cell>
          <cell r="G2118" t="str">
            <v>SEDI - SERVIÇOS DIVERSOS</v>
          </cell>
        </row>
        <row r="2118">
          <cell r="I2118" t="str">
            <v>H</v>
          </cell>
          <cell r="J2118">
            <v>0.3162</v>
          </cell>
          <cell r="K2118">
            <v>0</v>
          </cell>
          <cell r="L2118">
            <v>32.39</v>
          </cell>
        </row>
        <row r="2119">
          <cell r="D2119" t="str">
            <v> 00011758 </v>
          </cell>
          <cell r="E2119" t="str">
            <v>SINAPI</v>
          </cell>
          <cell r="F2119" t="str">
            <v>SABONETEIRA PLASTICA TIPO DISPENSER PARA SABONETE LIQUIDO COM RESERVATORIO 800 A 1500 ML</v>
          </cell>
          <cell r="G2119" t="str">
            <v>Material</v>
          </cell>
        </row>
        <row r="2119">
          <cell r="I2119" t="str">
            <v>UN</v>
          </cell>
          <cell r="J2119">
            <v>1</v>
          </cell>
          <cell r="K2119">
            <v>0</v>
          </cell>
          <cell r="L2119">
            <v>49.9</v>
          </cell>
        </row>
        <row r="2121">
          <cell r="D2121" t="str">
            <v>Código</v>
          </cell>
          <cell r="E2121" t="str">
            <v>Banco</v>
          </cell>
          <cell r="F2121" t="str">
            <v>Descrição</v>
          </cell>
          <cell r="G2121" t="str">
            <v>Tipo</v>
          </cell>
        </row>
        <row r="2121">
          <cell r="I2121" t="str">
            <v>Und</v>
          </cell>
          <cell r="J2121" t="str">
            <v>Quant.</v>
          </cell>
          <cell r="K2121" t="str">
            <v>Porcent.</v>
          </cell>
          <cell r="L2121" t="str">
            <v>Valor Unit</v>
          </cell>
        </row>
        <row r="2122">
          <cell r="D2122" t="str">
            <v> 190045 </v>
          </cell>
          <cell r="E2122" t="str">
            <v>SBC</v>
          </cell>
          <cell r="F2122" t="str">
            <v>SABONETEIRA 10X17,5cm LOUCA DECA A380</v>
          </cell>
          <cell r="G2122" t="str">
            <v>APARELHOS SANITARIOS</v>
          </cell>
        </row>
        <row r="2122">
          <cell r="I2122" t="str">
            <v>UN</v>
          </cell>
          <cell r="J2122">
            <v>1</v>
          </cell>
        </row>
        <row r="2122">
          <cell r="L2122">
            <v>77.2</v>
          </cell>
        </row>
        <row r="2123">
          <cell r="D2123" t="str">
            <v> 000100 </v>
          </cell>
          <cell r="E2123" t="str">
            <v>SBC</v>
          </cell>
          <cell r="F2123" t="str">
            <v>AREIA GROSSA LAVADA</v>
          </cell>
          <cell r="G2123" t="str">
            <v>Material</v>
          </cell>
        </row>
        <row r="2123">
          <cell r="I2123" t="str">
            <v>m³</v>
          </cell>
          <cell r="J2123">
            <v>0.001</v>
          </cell>
          <cell r="K2123">
            <v>0</v>
          </cell>
          <cell r="L2123">
            <v>88.64</v>
          </cell>
        </row>
        <row r="2124">
          <cell r="D2124" t="str">
            <v> 099050 </v>
          </cell>
          <cell r="E2124" t="str">
            <v>SBC</v>
          </cell>
          <cell r="F2124" t="str">
            <v>PEDREIRO</v>
          </cell>
          <cell r="G2124" t="str">
            <v>Mão de Obra</v>
          </cell>
        </row>
        <row r="2124">
          <cell r="I2124" t="str">
            <v>H</v>
          </cell>
          <cell r="J2124">
            <v>0.3</v>
          </cell>
          <cell r="K2124">
            <v>0</v>
          </cell>
          <cell r="L2124">
            <v>25.83713</v>
          </cell>
        </row>
        <row r="2125">
          <cell r="D2125" t="str">
            <v> 006952 </v>
          </cell>
          <cell r="E2125" t="str">
            <v>SBC</v>
          </cell>
          <cell r="F2125" t="str">
            <v>SABONETEIRA 10x17,5cm LOUCA A380.17 DECA</v>
          </cell>
          <cell r="G2125" t="str">
            <v>Material</v>
          </cell>
        </row>
        <row r="2125">
          <cell r="I2125" t="str">
            <v>UN</v>
          </cell>
          <cell r="J2125">
            <v>1</v>
          </cell>
          <cell r="K2125">
            <v>0</v>
          </cell>
          <cell r="L2125">
            <v>65.55</v>
          </cell>
        </row>
        <row r="2126">
          <cell r="D2126" t="str">
            <v> 000050 </v>
          </cell>
          <cell r="E2126" t="str">
            <v>SBC</v>
          </cell>
          <cell r="F2126" t="str">
            <v>CIMENTO PORTLAND CP III 32RS NBR 11578 (quilo)</v>
          </cell>
          <cell r="G2126" t="str">
            <v>Material</v>
          </cell>
        </row>
        <row r="2126">
          <cell r="I2126" t="str">
            <v>KG</v>
          </cell>
          <cell r="J2126">
            <v>0.15</v>
          </cell>
          <cell r="K2126">
            <v>0</v>
          </cell>
          <cell r="L2126">
            <v>0.66</v>
          </cell>
        </row>
        <row r="2127">
          <cell r="D2127" t="str">
            <v> 099900 </v>
          </cell>
          <cell r="E2127" t="str">
            <v>SBC</v>
          </cell>
          <cell r="F2127" t="str">
            <v>SERVENTE</v>
          </cell>
          <cell r="G2127" t="str">
            <v>Mão de Obra</v>
          </cell>
        </row>
        <row r="2127">
          <cell r="I2127" t="str">
            <v>H</v>
          </cell>
          <cell r="J2127">
            <v>0.2</v>
          </cell>
          <cell r="K2127">
            <v>0</v>
          </cell>
          <cell r="L2127">
            <v>18.683875</v>
          </cell>
        </row>
        <row r="2129">
          <cell r="D2129" t="str">
            <v>Código</v>
          </cell>
          <cell r="E2129" t="str">
            <v>Banco</v>
          </cell>
          <cell r="F2129" t="str">
            <v>Descrição</v>
          </cell>
          <cell r="G2129" t="str">
            <v>Tipo</v>
          </cell>
        </row>
        <row r="2129">
          <cell r="I2129" t="str">
            <v>Und</v>
          </cell>
          <cell r="J2129" t="str">
            <v>Quant.</v>
          </cell>
          <cell r="K2129" t="str">
            <v>Porcent.</v>
          </cell>
          <cell r="L2129" t="str">
            <v>Valor Unit</v>
          </cell>
        </row>
        <row r="2130">
          <cell r="D2130" t="str">
            <v> 190464 </v>
          </cell>
          <cell r="E2130" t="str">
            <v>SBC</v>
          </cell>
          <cell r="F2130" t="str">
            <v>ESPELHO CRISTAL 4mm COM MOLDURA DE ALUMINIO</v>
          </cell>
          <cell r="G2130" t="str">
            <v>APARELHOS SANITARIOS</v>
          </cell>
        </row>
        <row r="2130">
          <cell r="I2130" t="str">
            <v>m²</v>
          </cell>
          <cell r="J2130">
            <v>1</v>
          </cell>
        </row>
        <row r="2130">
          <cell r="L2130">
            <v>305.29</v>
          </cell>
        </row>
        <row r="2131">
          <cell r="D2131" t="str">
            <v> 005984 </v>
          </cell>
          <cell r="E2131" t="str">
            <v>SBC</v>
          </cell>
          <cell r="F2131" t="str">
            <v>CHAPA DE COMPENSADO COMUM TAPUME MADEIRIT 6mm 1,10x2,20m(2,42m2)</v>
          </cell>
          <cell r="G2131" t="str">
            <v>Material</v>
          </cell>
        </row>
        <row r="2131">
          <cell r="I2131" t="str">
            <v>m²</v>
          </cell>
          <cell r="J2131">
            <v>1.05</v>
          </cell>
          <cell r="K2131">
            <v>0</v>
          </cell>
          <cell r="L2131">
            <v>18.59</v>
          </cell>
        </row>
        <row r="2132">
          <cell r="D2132" t="str">
            <v> 099661 </v>
          </cell>
          <cell r="E2132" t="str">
            <v>SBC</v>
          </cell>
          <cell r="F2132" t="str">
            <v>AJUDANTE ESPECIALIZADO - VIDRACEIRO</v>
          </cell>
          <cell r="G2132" t="str">
            <v>Mão de Obra</v>
          </cell>
        </row>
        <row r="2132">
          <cell r="I2132" t="str">
            <v>H</v>
          </cell>
          <cell r="J2132">
            <v>0.7</v>
          </cell>
          <cell r="K2132">
            <v>0</v>
          </cell>
          <cell r="L2132">
            <v>19.687466</v>
          </cell>
        </row>
        <row r="2133">
          <cell r="D2133" t="str">
            <v> 040068 </v>
          </cell>
          <cell r="E2133" t="str">
            <v>SBC</v>
          </cell>
          <cell r="F2133" t="str">
            <v>ESPELHO CRISTAL 4mm</v>
          </cell>
          <cell r="G2133" t="str">
            <v>Material</v>
          </cell>
        </row>
        <row r="2133">
          <cell r="I2133" t="str">
            <v>m²</v>
          </cell>
          <cell r="J2133">
            <v>1</v>
          </cell>
          <cell r="K2133">
            <v>0</v>
          </cell>
          <cell r="L2133">
            <v>200</v>
          </cell>
        </row>
        <row r="2134">
          <cell r="D2134" t="str">
            <v> 099537 </v>
          </cell>
          <cell r="E2134" t="str">
            <v>SBC</v>
          </cell>
          <cell r="F2134" t="str">
            <v>VIDRACEIRO</v>
          </cell>
          <cell r="G2134" t="str">
            <v>Mão de Obra</v>
          </cell>
        </row>
        <row r="2134">
          <cell r="I2134" t="str">
            <v>H</v>
          </cell>
          <cell r="J2134">
            <v>0.7</v>
          </cell>
          <cell r="K2134">
            <v>0</v>
          </cell>
          <cell r="L2134">
            <v>25.83713</v>
          </cell>
        </row>
        <row r="2135">
          <cell r="D2135" t="str">
            <v> 011802 </v>
          </cell>
          <cell r="E2135" t="str">
            <v>SBC</v>
          </cell>
          <cell r="F2135" t="str">
            <v>MOLDURA DE ALUMINIO TP 15 PRATA BRILHANTE - BARRA COM 2,50 MT</v>
          </cell>
          <cell r="G2135" t="str">
            <v>Material</v>
          </cell>
        </row>
        <row r="2135">
          <cell r="I2135" t="str">
            <v>M</v>
          </cell>
          <cell r="J2135">
            <v>4</v>
          </cell>
          <cell r="K2135">
            <v>0</v>
          </cell>
          <cell r="L2135">
            <v>13.48</v>
          </cell>
        </row>
        <row r="2137">
          <cell r="D2137" t="str">
            <v>Código</v>
          </cell>
          <cell r="E2137" t="str">
            <v>Banco</v>
          </cell>
          <cell r="F2137" t="str">
            <v>Descrição</v>
          </cell>
          <cell r="G2137" t="str">
            <v>Tipo</v>
          </cell>
        </row>
        <row r="2137">
          <cell r="I2137" t="str">
            <v>Und</v>
          </cell>
          <cell r="J2137" t="str">
            <v>Quant.</v>
          </cell>
          <cell r="K2137" t="str">
            <v>Porcent.</v>
          </cell>
          <cell r="L2137" t="str">
            <v>Valor Unit</v>
          </cell>
        </row>
        <row r="2138">
          <cell r="D2138" t="str">
            <v> 100860 </v>
          </cell>
          <cell r="E2138" t="str">
            <v>SINAPI</v>
          </cell>
          <cell r="F2138" t="str">
            <v>CHUVEIRO ELÉTRICO COMUM CORPO PLÁSTICO, TIPO DUCHA - FORNECIMENTO E INSTALAÇÃO. AF_01/2020</v>
          </cell>
          <cell r="G2138" t="str">
            <v>INHI - INSTALAÇÕES HIDROS SANITÁRIAS</v>
          </cell>
        </row>
        <row r="2138">
          <cell r="I2138" t="str">
            <v>UN</v>
          </cell>
          <cell r="J2138">
            <v>1</v>
          </cell>
        </row>
        <row r="2138">
          <cell r="L2138">
            <v>105.17</v>
          </cell>
        </row>
        <row r="2139">
          <cell r="D2139" t="str">
            <v> 88267 </v>
          </cell>
          <cell r="E2139" t="str">
            <v>SINAPI</v>
          </cell>
          <cell r="F2139" t="str">
            <v>ENCANADOR OU BOMBEIRO HIDRÁULICO COM ENCARGOS COMPLEMENTARES</v>
          </cell>
          <cell r="G2139" t="str">
            <v>SEDI - SERVIÇOS DIVERSOS</v>
          </cell>
        </row>
        <row r="2139">
          <cell r="I2139" t="str">
            <v>H</v>
          </cell>
          <cell r="J2139">
            <v>0.4467</v>
          </cell>
          <cell r="K2139">
            <v>0</v>
          </cell>
          <cell r="L2139">
            <v>32.39</v>
          </cell>
        </row>
        <row r="2140">
          <cell r="D2140" t="str">
            <v> 88316 </v>
          </cell>
          <cell r="E2140" t="str">
            <v>SINAPI</v>
          </cell>
          <cell r="F2140" t="str">
            <v>SERVENTE COM ENCARGOS COMPLEMENTARES</v>
          </cell>
          <cell r="G2140" t="str">
            <v>SEDI - SERVIÇOS DIVERSOS</v>
          </cell>
        </row>
        <row r="2140">
          <cell r="I2140" t="str">
            <v>H</v>
          </cell>
          <cell r="J2140">
            <v>0.1407</v>
          </cell>
          <cell r="K2140">
            <v>0</v>
          </cell>
          <cell r="L2140">
            <v>25.95</v>
          </cell>
        </row>
        <row r="2141">
          <cell r="D2141" t="str">
            <v> 00003146 </v>
          </cell>
          <cell r="E2141" t="str">
            <v>SINAPI</v>
          </cell>
          <cell r="F2141" t="str">
            <v>FITA VEDA ROSCA EM ROLOS DE 18 MM X 10 M (L X C)</v>
          </cell>
          <cell r="G2141" t="str">
            <v>Material</v>
          </cell>
        </row>
        <row r="2141">
          <cell r="I2141" t="str">
            <v>UN</v>
          </cell>
          <cell r="J2141">
            <v>0.021</v>
          </cell>
          <cell r="K2141">
            <v>0</v>
          </cell>
          <cell r="L2141">
            <v>3.21</v>
          </cell>
        </row>
        <row r="2142">
          <cell r="D2142" t="str">
            <v> 00001368 </v>
          </cell>
          <cell r="E2142" t="str">
            <v>SINAPI</v>
          </cell>
          <cell r="F2142" t="str">
            <v>CHUVEIRO COMUM EM PLASTICO BRANCO, COM CANO, 3 TEMPERATURAS, 5500 W (110/220 V)</v>
          </cell>
          <cell r="G2142" t="str">
            <v>Material</v>
          </cell>
        </row>
        <row r="2142">
          <cell r="I2142" t="str">
            <v>UN</v>
          </cell>
          <cell r="J2142">
            <v>1</v>
          </cell>
          <cell r="K2142">
            <v>0</v>
          </cell>
          <cell r="L2142">
            <v>87</v>
          </cell>
        </row>
        <row r="2144">
          <cell r="D2144" t="str">
            <v>Código</v>
          </cell>
          <cell r="E2144" t="str">
            <v>Banco</v>
          </cell>
          <cell r="F2144" t="str">
            <v>Descrição</v>
          </cell>
          <cell r="G2144" t="str">
            <v>Tipo</v>
          </cell>
        </row>
        <row r="2144">
          <cell r="I2144" t="str">
            <v>Und</v>
          </cell>
          <cell r="J2144" t="str">
            <v>Quant.</v>
          </cell>
          <cell r="K2144" t="str">
            <v>Porcent.</v>
          </cell>
          <cell r="L2144" t="str">
            <v>Valor Unit</v>
          </cell>
        </row>
        <row r="2145">
          <cell r="D2145" t="str">
            <v> 100858 </v>
          </cell>
          <cell r="E2145" t="str">
            <v>SINAPI</v>
          </cell>
          <cell r="F2145" t="str">
            <v>MICTÓRIO SIFONADO LOUÇA BRANCA - PADRÃO MÉDIO - FORNECIMENTO E INSTALAÇÃO. AF_01/2020</v>
          </cell>
          <cell r="G2145" t="str">
            <v>INHI - INSTALAÇÕES HIDROS SANITÁRIAS</v>
          </cell>
        </row>
        <row r="2145">
          <cell r="I2145" t="str">
            <v>UN</v>
          </cell>
          <cell r="J2145">
            <v>1</v>
          </cell>
        </row>
        <row r="2145">
          <cell r="L2145">
            <v>665.78</v>
          </cell>
        </row>
        <row r="2146">
          <cell r="D2146" t="str">
            <v> 88267 </v>
          </cell>
          <cell r="E2146" t="str">
            <v>SINAPI</v>
          </cell>
          <cell r="F2146" t="str">
            <v>ENCANADOR OU BOMBEIRO HIDRÁULICO COM ENCARGOS COMPLEMENTARES</v>
          </cell>
          <cell r="G2146" t="str">
            <v>SEDI - SERVIÇOS DIVERSOS</v>
          </cell>
        </row>
        <row r="2146">
          <cell r="I2146" t="str">
            <v>H</v>
          </cell>
          <cell r="J2146">
            <v>1.009</v>
          </cell>
          <cell r="K2146">
            <v>0</v>
          </cell>
          <cell r="L2146">
            <v>32.39</v>
          </cell>
        </row>
        <row r="2147">
          <cell r="D2147" t="str">
            <v> 88316 </v>
          </cell>
          <cell r="E2147" t="str">
            <v>SINAPI</v>
          </cell>
          <cell r="F2147" t="str">
            <v>SERVENTE COM ENCARGOS COMPLEMENTARES</v>
          </cell>
          <cell r="G2147" t="str">
            <v>SEDI - SERVIÇOS DIVERSOS</v>
          </cell>
        </row>
        <row r="2147">
          <cell r="I2147" t="str">
            <v>H</v>
          </cell>
          <cell r="J2147">
            <v>0.3179</v>
          </cell>
          <cell r="K2147">
            <v>0</v>
          </cell>
          <cell r="L2147">
            <v>25.95</v>
          </cell>
        </row>
        <row r="2148">
          <cell r="D2148" t="str">
            <v> 00003146 </v>
          </cell>
          <cell r="E2148" t="str">
            <v>SINAPI</v>
          </cell>
          <cell r="F2148" t="str">
            <v>FITA VEDA ROSCA EM ROLOS DE 18 MM X 10 M (L X C)</v>
          </cell>
          <cell r="G2148" t="str">
            <v>Material</v>
          </cell>
        </row>
        <row r="2148">
          <cell r="I2148" t="str">
            <v>UN</v>
          </cell>
          <cell r="J2148">
            <v>0.0365</v>
          </cell>
          <cell r="K2148">
            <v>0</v>
          </cell>
          <cell r="L2148">
            <v>3.21</v>
          </cell>
        </row>
        <row r="2149">
          <cell r="D2149" t="str">
            <v> 00006142 </v>
          </cell>
          <cell r="E2149" t="str">
            <v>SINAPI</v>
          </cell>
          <cell r="F2149" t="str">
            <v>CONJUNTO DE LIGACAO AJUSTAVEL, PARA VASO / BACIA SANITARIA, EM PLASTICO BRANCO, COM TUBO, CANOPLA E ESPUDE</v>
          </cell>
          <cell r="G2149" t="str">
            <v>Material</v>
          </cell>
        </row>
        <row r="2149">
          <cell r="I2149" t="str">
            <v>UN</v>
          </cell>
          <cell r="J2149">
            <v>1</v>
          </cell>
          <cell r="K2149">
            <v>0</v>
          </cell>
          <cell r="L2149">
            <v>8.68</v>
          </cell>
        </row>
        <row r="2150">
          <cell r="D2150" t="str">
            <v> 00004351 </v>
          </cell>
          <cell r="E2150" t="str">
            <v>SINAPI</v>
          </cell>
          <cell r="F2150" t="str">
            <v>PARAFUSO NIQUELADO 3 1/2" COM ACABAMENTO CROMADO PARA FIXAR PECA SANITARIA, INCLUI PORCA CEGA, ARRUELA E BUCHA DE NYLON TAMANHO S-8</v>
          </cell>
          <cell r="G2150" t="str">
            <v>Material</v>
          </cell>
        </row>
        <row r="2150">
          <cell r="I2150" t="str">
            <v>UN</v>
          </cell>
          <cell r="J2150">
            <v>2</v>
          </cell>
          <cell r="K2150">
            <v>0</v>
          </cell>
          <cell r="L2150">
            <v>23.11</v>
          </cell>
        </row>
        <row r="2151">
          <cell r="D2151" t="str">
            <v> 00010432 </v>
          </cell>
          <cell r="E2151" t="str">
            <v>SINAPI</v>
          </cell>
          <cell r="F2151" t="str">
            <v>MICTORIO INDIVIDUAL, SIFONADO, DE LOUCA BRANCA, SEM COMPLEMENTOS</v>
          </cell>
          <cell r="G2151" t="str">
            <v>Material</v>
          </cell>
        </row>
        <row r="2151">
          <cell r="I2151" t="str">
            <v>UN</v>
          </cell>
          <cell r="J2151">
            <v>1</v>
          </cell>
          <cell r="K2151">
            <v>0</v>
          </cell>
          <cell r="L2151">
            <v>365.45</v>
          </cell>
        </row>
        <row r="2152">
          <cell r="D2152" t="str">
            <v> 00021112 </v>
          </cell>
          <cell r="E2152" t="str">
            <v>SINAPI</v>
          </cell>
          <cell r="F2152" t="str">
            <v>VALVULA DE DESCARGA EM METAL CROMADO PARA MICTORIO COM ACIONAMENTO POR PRESSAO E FECHAMENTO AUTOMATICO</v>
          </cell>
          <cell r="G2152" t="str">
            <v>Material</v>
          </cell>
        </row>
        <row r="2152">
          <cell r="I2152" t="str">
            <v>UN</v>
          </cell>
          <cell r="J2152">
            <v>1</v>
          </cell>
          <cell r="K2152">
            <v>0</v>
          </cell>
          <cell r="L2152">
            <v>204.4</v>
          </cell>
        </row>
        <row r="2154">
          <cell r="D2154" t="str">
            <v>Código</v>
          </cell>
          <cell r="E2154" t="str">
            <v>Banco</v>
          </cell>
          <cell r="F2154" t="str">
            <v>Descrição</v>
          </cell>
          <cell r="G2154" t="str">
            <v>Tipo</v>
          </cell>
        </row>
        <row r="2154">
          <cell r="I2154" t="str">
            <v>Und</v>
          </cell>
          <cell r="J2154" t="str">
            <v>Quant.</v>
          </cell>
          <cell r="K2154" t="str">
            <v>Porcent.</v>
          </cell>
          <cell r="L2154" t="str">
            <v>Valor Unit</v>
          </cell>
        </row>
        <row r="2155">
          <cell r="D2155" t="str">
            <v> 100869 </v>
          </cell>
          <cell r="E2155" t="str">
            <v>SINAPI</v>
          </cell>
          <cell r="F2155" t="str">
            <v>BARRA DE APOIO RETA, EM ACO INOX POLIDO, COMPRIMENTO 90 CM,  FIXADA NA PAREDE - FORNECIMENTO E INSTALAÇÃO. AF_01/2020</v>
          </cell>
          <cell r="G2155" t="str">
            <v>INHI - INSTALAÇÕES HIDROS SANITÁRIAS</v>
          </cell>
        </row>
        <row r="2155">
          <cell r="I2155" t="str">
            <v>UN</v>
          </cell>
          <cell r="J2155">
            <v>1</v>
          </cell>
        </row>
        <row r="2155">
          <cell r="L2155">
            <v>296.56</v>
          </cell>
        </row>
        <row r="2156">
          <cell r="D2156" t="str">
            <v> 88316 </v>
          </cell>
          <cell r="E2156" t="str">
            <v>SINAPI</v>
          </cell>
          <cell r="F2156" t="str">
            <v>SERVENTE COM ENCARGOS COMPLEMENTARES</v>
          </cell>
          <cell r="G2156" t="str">
            <v>SEDI - SERVIÇOS DIVERSOS</v>
          </cell>
        </row>
        <row r="2156">
          <cell r="I2156" t="str">
            <v>H</v>
          </cell>
          <cell r="J2156">
            <v>0.2988</v>
          </cell>
          <cell r="K2156">
            <v>0</v>
          </cell>
          <cell r="L2156">
            <v>25.95</v>
          </cell>
        </row>
        <row r="2157">
          <cell r="D2157" t="str">
            <v> 88267 </v>
          </cell>
          <cell r="E2157" t="str">
            <v>SINAPI</v>
          </cell>
          <cell r="F2157" t="str">
            <v>ENCANADOR OU BOMBEIRO HIDRÁULICO COM ENCARGOS COMPLEMENTARES</v>
          </cell>
          <cell r="G2157" t="str">
            <v>SEDI - SERVIÇOS DIVERSOS</v>
          </cell>
        </row>
        <row r="2157">
          <cell r="I2157" t="str">
            <v>H</v>
          </cell>
          <cell r="J2157">
            <v>0.9485</v>
          </cell>
          <cell r="K2157">
            <v>0</v>
          </cell>
          <cell r="L2157">
            <v>32.39</v>
          </cell>
        </row>
        <row r="2158">
          <cell r="D2158" t="str">
            <v> 00036206 </v>
          </cell>
          <cell r="E2158" t="str">
            <v>SINAPI</v>
          </cell>
          <cell r="F2158" t="str">
            <v>BARRA DE APOIO RETA, EM ACO INOX POLIDO, COMPRIMENTO 90 CM, DIAMETRO MINIMO 3 CM</v>
          </cell>
          <cell r="G2158" t="str">
            <v>Material</v>
          </cell>
        </row>
        <row r="2158">
          <cell r="I2158" t="str">
            <v>UN</v>
          </cell>
          <cell r="J2158">
            <v>1</v>
          </cell>
          <cell r="K2158">
            <v>0</v>
          </cell>
          <cell r="L2158">
            <v>119.43</v>
          </cell>
        </row>
        <row r="2159">
          <cell r="D2159" t="str">
            <v> 00004351 </v>
          </cell>
          <cell r="E2159" t="str">
            <v>SINAPI</v>
          </cell>
          <cell r="F2159" t="str">
            <v>PARAFUSO NIQUELADO 3 1/2" COM ACABAMENTO CROMADO PARA FIXAR PECA SANITARIA, INCLUI PORCA CEGA, ARRUELA E BUCHA DE NYLON TAMANHO S-8</v>
          </cell>
          <cell r="G2159" t="str">
            <v>Material</v>
          </cell>
        </row>
        <row r="2159">
          <cell r="I2159" t="str">
            <v>UN</v>
          </cell>
          <cell r="J2159">
            <v>6</v>
          </cell>
          <cell r="K2159">
            <v>0</v>
          </cell>
          <cell r="L2159">
            <v>23.11</v>
          </cell>
        </row>
        <row r="2161">
          <cell r="D2161" t="str">
            <v>Código</v>
          </cell>
          <cell r="E2161" t="str">
            <v>Banco</v>
          </cell>
          <cell r="F2161" t="str">
            <v>Descrição</v>
          </cell>
          <cell r="G2161" t="str">
            <v>Tipo</v>
          </cell>
        </row>
        <row r="2161">
          <cell r="I2161" t="str">
            <v>Und</v>
          </cell>
          <cell r="J2161" t="str">
            <v>Quant.</v>
          </cell>
          <cell r="K2161" t="str">
            <v>Porcent.</v>
          </cell>
          <cell r="L2161" t="str">
            <v>Valor Unit</v>
          </cell>
        </row>
        <row r="2162">
          <cell r="D2162" t="str">
            <v> 100863 </v>
          </cell>
          <cell r="E2162" t="str">
            <v>SINAPI</v>
          </cell>
          <cell r="F2162" t="str">
            <v>BARRA DE APOIO EM "L", EM ACO INOX POLIDO 70 X 70 CM, FIXADA NA PAREDE - FORNECIMENTO E INSTALACAO. AF_01/2020</v>
          </cell>
          <cell r="G2162" t="str">
            <v>INHI - INSTALAÇÕES HIDROS SANITÁRIAS</v>
          </cell>
        </row>
        <row r="2162">
          <cell r="I2162" t="str">
            <v>UN</v>
          </cell>
          <cell r="J2162">
            <v>1</v>
          </cell>
        </row>
        <row r="2162">
          <cell r="L2162">
            <v>484.36</v>
          </cell>
        </row>
        <row r="2163">
          <cell r="D2163" t="str">
            <v> 88316 </v>
          </cell>
          <cell r="E2163" t="str">
            <v>SINAPI</v>
          </cell>
          <cell r="F2163" t="str">
            <v>SERVENTE COM ENCARGOS COMPLEMENTARES</v>
          </cell>
          <cell r="G2163" t="str">
            <v>SEDI - SERVIÇOS DIVERSOS</v>
          </cell>
        </row>
        <row r="2163">
          <cell r="I2163" t="str">
            <v>H</v>
          </cell>
          <cell r="J2163">
            <v>0.4483</v>
          </cell>
          <cell r="K2163">
            <v>0</v>
          </cell>
          <cell r="L2163">
            <v>25.95</v>
          </cell>
        </row>
        <row r="2164">
          <cell r="D2164" t="str">
            <v> 88267 </v>
          </cell>
          <cell r="E2164" t="str">
            <v>SINAPI</v>
          </cell>
          <cell r="F2164" t="str">
            <v>ENCANADOR OU BOMBEIRO HIDRÁULICO COM ENCARGOS COMPLEMENTARES</v>
          </cell>
          <cell r="G2164" t="str">
            <v>SEDI - SERVIÇOS DIVERSOS</v>
          </cell>
        </row>
        <row r="2164">
          <cell r="I2164" t="str">
            <v>H</v>
          </cell>
          <cell r="J2164">
            <v>1.4228</v>
          </cell>
          <cell r="K2164">
            <v>0</v>
          </cell>
          <cell r="L2164">
            <v>32.39</v>
          </cell>
        </row>
        <row r="2165">
          <cell r="D2165" t="str">
            <v> 00036207 </v>
          </cell>
          <cell r="E2165" t="str">
            <v>SINAPI</v>
          </cell>
          <cell r="F2165" t="str">
            <v>BARRA DE APOIO EM "L", EM ACO INOX POLIDO 70 X 70 CM, DIAMETRO MINIMO 3 CM</v>
          </cell>
          <cell r="G2165" t="str">
            <v>Material</v>
          </cell>
        </row>
        <row r="2165">
          <cell r="I2165" t="str">
            <v>UN</v>
          </cell>
          <cell r="J2165">
            <v>1</v>
          </cell>
          <cell r="K2165">
            <v>0</v>
          </cell>
          <cell r="L2165">
            <v>218.66</v>
          </cell>
        </row>
        <row r="2166">
          <cell r="D2166" t="str">
            <v> 00004351 </v>
          </cell>
          <cell r="E2166" t="str">
            <v>SINAPI</v>
          </cell>
          <cell r="F2166" t="str">
            <v>PARAFUSO NIQUELADO 3 1/2" COM ACABAMENTO CROMADO PARA FIXAR PECA SANITARIA, INCLUI PORCA CEGA, ARRUELA E BUCHA DE NYLON TAMANHO S-8</v>
          </cell>
          <cell r="G2166" t="str">
            <v>Material</v>
          </cell>
        </row>
        <row r="2166">
          <cell r="I2166" t="str">
            <v>UN</v>
          </cell>
          <cell r="J2166">
            <v>9</v>
          </cell>
          <cell r="K2166">
            <v>0</v>
          </cell>
          <cell r="L2166">
            <v>23.11</v>
          </cell>
        </row>
        <row r="2168">
          <cell r="D2168" t="str">
            <v>Código</v>
          </cell>
          <cell r="E2168" t="str">
            <v>Banco</v>
          </cell>
          <cell r="F2168" t="str">
            <v>Descrição</v>
          </cell>
          <cell r="G2168" t="str">
            <v>Tipo</v>
          </cell>
        </row>
        <row r="2168">
          <cell r="I2168" t="str">
            <v>Und</v>
          </cell>
          <cell r="J2168" t="str">
            <v>Quant.</v>
          </cell>
          <cell r="K2168" t="str">
            <v>Porcent.</v>
          </cell>
          <cell r="L2168" t="str">
            <v>Valor Unit</v>
          </cell>
        </row>
        <row r="2169">
          <cell r="D2169" t="str">
            <v> 100874 </v>
          </cell>
          <cell r="E2169" t="str">
            <v>SINAPI</v>
          </cell>
          <cell r="F2169" t="str">
            <v>PUXADOR PARA PCD, FIXADO NA PORTA - FORNECIMENTO E INSTALAÇÃO. AF_01/2020</v>
          </cell>
          <cell r="G2169" t="str">
            <v>INHI - INSTALAÇÕES HIDROS SANITÁRIAS</v>
          </cell>
        </row>
        <row r="2169">
          <cell r="I2169" t="str">
            <v>UN</v>
          </cell>
          <cell r="J2169">
            <v>1</v>
          </cell>
        </row>
        <row r="2169">
          <cell r="L2169">
            <v>273.4</v>
          </cell>
        </row>
        <row r="2170">
          <cell r="D2170" t="str">
            <v> 88267 </v>
          </cell>
          <cell r="E2170" t="str">
            <v>SINAPI</v>
          </cell>
          <cell r="F2170" t="str">
            <v>ENCANADOR OU BOMBEIRO HIDRÁULICO COM ENCARGOS COMPLEMENTARES</v>
          </cell>
          <cell r="G2170" t="str">
            <v>SEDI - SERVIÇOS DIVERSOS</v>
          </cell>
        </row>
        <row r="2170">
          <cell r="I2170" t="str">
            <v>H</v>
          </cell>
          <cell r="J2170">
            <v>0.9485</v>
          </cell>
          <cell r="K2170">
            <v>0</v>
          </cell>
          <cell r="L2170">
            <v>32.39</v>
          </cell>
        </row>
        <row r="2171">
          <cell r="D2171" t="str">
            <v> 88316 </v>
          </cell>
          <cell r="E2171" t="str">
            <v>SINAPI</v>
          </cell>
          <cell r="F2171" t="str">
            <v>SERVENTE COM ENCARGOS COMPLEMENTARES</v>
          </cell>
          <cell r="G2171" t="str">
            <v>SEDI - SERVIÇOS DIVERSOS</v>
          </cell>
        </row>
        <row r="2171">
          <cell r="I2171" t="str">
            <v>H</v>
          </cell>
          <cell r="J2171">
            <v>0.2988</v>
          </cell>
          <cell r="K2171">
            <v>0</v>
          </cell>
          <cell r="L2171">
            <v>25.95</v>
          </cell>
        </row>
        <row r="2172">
          <cell r="D2172" t="str">
            <v> 00004351 </v>
          </cell>
          <cell r="E2172" t="str">
            <v>SINAPI</v>
          </cell>
          <cell r="F2172" t="str">
            <v>PARAFUSO NIQUELADO 3 1/2" COM ACABAMENTO CROMADO PARA FIXAR PECA SANITARIA, INCLUI PORCA CEGA, ARRUELA E BUCHA DE NYLON TAMANHO S-8</v>
          </cell>
          <cell r="G2172" t="str">
            <v>Material</v>
          </cell>
        </row>
        <row r="2172">
          <cell r="I2172" t="str">
            <v>UN</v>
          </cell>
          <cell r="J2172">
            <v>6</v>
          </cell>
          <cell r="K2172">
            <v>0</v>
          </cell>
          <cell r="L2172">
            <v>23.11</v>
          </cell>
        </row>
        <row r="2173">
          <cell r="D2173" t="str">
            <v> 00036204 </v>
          </cell>
          <cell r="E2173" t="str">
            <v>SINAPI</v>
          </cell>
          <cell r="F2173" t="str">
            <v>BARRA DE APOIO RETA, EM ACO INOX POLIDO, COMPRIMENTO 60CM, DIAMETRO MINIMO 3 CM</v>
          </cell>
          <cell r="G2173" t="str">
            <v>Material</v>
          </cell>
        </row>
        <row r="2173">
          <cell r="I2173" t="str">
            <v>UN</v>
          </cell>
          <cell r="J2173">
            <v>1</v>
          </cell>
          <cell r="K2173">
            <v>0</v>
          </cell>
          <cell r="L2173">
            <v>96.27</v>
          </cell>
        </row>
        <row r="2175">
          <cell r="D2175" t="str">
            <v>Código</v>
          </cell>
          <cell r="E2175" t="str">
            <v>Banco</v>
          </cell>
          <cell r="F2175" t="str">
            <v>Descrição</v>
          </cell>
          <cell r="G2175" t="str">
            <v>Tipo</v>
          </cell>
        </row>
        <row r="2175">
          <cell r="I2175" t="str">
            <v>Und</v>
          </cell>
          <cell r="J2175" t="str">
            <v>Quant.</v>
          </cell>
          <cell r="K2175" t="str">
            <v>Porcent.</v>
          </cell>
          <cell r="L2175" t="str">
            <v>Valor Unit</v>
          </cell>
        </row>
        <row r="2176">
          <cell r="D2176" t="str">
            <v> 190085 </v>
          </cell>
          <cell r="E2176" t="str">
            <v>SBC</v>
          </cell>
          <cell r="F2176" t="str">
            <v>CABIDE FLEX CROMADO 2060.C.FLX DECA</v>
          </cell>
          <cell r="G2176" t="str">
            <v>APARELHOS SANITARIOS</v>
          </cell>
        </row>
        <row r="2176">
          <cell r="I2176" t="str">
            <v>UN</v>
          </cell>
          <cell r="J2176">
            <v>1</v>
          </cell>
        </row>
        <row r="2176">
          <cell r="L2176">
            <v>137.44</v>
          </cell>
        </row>
        <row r="2177">
          <cell r="D2177" t="str">
            <v> 099050 </v>
          </cell>
          <cell r="E2177" t="str">
            <v>SBC</v>
          </cell>
          <cell r="F2177" t="str">
            <v>PEDREIRO</v>
          </cell>
          <cell r="G2177" t="str">
            <v>Mão de Obra</v>
          </cell>
        </row>
        <row r="2177">
          <cell r="I2177" t="str">
            <v>H</v>
          </cell>
          <cell r="J2177">
            <v>0.691</v>
          </cell>
          <cell r="K2177">
            <v>0</v>
          </cell>
          <cell r="L2177">
            <v>25.83713</v>
          </cell>
        </row>
        <row r="2178">
          <cell r="D2178" t="str">
            <v> 099900 </v>
          </cell>
          <cell r="E2178" t="str">
            <v>SBC</v>
          </cell>
          <cell r="F2178" t="str">
            <v>SERVENTE</v>
          </cell>
          <cell r="G2178" t="str">
            <v>Mão de Obra</v>
          </cell>
        </row>
        <row r="2178">
          <cell r="I2178" t="str">
            <v>H</v>
          </cell>
          <cell r="J2178">
            <v>0.412</v>
          </cell>
          <cell r="K2178">
            <v>0</v>
          </cell>
          <cell r="L2178">
            <v>18.683875</v>
          </cell>
        </row>
        <row r="2179">
          <cell r="D2179" t="str">
            <v> 008437 </v>
          </cell>
          <cell r="E2179" t="str">
            <v>SBC</v>
          </cell>
          <cell r="F2179" t="str">
            <v>CABIDE FLEX CROMADO 2060.C.FLEX DECA</v>
          </cell>
          <cell r="G2179" t="str">
            <v>Material</v>
          </cell>
        </row>
        <row r="2179">
          <cell r="I2179" t="str">
            <v>UN</v>
          </cell>
          <cell r="J2179">
            <v>1</v>
          </cell>
          <cell r="K2179">
            <v>0</v>
          </cell>
          <cell r="L2179">
            <v>111.9</v>
          </cell>
        </row>
        <row r="2181">
          <cell r="D2181" t="str">
            <v>Código</v>
          </cell>
          <cell r="E2181" t="str">
            <v>Banco</v>
          </cell>
          <cell r="F2181" t="str">
            <v>Descrição</v>
          </cell>
          <cell r="G2181" t="str">
            <v>Tipo</v>
          </cell>
        </row>
        <row r="2181">
          <cell r="I2181" t="str">
            <v>Und</v>
          </cell>
          <cell r="J2181" t="str">
            <v>Quant.</v>
          </cell>
          <cell r="K2181" t="str">
            <v>Porcent.</v>
          </cell>
          <cell r="L2181" t="str">
            <v>Valor Unit</v>
          </cell>
        </row>
        <row r="2182">
          <cell r="D2182" t="str">
            <v> 86895 </v>
          </cell>
          <cell r="E2182" t="str">
            <v>SINAPI</v>
          </cell>
          <cell r="F2182" t="str">
            <v>BANCADA DE GRANITO CINZA POLIDO, DE 0,50 X 0,60 M, PARA LAVATÓRIO - FORNECIMENTO E INSTALAÇÃO. AF_01/2020</v>
          </cell>
          <cell r="G2182" t="str">
            <v>INHI - INSTALAÇÕES HIDROS SANITÁRIAS</v>
          </cell>
        </row>
        <row r="2182">
          <cell r="I2182" t="str">
            <v>UN</v>
          </cell>
          <cell r="J2182">
            <v>1</v>
          </cell>
        </row>
        <row r="2182">
          <cell r="L2182">
            <v>391.69</v>
          </cell>
        </row>
        <row r="2183">
          <cell r="D2183" t="str">
            <v> 88316 </v>
          </cell>
          <cell r="E2183" t="str">
            <v>SINAPI</v>
          </cell>
          <cell r="F2183" t="str">
            <v>SERVENTE COM ENCARGOS COMPLEMENTARES</v>
          </cell>
          <cell r="G2183" t="str">
            <v>SEDI - SERVIÇOS DIVERSOS</v>
          </cell>
        </row>
        <row r="2183">
          <cell r="I2183" t="str">
            <v>H</v>
          </cell>
          <cell r="J2183">
            <v>0.9811</v>
          </cell>
          <cell r="K2183">
            <v>0</v>
          </cell>
          <cell r="L2183">
            <v>25.95</v>
          </cell>
        </row>
        <row r="2184">
          <cell r="D2184" t="str">
            <v> 88274 </v>
          </cell>
          <cell r="E2184" t="str">
            <v>SINAPI</v>
          </cell>
          <cell r="F2184" t="str">
            <v>MARMORISTA/GRANITEIRO COM ENCARGOS COMPLEMENTARES</v>
          </cell>
          <cell r="G2184" t="str">
            <v>SEDI - SERVIÇOS DIVERSOS</v>
          </cell>
        </row>
        <row r="2184">
          <cell r="I2184" t="str">
            <v>H</v>
          </cell>
          <cell r="J2184">
            <v>1.9209</v>
          </cell>
          <cell r="K2184">
            <v>0</v>
          </cell>
          <cell r="L2184">
            <v>27.74</v>
          </cell>
        </row>
        <row r="2185">
          <cell r="D2185" t="str">
            <v> 00007568 </v>
          </cell>
          <cell r="E2185" t="str">
            <v>SINAPI</v>
          </cell>
          <cell r="F2185" t="str">
            <v>BUCHA DE NYLON SEM ABA S10, COM PARAFUSO DE 6,10 X 65 MM EM ACO ZINCADO COM ROSCA SOBERBA, CABECA CHATA E FENDA PHILLIPS</v>
          </cell>
          <cell r="G2185" t="str">
            <v>Material</v>
          </cell>
        </row>
        <row r="2185">
          <cell r="I2185" t="str">
            <v>UN</v>
          </cell>
          <cell r="J2185">
            <v>6</v>
          </cell>
          <cell r="K2185">
            <v>0</v>
          </cell>
          <cell r="L2185">
            <v>0.92</v>
          </cell>
        </row>
        <row r="2186">
          <cell r="D2186" t="str">
            <v> 00004823 </v>
          </cell>
          <cell r="E2186" t="str">
            <v>SINAPI</v>
          </cell>
          <cell r="F2186" t="str">
            <v>MASSA PLASTICA PARA MARMORE/GRANITO</v>
          </cell>
          <cell r="G2186" t="str">
            <v>Material</v>
          </cell>
        </row>
        <row r="2186">
          <cell r="I2186" t="str">
            <v>KG</v>
          </cell>
          <cell r="J2186">
            <v>0.3844</v>
          </cell>
          <cell r="K2186">
            <v>0</v>
          </cell>
          <cell r="L2186">
            <v>40.74</v>
          </cell>
        </row>
        <row r="2187">
          <cell r="D2187" t="str">
            <v> 00037329 </v>
          </cell>
          <cell r="E2187" t="str">
            <v>SINAPI</v>
          </cell>
          <cell r="F2187" t="str">
            <v>REJUNTE EPOXI, QUALQUER COR</v>
          </cell>
          <cell r="G2187" t="str">
            <v>Material</v>
          </cell>
        </row>
        <row r="2187">
          <cell r="I2187" t="str">
            <v>KG</v>
          </cell>
          <cell r="J2187">
            <v>0.0154</v>
          </cell>
          <cell r="K2187">
            <v>0</v>
          </cell>
          <cell r="L2187">
            <v>101.41</v>
          </cell>
        </row>
        <row r="2188">
          <cell r="D2188" t="str">
            <v> 00037590 </v>
          </cell>
          <cell r="E2188" t="str">
            <v>SINAPI</v>
          </cell>
          <cell r="F2188" t="str">
            <v>SUPORTE MAO-FRANCESA EM ACO, ABAS IGUAIS 30 CM, CAPACIDADE MINIMA 60 KG, BRANCO</v>
          </cell>
          <cell r="G2188" t="str">
            <v>Material</v>
          </cell>
        </row>
        <row r="2188">
          <cell r="I2188" t="str">
            <v>UN</v>
          </cell>
          <cell r="J2188">
            <v>2</v>
          </cell>
          <cell r="K2188">
            <v>0</v>
          </cell>
          <cell r="L2188">
            <v>18.5</v>
          </cell>
        </row>
        <row r="2189">
          <cell r="D2189" t="str">
            <v> 00011795 </v>
          </cell>
          <cell r="E2189" t="str">
            <v>SINAPI</v>
          </cell>
          <cell r="F2189" t="str">
            <v>GRANITO PARA BANCADA, POLIDO, TIPO ANDORINHA/ QUARTZ/ CASTELO/ CORUMBA OU OUTROS EQUIVALENTES DA REGIAO, E= *2,5* CM</v>
          </cell>
          <cell r="G2189" t="str">
            <v>Material</v>
          </cell>
        </row>
        <row r="2189">
          <cell r="I2189" t="str">
            <v>M²</v>
          </cell>
          <cell r="J2189">
            <v>0.377</v>
          </cell>
          <cell r="K2189">
            <v>0</v>
          </cell>
          <cell r="L2189">
            <v>671.69</v>
          </cell>
        </row>
        <row r="2191">
          <cell r="D2191" t="str">
            <v>Código</v>
          </cell>
          <cell r="E2191" t="str">
            <v>Banco</v>
          </cell>
          <cell r="F2191" t="str">
            <v>Descrição</v>
          </cell>
          <cell r="G2191" t="str">
            <v>Tipo</v>
          </cell>
        </row>
        <row r="2191">
          <cell r="I2191" t="str">
            <v>Und</v>
          </cell>
          <cell r="J2191" t="str">
            <v>Quant.</v>
          </cell>
          <cell r="K2191" t="str">
            <v>Porcent.</v>
          </cell>
          <cell r="L2191" t="str">
            <v>Valor Unit</v>
          </cell>
        </row>
        <row r="2192">
          <cell r="D2192" t="str">
            <v> 150161 </v>
          </cell>
          <cell r="E2192" t="str">
            <v>SBC</v>
          </cell>
          <cell r="F2192" t="str">
            <v>VIDRO TEMPERADO INCOLOR 8mm PARA BOX COM FERRAGEM DE FIXACAO</v>
          </cell>
          <cell r="G2192" t="str">
            <v>VIDROS</v>
          </cell>
        </row>
        <row r="2192">
          <cell r="I2192" t="str">
            <v>m²</v>
          </cell>
          <cell r="J2192">
            <v>1</v>
          </cell>
        </row>
        <row r="2192">
          <cell r="L2192">
            <v>637.98</v>
          </cell>
        </row>
        <row r="2193">
          <cell r="D2193" t="str">
            <v> 099661 </v>
          </cell>
          <cell r="E2193" t="str">
            <v>SBC</v>
          </cell>
          <cell r="F2193" t="str">
            <v>AJUDANTE ESPECIALIZADO - VIDRACEIRO</v>
          </cell>
          <cell r="G2193" t="str">
            <v>Mão de Obra</v>
          </cell>
        </row>
        <row r="2193">
          <cell r="I2193" t="str">
            <v>H</v>
          </cell>
          <cell r="J2193">
            <v>1.34</v>
          </cell>
          <cell r="K2193">
            <v>0</v>
          </cell>
          <cell r="L2193">
            <v>19.687466</v>
          </cell>
        </row>
        <row r="2194">
          <cell r="D2194" t="str">
            <v> 099537 </v>
          </cell>
          <cell r="E2194" t="str">
            <v>SBC</v>
          </cell>
          <cell r="F2194" t="str">
            <v>VIDRACEIRO</v>
          </cell>
          <cell r="G2194" t="str">
            <v>Mão de Obra</v>
          </cell>
        </row>
        <row r="2194">
          <cell r="I2194" t="str">
            <v>H</v>
          </cell>
          <cell r="J2194">
            <v>1.134</v>
          </cell>
          <cell r="K2194">
            <v>0</v>
          </cell>
          <cell r="L2194">
            <v>25.83713</v>
          </cell>
        </row>
        <row r="2195">
          <cell r="D2195" t="str">
            <v> 017190 </v>
          </cell>
          <cell r="E2195" t="str">
            <v>SBC</v>
          </cell>
          <cell r="F2195" t="str">
            <v>VIDRO TEMPERADO INCOLOR 8mm</v>
          </cell>
          <cell r="G2195" t="str">
            <v>Material</v>
          </cell>
        </row>
        <row r="2195">
          <cell r="I2195" t="str">
            <v>m²</v>
          </cell>
          <cell r="J2195">
            <v>1.1</v>
          </cell>
          <cell r="K2195">
            <v>0</v>
          </cell>
          <cell r="L2195">
            <v>506.25</v>
          </cell>
        </row>
        <row r="2196">
          <cell r="D2196" t="str">
            <v> 008426 </v>
          </cell>
          <cell r="E2196" t="str">
            <v>SBC</v>
          </cell>
          <cell r="F2196" t="str">
            <v>FERRAGEM - SUPORTE 1326G PARA FIXACAO DE VIDRO</v>
          </cell>
          <cell r="G2196" t="str">
            <v>Material</v>
          </cell>
        </row>
        <row r="2196">
          <cell r="I2196" t="str">
            <v>UN</v>
          </cell>
          <cell r="J2196">
            <v>1</v>
          </cell>
          <cell r="K2196">
            <v>0</v>
          </cell>
          <cell r="L2196">
            <v>25.44</v>
          </cell>
        </row>
        <row r="2198">
          <cell r="F2198" t="str">
            <v>ÁGUAS PLUVIAIS</v>
          </cell>
        </row>
        <row r="2199">
          <cell r="D2199" t="str">
            <v>Código</v>
          </cell>
          <cell r="E2199" t="str">
            <v>Banco</v>
          </cell>
          <cell r="F2199" t="str">
            <v>Descrição</v>
          </cell>
          <cell r="G2199" t="str">
            <v>Tipo</v>
          </cell>
        </row>
        <row r="2199">
          <cell r="I2199" t="str">
            <v>Und</v>
          </cell>
          <cell r="J2199" t="str">
            <v>Quant.</v>
          </cell>
          <cell r="K2199" t="str">
            <v>Porcent.</v>
          </cell>
          <cell r="L2199" t="str">
            <v>Valor Unit</v>
          </cell>
        </row>
        <row r="2200">
          <cell r="D2200" t="str">
            <v> 15.036.0090-A </v>
          </cell>
          <cell r="E2200" t="str">
            <v>EMOP</v>
          </cell>
          <cell r="F2200" t="str">
            <v>TUBO DE PVC RIGIDO,CONFORME ABNT NBR-5688 DE 150MM,LINHA REF ORCADA,SOLDAVEL,INCLUSIVE CONEXOES E EMENDAS,EXCLUSIVE ABERT URA E FECHAMENTO DE RASGO.FORNECIMENTO E ASSENTAMENTO</v>
          </cell>
          <cell r="G2200">
            <v>15</v>
          </cell>
        </row>
        <row r="2200">
          <cell r="I2200" t="str">
            <v>M</v>
          </cell>
          <cell r="J2200">
            <v>1</v>
          </cell>
        </row>
        <row r="2200">
          <cell r="L2200">
            <v>90.91</v>
          </cell>
        </row>
        <row r="2201">
          <cell r="D2201" t="str">
            <v> 20039 </v>
          </cell>
          <cell r="E2201" t="str">
            <v>EMOP</v>
          </cell>
          <cell r="F2201" t="str">
            <v>MAO-DE-OBRA DE BOMBEIRO HIDRAULICO DA CO NSTRUCAO CIVIL, INCLUSIVE ENCARGOS SOCIA IS DESONERADOS</v>
          </cell>
          <cell r="G2201" t="str">
            <v>Mão de Obra</v>
          </cell>
        </row>
        <row r="2201">
          <cell r="I2201" t="str">
            <v>H</v>
          </cell>
          <cell r="J2201">
            <v>0.18</v>
          </cell>
          <cell r="K2201">
            <v>3</v>
          </cell>
          <cell r="L2201">
            <v>24.2</v>
          </cell>
        </row>
        <row r="2202">
          <cell r="D2202" t="str">
            <v> 05410 </v>
          </cell>
          <cell r="E2202" t="str">
            <v>EMOP</v>
          </cell>
          <cell r="F2202" t="str">
            <v>TUBO PVC RIGIDO (NBR-5688), SERIE "R", P ONTA/BOLSA COM VIROLA, EM BARRAS DE 3,00 M, DE 150MM</v>
          </cell>
          <cell r="G2202" t="str">
            <v>Material</v>
          </cell>
        </row>
        <row r="2202">
          <cell r="I2202" t="str">
            <v>UN</v>
          </cell>
          <cell r="J2202">
            <v>0.35</v>
          </cell>
          <cell r="K2202">
            <v>10</v>
          </cell>
          <cell r="L2202">
            <v>212.55</v>
          </cell>
        </row>
        <row r="2203">
          <cell r="D2203" t="str">
            <v> 02339 </v>
          </cell>
          <cell r="E2203" t="str">
            <v>EMOP</v>
          </cell>
          <cell r="F2203" t="str">
            <v>ADESIVO PLASTICO PARA PVC RIGIDO, EM BIS NAGA DE 75G</v>
          </cell>
          <cell r="G2203" t="str">
            <v>Material</v>
          </cell>
        </row>
        <row r="2203">
          <cell r="I2203" t="str">
            <v>UN</v>
          </cell>
          <cell r="J2203">
            <v>0.3</v>
          </cell>
          <cell r="K2203">
            <v>10</v>
          </cell>
          <cell r="L2203">
            <v>4.13</v>
          </cell>
        </row>
        <row r="2204">
          <cell r="D2204" t="str">
            <v> 20132 </v>
          </cell>
          <cell r="E2204" t="str">
            <v>EMOP</v>
          </cell>
          <cell r="F2204" t="str">
            <v>MAO-DE-OBRA DE SERVENTE DA CONSTRUCAO CI VIL, INCLUSIVE ENCARGOS SOCIAIS DESONERA DOS</v>
          </cell>
          <cell r="G2204" t="str">
            <v>Mão de Obra</v>
          </cell>
        </row>
        <row r="2204">
          <cell r="I2204" t="str">
            <v>H</v>
          </cell>
          <cell r="J2204">
            <v>0.18</v>
          </cell>
          <cell r="K2204">
            <v>3</v>
          </cell>
          <cell r="L2204">
            <v>17.5</v>
          </cell>
        </row>
        <row r="2206">
          <cell r="D2206" t="str">
            <v>Código</v>
          </cell>
          <cell r="E2206" t="str">
            <v>Banco</v>
          </cell>
          <cell r="F2206" t="str">
            <v>Descrição</v>
          </cell>
          <cell r="G2206" t="str">
            <v>Tipo</v>
          </cell>
        </row>
        <row r="2206">
          <cell r="I2206" t="str">
            <v>Und</v>
          </cell>
          <cell r="J2206" t="str">
            <v>Quant.</v>
          </cell>
          <cell r="K2206" t="str">
            <v>Porcent.</v>
          </cell>
          <cell r="L2206" t="str">
            <v>Valor Unit</v>
          </cell>
        </row>
        <row r="2207">
          <cell r="D2207" t="str">
            <v> 15.036.0092-A </v>
          </cell>
          <cell r="E2207" t="str">
            <v>EMOP</v>
          </cell>
          <cell r="F2207" t="str">
            <v>TUBO DE PVC,CONFORME ABNT NBR-7362,PARA ESGOTO SANITARIO,COM DIAMETRO NOMINAL DE 200MM,INCLUSIVE ANEL DE BORRACHA.FORNEC IMENTO E COLOCACAO</v>
          </cell>
          <cell r="G2207">
            <v>15</v>
          </cell>
        </row>
        <row r="2207">
          <cell r="I2207" t="str">
            <v>M</v>
          </cell>
          <cell r="J2207">
            <v>1</v>
          </cell>
        </row>
        <row r="2207">
          <cell r="L2207">
            <v>122.64</v>
          </cell>
        </row>
        <row r="2208">
          <cell r="D2208" t="str">
            <v> 20132 </v>
          </cell>
          <cell r="E2208" t="str">
            <v>EMOP</v>
          </cell>
          <cell r="F2208" t="str">
            <v>MAO-DE-OBRA DE SERVENTE DA CONSTRUCAO CI VIL, INCLUSIVE ENCARGOS SOCIAIS DESONERA DOS</v>
          </cell>
          <cell r="G2208" t="str">
            <v>Mão de Obra</v>
          </cell>
        </row>
        <row r="2208">
          <cell r="I2208" t="str">
            <v>H</v>
          </cell>
          <cell r="J2208">
            <v>0.18</v>
          </cell>
          <cell r="K2208">
            <v>3</v>
          </cell>
          <cell r="L2208">
            <v>17.5</v>
          </cell>
        </row>
        <row r="2209">
          <cell r="D2209" t="str">
            <v> 20039 </v>
          </cell>
          <cell r="E2209" t="str">
            <v>EMOP</v>
          </cell>
          <cell r="F2209" t="str">
            <v>MAO-DE-OBRA DE BOMBEIRO HIDRAULICO DA CO NSTRUCAO CIVIL, INCLUSIVE ENCARGOS SOCIA IS DESONERADOS</v>
          </cell>
          <cell r="G2209" t="str">
            <v>Mão de Obra</v>
          </cell>
        </row>
        <row r="2209">
          <cell r="I2209" t="str">
            <v>H</v>
          </cell>
          <cell r="J2209">
            <v>0.18</v>
          </cell>
          <cell r="K2209">
            <v>3</v>
          </cell>
          <cell r="L2209">
            <v>24.2</v>
          </cell>
        </row>
        <row r="2210">
          <cell r="D2210" t="str">
            <v> 05118 </v>
          </cell>
          <cell r="E2210" t="str">
            <v>EMOP</v>
          </cell>
          <cell r="F2210" t="str">
            <v>TUBO DE PVC PARA ESGOTO, REFORCADO, PONT A E BOLSA, INCLUSIVE ANEL DE BORRACHA, A BNT-NBR 7362, DE 200MM</v>
          </cell>
          <cell r="G2210" t="str">
            <v>Material</v>
          </cell>
        </row>
        <row r="2210">
          <cell r="I2210" t="str">
            <v>M</v>
          </cell>
          <cell r="J2210">
            <v>1.05</v>
          </cell>
          <cell r="K2210">
            <v>0</v>
          </cell>
          <cell r="L2210">
            <v>108.28</v>
          </cell>
        </row>
        <row r="2211">
          <cell r="D2211" t="str">
            <v> 02339 </v>
          </cell>
          <cell r="E2211" t="str">
            <v>EMOP</v>
          </cell>
          <cell r="F2211" t="str">
            <v>ADESIVO PLASTICO PARA PVC RIGIDO, EM BIS NAGA DE 75G</v>
          </cell>
          <cell r="G2211" t="str">
            <v>Material</v>
          </cell>
        </row>
        <row r="2211">
          <cell r="I2211" t="str">
            <v>UN</v>
          </cell>
          <cell r="J2211">
            <v>0.3</v>
          </cell>
          <cell r="K2211">
            <v>0</v>
          </cell>
          <cell r="L2211">
            <v>4.13</v>
          </cell>
        </row>
        <row r="2213">
          <cell r="D2213" t="str">
            <v>Código</v>
          </cell>
          <cell r="E2213" t="str">
            <v>Banco</v>
          </cell>
          <cell r="F2213" t="str">
            <v>Descrição</v>
          </cell>
          <cell r="G2213" t="str">
            <v>Tipo</v>
          </cell>
        </row>
        <row r="2213">
          <cell r="I2213" t="str">
            <v>Und</v>
          </cell>
          <cell r="J2213" t="str">
            <v>Quant.</v>
          </cell>
          <cell r="K2213" t="str">
            <v>Porcent.</v>
          </cell>
          <cell r="L2213" t="str">
            <v>Valor Unit</v>
          </cell>
        </row>
        <row r="2214">
          <cell r="D2214" t="str">
            <v> UFF00522 (ADAPT_EMOP: 15.036.0092-A) </v>
          </cell>
          <cell r="E2214" t="str">
            <v>Próprio</v>
          </cell>
          <cell r="F2214" t="str">
            <v>TUBO DE PVC,CONFORME ABNT NBR-7362,PARA ESGOTO SANITARIO,COM DIAMETRO NOMINAL DE 250MM,INCLUSIVE ANEL DE BORRACHA.FORNEC IMENTO E COLOCACAO</v>
          </cell>
          <cell r="G2214">
            <v>15</v>
          </cell>
        </row>
        <row r="2214">
          <cell r="I2214" t="str">
            <v>M</v>
          </cell>
          <cell r="J2214">
            <v>1</v>
          </cell>
        </row>
        <row r="2214">
          <cell r="L2214">
            <v>132.39</v>
          </cell>
        </row>
        <row r="2215">
          <cell r="D2215" t="str">
            <v> 88267 </v>
          </cell>
          <cell r="E2215" t="str">
            <v>SINAPI</v>
          </cell>
          <cell r="F2215" t="str">
            <v>ENCANADOR OU BOMBEIRO HIDRÁULICO COM ENCARGOS COMPLEMENTARES</v>
          </cell>
          <cell r="G2215" t="str">
            <v>SEDI - SERVIÇOS DIVERSOS</v>
          </cell>
        </row>
        <row r="2215">
          <cell r="I2215" t="str">
            <v>H</v>
          </cell>
          <cell r="J2215">
            <v>0.18</v>
          </cell>
          <cell r="K2215">
            <v>0</v>
          </cell>
          <cell r="L2215">
            <v>32.39</v>
          </cell>
        </row>
        <row r="2216">
          <cell r="D2216" t="str">
            <v> 88316 </v>
          </cell>
          <cell r="E2216" t="str">
            <v>SINAPI</v>
          </cell>
          <cell r="F2216" t="str">
            <v>SERVENTE COM ENCARGOS COMPLEMENTARES</v>
          </cell>
          <cell r="G2216" t="str">
            <v>SEDI - SERVIÇOS DIVERSOS</v>
          </cell>
        </row>
        <row r="2216">
          <cell r="I2216" t="str">
            <v>H</v>
          </cell>
          <cell r="J2216">
            <v>0.18</v>
          </cell>
          <cell r="K2216">
            <v>0</v>
          </cell>
          <cell r="L2216">
            <v>25.95</v>
          </cell>
        </row>
        <row r="2217">
          <cell r="D2217" t="str">
            <v> 05119 </v>
          </cell>
          <cell r="E2217" t="str">
            <v>EMOP</v>
          </cell>
          <cell r="F2217" t="str">
            <v>TUBO DE PVC PARA ESGOTO, REFORCADO, PONT A E BOLSA, INCLUSIVE ANEL DE BORRACHA, A BNT-NBR 7362, DE 250MM</v>
          </cell>
          <cell r="G2217" t="str">
            <v>Material</v>
          </cell>
        </row>
        <row r="2217">
          <cell r="I2217" t="str">
            <v>M</v>
          </cell>
          <cell r="J2217">
            <v>1.05</v>
          </cell>
          <cell r="K2217">
            <v>0</v>
          </cell>
          <cell r="L2217">
            <v>114.92</v>
          </cell>
        </row>
        <row r="2218">
          <cell r="D2218" t="str">
            <v> 02339 </v>
          </cell>
          <cell r="E2218" t="str">
            <v>EMOP</v>
          </cell>
          <cell r="F2218" t="str">
            <v>ADESIVO PLASTICO PARA PVC RIGIDO, EM BIS NAGA DE 75G</v>
          </cell>
          <cell r="G2218" t="str">
            <v>Material</v>
          </cell>
        </row>
        <row r="2218">
          <cell r="I2218" t="str">
            <v>UN</v>
          </cell>
          <cell r="J2218">
            <v>0.3</v>
          </cell>
          <cell r="K2218">
            <v>0</v>
          </cell>
          <cell r="L2218">
            <v>4.13</v>
          </cell>
        </row>
        <row r="2220">
          <cell r="D2220" t="str">
            <v>Código</v>
          </cell>
          <cell r="E2220" t="str">
            <v>Banco</v>
          </cell>
          <cell r="F2220" t="str">
            <v>Descrição</v>
          </cell>
          <cell r="G2220" t="str">
            <v>Tipo</v>
          </cell>
        </row>
        <row r="2220">
          <cell r="I2220" t="str">
            <v>Und</v>
          </cell>
          <cell r="J2220" t="str">
            <v>Quant.</v>
          </cell>
          <cell r="K2220" t="str">
            <v>Porcent.</v>
          </cell>
          <cell r="L2220" t="str">
            <v>Valor Unit</v>
          </cell>
        </row>
        <row r="2221">
          <cell r="D2221" t="str">
            <v> UFF00523 (ADAPT_EMOP: 15.036.0092-A) </v>
          </cell>
          <cell r="E2221" t="str">
            <v>Próprio</v>
          </cell>
          <cell r="F2221" t="str">
            <v>TUBO DE PVC,CONFORME ABNT NBR-7362,PARA ESGOTO SANITARIO,COM DIAMETRO NOMINAL DE 300MM,INCLUSIVE ANEL DE BORRACHA.FORNEC IMENTO E COLOCACAO</v>
          </cell>
          <cell r="G2221">
            <v>15</v>
          </cell>
        </row>
        <row r="2221">
          <cell r="I2221" t="str">
            <v>M</v>
          </cell>
          <cell r="J2221">
            <v>1</v>
          </cell>
        </row>
        <row r="2221">
          <cell r="L2221">
            <v>216.61</v>
          </cell>
        </row>
        <row r="2222">
          <cell r="D2222" t="str">
            <v> 88316 </v>
          </cell>
          <cell r="E2222" t="str">
            <v>SINAPI</v>
          </cell>
          <cell r="F2222" t="str">
            <v>SERVENTE COM ENCARGOS COMPLEMENTARES</v>
          </cell>
          <cell r="G2222" t="str">
            <v>SEDI - SERVIÇOS DIVERSOS</v>
          </cell>
        </row>
        <row r="2222">
          <cell r="I2222" t="str">
            <v>H</v>
          </cell>
          <cell r="J2222">
            <v>0.18</v>
          </cell>
          <cell r="K2222">
            <v>0</v>
          </cell>
          <cell r="L2222">
            <v>25.95</v>
          </cell>
        </row>
        <row r="2223">
          <cell r="D2223" t="str">
            <v> 88267 </v>
          </cell>
          <cell r="E2223" t="str">
            <v>SINAPI</v>
          </cell>
          <cell r="F2223" t="str">
            <v>ENCANADOR OU BOMBEIRO HIDRÁULICO COM ENCARGOS COMPLEMENTARES</v>
          </cell>
          <cell r="G2223" t="str">
            <v>SEDI - SERVIÇOS DIVERSOS</v>
          </cell>
        </row>
        <row r="2223">
          <cell r="I2223" t="str">
            <v>H</v>
          </cell>
          <cell r="J2223">
            <v>0.18</v>
          </cell>
          <cell r="K2223">
            <v>0</v>
          </cell>
          <cell r="L2223">
            <v>32.39</v>
          </cell>
        </row>
        <row r="2224">
          <cell r="D2224" t="str">
            <v> 05017 </v>
          </cell>
          <cell r="E2224" t="str">
            <v>EMOP</v>
          </cell>
          <cell r="F2224" t="str">
            <v>TUBO DE PVC PARA ESGOTO, REFORCADO, PONT A E BOLSA, INCLUSIVE ANEL DE BORRACHA, A BNT-NBR 7362, DE 300MM</v>
          </cell>
          <cell r="G2224" t="str">
            <v>Material</v>
          </cell>
        </row>
        <row r="2224">
          <cell r="I2224" t="str">
            <v>M</v>
          </cell>
          <cell r="J2224">
            <v>1.05</v>
          </cell>
          <cell r="K2224">
            <v>0</v>
          </cell>
          <cell r="L2224">
            <v>195.13</v>
          </cell>
        </row>
        <row r="2225">
          <cell r="D2225" t="str">
            <v> 02339 </v>
          </cell>
          <cell r="E2225" t="str">
            <v>EMOP</v>
          </cell>
          <cell r="F2225" t="str">
            <v>ADESIVO PLASTICO PARA PVC RIGIDO, EM BIS NAGA DE 75G</v>
          </cell>
          <cell r="G2225" t="str">
            <v>Material</v>
          </cell>
        </row>
        <row r="2225">
          <cell r="I2225" t="str">
            <v>UN</v>
          </cell>
          <cell r="J2225">
            <v>0.3</v>
          </cell>
          <cell r="K2225">
            <v>0</v>
          </cell>
          <cell r="L2225">
            <v>4.13</v>
          </cell>
        </row>
        <row r="2227">
          <cell r="D2227" t="str">
            <v>Código</v>
          </cell>
          <cell r="E2227" t="str">
            <v>Banco</v>
          </cell>
          <cell r="F2227" t="str">
            <v>Descrição</v>
          </cell>
          <cell r="G2227" t="str">
            <v>Tipo</v>
          </cell>
        </row>
        <row r="2227">
          <cell r="I2227" t="str">
            <v>Und</v>
          </cell>
          <cell r="J2227" t="str">
            <v>Quant.</v>
          </cell>
          <cell r="K2227" t="str">
            <v>Porcent.</v>
          </cell>
          <cell r="L2227" t="str">
            <v>Valor Unit</v>
          </cell>
        </row>
        <row r="2228">
          <cell r="D2228" t="str">
            <v> 06.017.0007-A </v>
          </cell>
          <cell r="E2228" t="str">
            <v>EMOP</v>
          </cell>
          <cell r="F2228" t="str">
            <v>POCO DE VISITA,DE ANEIS DE CONCRETO PRE-MOLDADOS,PARA ESGOTO S SANITARIOS,SEGUNDO ESPECIFICACOES DA CEDAE,INCLUSIVE DEGRA US,EXCLUSIVE TAMPAO DE FERRO FUNDIDO,COM PROFUNDIDADE DE 1,5 0M</v>
          </cell>
          <cell r="G2228">
            <v>6</v>
          </cell>
        </row>
        <row r="2228">
          <cell r="I2228" t="str">
            <v>UN</v>
          </cell>
          <cell r="J2228">
            <v>1</v>
          </cell>
        </row>
        <row r="2228">
          <cell r="L2228">
            <v>1911.98</v>
          </cell>
        </row>
        <row r="2229">
          <cell r="D2229" t="str">
            <v> 11.001.0001-B </v>
          </cell>
          <cell r="E2229" t="str">
            <v>EMOP</v>
          </cell>
          <cell r="F2229" t="str">
            <v>CONCRETO DOSADO RACIONALMENTE PARA UMA RESISTENCIA CARACTERI STICA A COMPRESSAO DE 10MPA,COMPREENDENDO APENAS O FORNECIME NTO DOS MATERIAIS,INCLUSIVE 5% DE PERDAS</v>
          </cell>
          <cell r="G2229">
            <v>11</v>
          </cell>
        </row>
        <row r="2229">
          <cell r="I2229" t="str">
            <v>m³</v>
          </cell>
          <cell r="J2229">
            <v>0.3153</v>
          </cell>
          <cell r="K2229">
            <v>0</v>
          </cell>
          <cell r="L2229">
            <v>355.07</v>
          </cell>
        </row>
        <row r="2230">
          <cell r="D2230" t="str">
            <v> 07.002.0030-B </v>
          </cell>
          <cell r="E2230" t="str">
            <v>EMOP</v>
          </cell>
          <cell r="F2230" t="str">
            <v>ARGAMASSA DE CIMENTO E AREIA,NO TRACO 1:4,PREPARO MECANICO</v>
          </cell>
          <cell r="G2230">
            <v>7</v>
          </cell>
        </row>
        <row r="2230">
          <cell r="I2230" t="str">
            <v>m³</v>
          </cell>
          <cell r="J2230">
            <v>0.02</v>
          </cell>
          <cell r="K2230">
            <v>0</v>
          </cell>
          <cell r="L2230">
            <v>434.85</v>
          </cell>
        </row>
        <row r="2231">
          <cell r="D2231" t="str">
            <v> 00029 </v>
          </cell>
          <cell r="E2231" t="str">
            <v>EMOP</v>
          </cell>
          <cell r="F2231" t="str">
            <v>ACO CA-25, ESTIRADO, PRECO DE REVENDEDOR , NO DIAMETRO DE 06,3MM</v>
          </cell>
          <cell r="G2231" t="str">
            <v>Material</v>
          </cell>
        </row>
        <row r="2231">
          <cell r="I2231" t="str">
            <v>KG</v>
          </cell>
          <cell r="J2231">
            <v>12.95</v>
          </cell>
          <cell r="K2231">
            <v>0</v>
          </cell>
          <cell r="L2231">
            <v>8.7797</v>
          </cell>
        </row>
        <row r="2232">
          <cell r="D2232" t="str">
            <v> 20132 </v>
          </cell>
          <cell r="E2232" t="str">
            <v>EMOP</v>
          </cell>
          <cell r="F2232" t="str">
            <v>MAO-DE-OBRA DE SERVENTE DA CONSTRUCAO CI VIL, INCLUSIVE ENCARGOS SOCIAIS DESONERA DOS</v>
          </cell>
          <cell r="G2232" t="str">
            <v>Mão de Obra</v>
          </cell>
        </row>
        <row r="2232">
          <cell r="I2232" t="str">
            <v>H</v>
          </cell>
          <cell r="J2232">
            <v>4.49</v>
          </cell>
          <cell r="K2232">
            <v>3</v>
          </cell>
          <cell r="L2232">
            <v>17.5</v>
          </cell>
        </row>
        <row r="2233">
          <cell r="D2233" t="str">
            <v> 00004 </v>
          </cell>
          <cell r="E2233" t="str">
            <v>EMOP</v>
          </cell>
          <cell r="F2233" t="str">
            <v>ARAME RECOZIDO Nº 18</v>
          </cell>
          <cell r="G2233" t="str">
            <v>Material</v>
          </cell>
        </row>
        <row r="2233">
          <cell r="I2233" t="str">
            <v>KG</v>
          </cell>
          <cell r="J2233">
            <v>0.052</v>
          </cell>
          <cell r="K2233">
            <v>0</v>
          </cell>
          <cell r="L2233">
            <v>11.6209</v>
          </cell>
        </row>
        <row r="2234">
          <cell r="D2234" t="str">
            <v> 20115 </v>
          </cell>
          <cell r="E2234" t="str">
            <v>EMOP</v>
          </cell>
          <cell r="F2234" t="str">
            <v>MAO-DE-OBRA DE PEDREIRO, INCLUSIVE ENCAR GOS SOCIAIS DESONERADOS</v>
          </cell>
          <cell r="G2234" t="str">
            <v>Mão de Obra</v>
          </cell>
        </row>
        <row r="2234">
          <cell r="I2234" t="str">
            <v>H</v>
          </cell>
          <cell r="J2234">
            <v>2.71</v>
          </cell>
          <cell r="K2234">
            <v>3</v>
          </cell>
          <cell r="L2234">
            <v>24.2</v>
          </cell>
        </row>
        <row r="2235">
          <cell r="D2235" t="str">
            <v> 00045 </v>
          </cell>
          <cell r="E2235" t="str">
            <v>EMOP</v>
          </cell>
          <cell r="F2235" t="str">
            <v>PLACA DE CONCRETO INTERM.P/POCO DE VIS.D E ESG.SANIT.,ARMADA,ACORDO C/ESPEC.CEDAE ,C/ABERT.EXCENTR.DIAM.1,30,C/ESPES.0,12M</v>
          </cell>
          <cell r="G2235" t="str">
            <v>Material</v>
          </cell>
        </row>
        <row r="2235">
          <cell r="I2235" t="str">
            <v>UN</v>
          </cell>
          <cell r="J2235">
            <v>1</v>
          </cell>
          <cell r="K2235">
            <v>0</v>
          </cell>
          <cell r="L2235">
            <v>358</v>
          </cell>
        </row>
        <row r="2236">
          <cell r="D2236" t="str">
            <v> 00235 </v>
          </cell>
          <cell r="E2236" t="str">
            <v>EMOP</v>
          </cell>
          <cell r="F2236" t="str">
            <v>DEGRAU DE FERRO FUNDIDO, FORMATO U, PARA  CHAMINE DE POCO DE VISITA</v>
          </cell>
          <cell r="G2236" t="str">
            <v>Material</v>
          </cell>
        </row>
        <row r="2236">
          <cell r="I2236" t="str">
            <v>UN</v>
          </cell>
          <cell r="J2236">
            <v>4</v>
          </cell>
          <cell r="K2236">
            <v>0</v>
          </cell>
          <cell r="L2236">
            <v>64.5006</v>
          </cell>
        </row>
        <row r="2237">
          <cell r="D2237" t="str">
            <v> 00040 </v>
          </cell>
          <cell r="E2237" t="str">
            <v>EMOP</v>
          </cell>
          <cell r="F2237" t="str">
            <v>ANEL DE CONCRETO CIRCULAR, COM 0,60M DE DIAMETRO X 0,075M DE ALTURA X 0,08M DE E SPESSURA</v>
          </cell>
          <cell r="G2237" t="str">
            <v>Material</v>
          </cell>
        </row>
        <row r="2237">
          <cell r="I2237" t="str">
            <v>UN</v>
          </cell>
          <cell r="J2237">
            <v>1</v>
          </cell>
          <cell r="K2237">
            <v>0</v>
          </cell>
          <cell r="L2237">
            <v>41.2</v>
          </cell>
        </row>
        <row r="2238">
          <cell r="D2238" t="str">
            <v> 00044 </v>
          </cell>
          <cell r="E2238" t="str">
            <v>EMOP</v>
          </cell>
          <cell r="F2238" t="str">
            <v>ANEL DE CONCRETO CIRCULAR, COM 1,10M DE DIAMETRO X 0,30M DE ALTURA X 0,08M DE ES PESSURA</v>
          </cell>
          <cell r="G2238" t="str">
            <v>Material</v>
          </cell>
        </row>
        <row r="2238">
          <cell r="I2238" t="str">
            <v>UN</v>
          </cell>
          <cell r="J2238">
            <v>4</v>
          </cell>
          <cell r="K2238">
            <v>0</v>
          </cell>
          <cell r="L2238">
            <v>204.97</v>
          </cell>
        </row>
        <row r="2239">
          <cell r="D2239" t="str">
            <v> 00041 </v>
          </cell>
          <cell r="E2239" t="str">
            <v>EMOP</v>
          </cell>
          <cell r="F2239" t="str">
            <v>ANEL DE CONCRETO CIRCULAR, COM 0,60M DE DIAMETRO X 0,15M DE ALTURA X 0,08M DE ES PESSURA</v>
          </cell>
          <cell r="G2239" t="str">
            <v>Material</v>
          </cell>
        </row>
        <row r="2239">
          <cell r="I2239" t="str">
            <v>UN</v>
          </cell>
          <cell r="J2239">
            <v>1</v>
          </cell>
          <cell r="K2239">
            <v>0</v>
          </cell>
          <cell r="L2239">
            <v>51.5</v>
          </cell>
        </row>
        <row r="2241">
          <cell r="D2241" t="str">
            <v>Código</v>
          </cell>
          <cell r="E2241" t="str">
            <v>Banco</v>
          </cell>
          <cell r="F2241" t="str">
            <v>Descrição</v>
          </cell>
          <cell r="G2241" t="str">
            <v>Tipo</v>
          </cell>
        </row>
        <row r="2241">
          <cell r="I2241" t="str">
            <v>Und</v>
          </cell>
          <cell r="J2241" t="str">
            <v>Quant.</v>
          </cell>
          <cell r="K2241" t="str">
            <v>Porcent.</v>
          </cell>
          <cell r="L2241" t="str">
            <v>Valor Unit</v>
          </cell>
        </row>
        <row r="2242">
          <cell r="D2242" t="str">
            <v> 98114 </v>
          </cell>
          <cell r="E2242" t="str">
            <v>SINAPI</v>
          </cell>
          <cell r="F2242" t="str">
            <v>TAMPA CIRCULAR PARA ESGOTO E DRENAGEM, EM FERRO FUNDIDO, DIÂMETRO INTERNO = 0,6 M. AF_12/2020</v>
          </cell>
          <cell r="G2242" t="str">
            <v>INHI - INSTALAÇÕES HIDROS SANITÁRIAS</v>
          </cell>
        </row>
        <row r="2242">
          <cell r="I2242" t="str">
            <v>UN</v>
          </cell>
          <cell r="J2242">
            <v>1</v>
          </cell>
        </row>
        <row r="2242">
          <cell r="L2242">
            <v>712.01</v>
          </cell>
        </row>
        <row r="2243">
          <cell r="D2243" t="str">
            <v> 88316 </v>
          </cell>
          <cell r="E2243" t="str">
            <v>SINAPI</v>
          </cell>
          <cell r="F2243" t="str">
            <v>SERVENTE COM ENCARGOS COMPLEMENTARES</v>
          </cell>
          <cell r="G2243" t="str">
            <v>SEDI - SERVIÇOS DIVERSOS</v>
          </cell>
        </row>
        <row r="2243">
          <cell r="I2243" t="str">
            <v>H</v>
          </cell>
          <cell r="J2243">
            <v>0.9023</v>
          </cell>
          <cell r="K2243">
            <v>0</v>
          </cell>
          <cell r="L2243">
            <v>25.95</v>
          </cell>
        </row>
        <row r="2244">
          <cell r="D2244" t="str">
            <v> 94970 </v>
          </cell>
          <cell r="E2244" t="str">
            <v>SINAPI</v>
          </cell>
          <cell r="F2244" t="str">
            <v>CONCRETO FCK = 20MPA, TRAÇO 1:2,7:3 (EM MASSA SECA DE CIMENTO/ AREIA MÉDIA/ BRITA 1) - PREPARO MECÂNICO COM BETONEIRA 600 L. AF_05/2021</v>
          </cell>
          <cell r="G2244" t="str">
            <v>FUES - FUNDAÇÕES E ESTRUTURAS</v>
          </cell>
        </row>
        <row r="2244">
          <cell r="I2244" t="str">
            <v>m³</v>
          </cell>
          <cell r="J2244">
            <v>0.0281</v>
          </cell>
          <cell r="K2244">
            <v>0</v>
          </cell>
          <cell r="L2244">
            <v>421.15</v>
          </cell>
        </row>
        <row r="2245">
          <cell r="D2245" t="str">
            <v> 88309 </v>
          </cell>
          <cell r="E2245" t="str">
            <v>SINAPI</v>
          </cell>
          <cell r="F2245" t="str">
            <v>PEDREIRO COM ENCARGOS COMPLEMENTARES</v>
          </cell>
          <cell r="G2245" t="str">
            <v>SEDI - SERVIÇOS DIVERSOS</v>
          </cell>
        </row>
        <row r="2245">
          <cell r="I2245" t="str">
            <v>H</v>
          </cell>
          <cell r="J2245">
            <v>1.1484</v>
          </cell>
          <cell r="K2245">
            <v>0</v>
          </cell>
          <cell r="L2245">
            <v>33.38</v>
          </cell>
        </row>
        <row r="2246">
          <cell r="D2246" t="str">
            <v> 00011301 </v>
          </cell>
          <cell r="E2246" t="str">
            <v>SINAPI</v>
          </cell>
          <cell r="F2246" t="str">
            <v>TAMPAO FOFO ARTICULADO, COM BASE / REQUADRO, CLASSE B125 CARGA MAX 12,5 T, REDONDO, TAMPA 600 MM (COM INSCRICAO EM RELEVO DO TIPO DE REDE)</v>
          </cell>
          <cell r="G2246" t="str">
            <v>Material</v>
          </cell>
        </row>
        <row r="2246">
          <cell r="I2246" t="str">
            <v>UN</v>
          </cell>
          <cell r="J2246">
            <v>1</v>
          </cell>
          <cell r="K2246">
            <v>0</v>
          </cell>
          <cell r="L2246">
            <v>638.44</v>
          </cell>
        </row>
        <row r="2248">
          <cell r="D2248" t="str">
            <v>Código</v>
          </cell>
          <cell r="E2248" t="str">
            <v>Banco</v>
          </cell>
          <cell r="F2248" t="str">
            <v>Descrição</v>
          </cell>
          <cell r="G2248" t="str">
            <v>Tipo</v>
          </cell>
        </row>
        <row r="2248">
          <cell r="I2248" t="str">
            <v>Und</v>
          </cell>
          <cell r="J2248" t="str">
            <v>Quant.</v>
          </cell>
          <cell r="K2248" t="str">
            <v>Porcent.</v>
          </cell>
          <cell r="L2248" t="str">
            <v>Valor Unit</v>
          </cell>
        </row>
        <row r="2249">
          <cell r="D2249" t="str">
            <v> 103001 </v>
          </cell>
          <cell r="E2249" t="str">
            <v>SINAPI</v>
          </cell>
          <cell r="F2249" t="str">
            <v>GRELHA DE FERRO FUNDIDO SIMPLES COM REQUADRO, 150 X 1000 MM, ASSENTADA COM ARGAMASSA 1 : 3 CIMENTO: AREIA - FORNECIMENTO E INSTALAÇÃO. AF_08/2021</v>
          </cell>
          <cell r="G2249" t="str">
            <v>DROP - DRENAGEM/OBRAS DE CONTENÇÃO / POÇOS DE VISITA E CAIXAS</v>
          </cell>
        </row>
        <row r="2249">
          <cell r="I2249" t="str">
            <v>UN</v>
          </cell>
          <cell r="J2249">
            <v>1</v>
          </cell>
        </row>
        <row r="2249">
          <cell r="L2249">
            <v>245.96</v>
          </cell>
        </row>
        <row r="2250">
          <cell r="D2250" t="str">
            <v> 88629 </v>
          </cell>
          <cell r="E2250" t="str">
            <v>SINAPI</v>
          </cell>
          <cell r="F2250" t="str">
            <v>ARGAMASSA TRAÇO 1:3 (EM VOLUME DE CIMENTO E AREIA MÉDIA ÚMIDA), PREPARO MANUAL. AF_08/2019</v>
          </cell>
          <cell r="G2250" t="str">
            <v>SEDI - SERVIÇOS DIVERSOS</v>
          </cell>
        </row>
        <row r="2250">
          <cell r="I2250" t="str">
            <v>m³</v>
          </cell>
          <cell r="J2250">
            <v>0.0054</v>
          </cell>
          <cell r="K2250">
            <v>0</v>
          </cell>
          <cell r="L2250">
            <v>607.42</v>
          </cell>
        </row>
        <row r="2251">
          <cell r="D2251" t="str">
            <v> 88316 </v>
          </cell>
          <cell r="E2251" t="str">
            <v>SINAPI</v>
          </cell>
          <cell r="F2251" t="str">
            <v>SERVENTE COM ENCARGOS COMPLEMENTARES</v>
          </cell>
          <cell r="G2251" t="str">
            <v>SEDI - SERVIÇOS DIVERSOS</v>
          </cell>
        </row>
        <row r="2251">
          <cell r="I2251" t="str">
            <v>H</v>
          </cell>
          <cell r="J2251">
            <v>0.453</v>
          </cell>
          <cell r="K2251">
            <v>0</v>
          </cell>
          <cell r="L2251">
            <v>25.95</v>
          </cell>
        </row>
        <row r="2252">
          <cell r="D2252" t="str">
            <v> 88309 </v>
          </cell>
          <cell r="E2252" t="str">
            <v>SINAPI</v>
          </cell>
          <cell r="F2252" t="str">
            <v>PEDREIRO COM ENCARGOS COMPLEMENTARES</v>
          </cell>
          <cell r="G2252" t="str">
            <v>SEDI - SERVIÇOS DIVERSOS</v>
          </cell>
        </row>
        <row r="2252">
          <cell r="I2252" t="str">
            <v>H</v>
          </cell>
          <cell r="J2252">
            <v>0.453</v>
          </cell>
          <cell r="K2252">
            <v>0</v>
          </cell>
          <cell r="L2252">
            <v>33.38</v>
          </cell>
        </row>
        <row r="2253">
          <cell r="D2253" t="str">
            <v> 00011235 </v>
          </cell>
          <cell r="E2253" t="str">
            <v>SINAPI</v>
          </cell>
          <cell r="F2253" t="str">
            <v>GRELHA FOFO SIMPLES COM REQUADRO, CARGA MAXIMA 1,5 T, 150 X 1000 MM, E= *15* MM</v>
          </cell>
          <cell r="G2253" t="str">
            <v>Material</v>
          </cell>
        </row>
        <row r="2253">
          <cell r="I2253" t="str">
            <v>UN</v>
          </cell>
          <cell r="J2253">
            <v>1</v>
          </cell>
          <cell r="K2253">
            <v>0</v>
          </cell>
          <cell r="L2253">
            <v>215.81</v>
          </cell>
        </row>
        <row r="2255">
          <cell r="D2255" t="str">
            <v>Código</v>
          </cell>
          <cell r="E2255" t="str">
            <v>Banco</v>
          </cell>
          <cell r="F2255" t="str">
            <v>Descrição</v>
          </cell>
          <cell r="G2255" t="str">
            <v>Tipo</v>
          </cell>
        </row>
        <row r="2255">
          <cell r="I2255" t="str">
            <v>Und</v>
          </cell>
          <cell r="J2255" t="str">
            <v>Quant.</v>
          </cell>
          <cell r="K2255" t="str">
            <v>Porcent.</v>
          </cell>
          <cell r="L2255" t="str">
            <v>Valor Unit</v>
          </cell>
        </row>
        <row r="2256">
          <cell r="D2256" t="str">
            <v> 97961 </v>
          </cell>
          <cell r="E2256" t="str">
            <v>SINAPI</v>
          </cell>
          <cell r="F2256" t="str">
            <v>CAIXA PARA BOCA DE LOBO COMBINADA COM GRELHA RETANGULAR, EM ALVENARIA COM BLOCOS DE CONCRETO, DIMENSÕES INTERNAS: 1,3X1X1,2 M. AF_12/2020</v>
          </cell>
          <cell r="G2256" t="str">
            <v>DROP - DRENAGEM/OBRAS DE CONTENÇÃO / POÇOS DE VISITA E CAIXAS</v>
          </cell>
        </row>
        <row r="2256">
          <cell r="I2256" t="str">
            <v>UN</v>
          </cell>
          <cell r="J2256">
            <v>1</v>
          </cell>
        </row>
        <row r="2256">
          <cell r="L2256">
            <v>2570.42</v>
          </cell>
        </row>
        <row r="2257">
          <cell r="D2257" t="str">
            <v> 88316 </v>
          </cell>
          <cell r="E2257" t="str">
            <v>SINAPI</v>
          </cell>
          <cell r="F2257" t="str">
            <v>SERVENTE COM ENCARGOS COMPLEMENTARES</v>
          </cell>
          <cell r="G2257" t="str">
            <v>SEDI - SERVIÇOS DIVERSOS</v>
          </cell>
        </row>
        <row r="2257">
          <cell r="I2257" t="str">
            <v>H</v>
          </cell>
          <cell r="J2257">
            <v>10.8855</v>
          </cell>
          <cell r="K2257">
            <v>0</v>
          </cell>
          <cell r="L2257">
            <v>25.95</v>
          </cell>
        </row>
        <row r="2258">
          <cell r="D2258" t="str">
            <v> 89993 </v>
          </cell>
          <cell r="E2258" t="str">
            <v>SINAPI</v>
          </cell>
          <cell r="F2258" t="str">
            <v>GRAUTEAMENTO VERTICAL EM ALVENARIA ESTRUTURAL. AF_09/2021</v>
          </cell>
          <cell r="G2258" t="str">
            <v>FUES - FUNDAÇÕES E ESTRUTURAS</v>
          </cell>
        </row>
        <row r="2258">
          <cell r="I2258" t="str">
            <v>m³</v>
          </cell>
          <cell r="J2258">
            <v>0.0299</v>
          </cell>
          <cell r="K2258">
            <v>0</v>
          </cell>
          <cell r="L2258">
            <v>1047.34</v>
          </cell>
        </row>
        <row r="2259">
          <cell r="D2259" t="str">
            <v> 88309 </v>
          </cell>
          <cell r="E2259" t="str">
            <v>SINAPI</v>
          </cell>
          <cell r="F2259" t="str">
            <v>PEDREIRO COM ENCARGOS COMPLEMENTARES</v>
          </cell>
          <cell r="G2259" t="str">
            <v>SEDI - SERVIÇOS DIVERSOS</v>
          </cell>
        </row>
        <row r="2259">
          <cell r="I2259" t="str">
            <v>H</v>
          </cell>
          <cell r="J2259">
            <v>13.8543</v>
          </cell>
          <cell r="K2259">
            <v>0</v>
          </cell>
          <cell r="L2259">
            <v>33.38</v>
          </cell>
        </row>
        <row r="2260">
          <cell r="D2260" t="str">
            <v> 97735 </v>
          </cell>
          <cell r="E2260" t="str">
            <v>SINAPI</v>
          </cell>
          <cell r="F2260" t="str">
            <v>PEÇA RETANGULAR PRÉ-MOLDADA, VOLUME DE CONCRETO DE 30 A 100 LITROS, TAXA DE AÇO APROXIMADA DE 30KG/M³. AF_03/2024</v>
          </cell>
          <cell r="G2260" t="str">
            <v>FUES - FUNDAÇÕES E ESTRUTURAS</v>
          </cell>
        </row>
        <row r="2260">
          <cell r="I2260" t="str">
            <v>m³</v>
          </cell>
          <cell r="J2260">
            <v>0.0616</v>
          </cell>
          <cell r="K2260">
            <v>0</v>
          </cell>
          <cell r="L2260">
            <v>2633.8</v>
          </cell>
        </row>
        <row r="2261">
          <cell r="D2261" t="str">
            <v> 87316 </v>
          </cell>
          <cell r="E2261" t="str">
            <v>SINAPI</v>
          </cell>
          <cell r="F2261" t="str">
            <v>ARGAMASSA TRAÇO 1:4 (EM VOLUME DE CIMENTO E AREIA GROSSA ÚMIDA) PARA CHAPISCO CONVENCIONAL, PREPARO MECÂNICO COM BETONEIRA 400 L. AF_08/2019</v>
          </cell>
          <cell r="G2261" t="str">
            <v>SEDI - SERVIÇOS DIVERSOS</v>
          </cell>
        </row>
        <row r="2261">
          <cell r="I2261" t="str">
            <v>m³</v>
          </cell>
          <cell r="J2261">
            <v>0.0588</v>
          </cell>
          <cell r="K2261">
            <v>0</v>
          </cell>
          <cell r="L2261">
            <v>431.79</v>
          </cell>
        </row>
        <row r="2262">
          <cell r="D2262" t="str">
            <v> 89995 </v>
          </cell>
          <cell r="E2262" t="str">
            <v>SINAPI</v>
          </cell>
          <cell r="F2262" t="str">
            <v>GRAUTEAMENTO DE CINTA SUPERIOR OU DE VERGA EM ALVENARIA ESTRUTURAL. AF_09/2021</v>
          </cell>
          <cell r="G2262" t="str">
            <v>FUES - FUNDAÇÕES E ESTRUTURAS</v>
          </cell>
        </row>
        <row r="2262">
          <cell r="I2262" t="str">
            <v>m³</v>
          </cell>
          <cell r="J2262">
            <v>0.0831</v>
          </cell>
          <cell r="K2262">
            <v>0</v>
          </cell>
          <cell r="L2262">
            <v>1002.61</v>
          </cell>
        </row>
        <row r="2263">
          <cell r="D2263" t="str">
            <v> 5679 </v>
          </cell>
          <cell r="E2263" t="str">
            <v>SINAPI</v>
          </cell>
          <cell r="F2263" t="str">
            <v>RETROESCAVADEIRA SOBRE RODAS COM CARREGADEIRA, TRAÇÃO 4X4, POTÊNCIA LÍQ. 88 HP, CAÇAMBA CARREG. CAP. MÍN. 1 M3, CAÇAMBA RETRO CAP. 0,26 M3, PESO OPERACIONAL MÍN. 6.674 KG, PROFUNDIDADE ESCAVAÇÃO MÁX. 4,37 M - CHI DIURNO. AF_06/2014</v>
          </cell>
          <cell r="G2263" t="str">
            <v>CHOR - CUSTOS HORÁRIOS DE MÁQUINAS E EQUIPAMENTOS</v>
          </cell>
        </row>
        <row r="2263">
          <cell r="I2263" t="str">
            <v>CHI</v>
          </cell>
          <cell r="J2263">
            <v>0.1075</v>
          </cell>
          <cell r="K2263">
            <v>0</v>
          </cell>
          <cell r="L2263">
            <v>71.86</v>
          </cell>
        </row>
        <row r="2264">
          <cell r="D2264" t="str">
            <v> 88628 </v>
          </cell>
          <cell r="E2264" t="str">
            <v>SINAPI</v>
          </cell>
          <cell r="F2264" t="str">
            <v>ARGAMASSA TRAÇO 1:3 (EM VOLUME DE CIMENTO E AREIA MÉDIA ÚMIDA), PREPARO MECÂNICO COM BETONEIRA 400 L. AF_08/2019</v>
          </cell>
          <cell r="G2264" t="str">
            <v>SEDI - SERVIÇOS DIVERSOS</v>
          </cell>
        </row>
        <row r="2264">
          <cell r="I2264" t="str">
            <v>m³</v>
          </cell>
          <cell r="J2264">
            <v>0.5972</v>
          </cell>
          <cell r="K2264">
            <v>0</v>
          </cell>
          <cell r="L2264">
            <v>485.84</v>
          </cell>
        </row>
        <row r="2265">
          <cell r="D2265" t="str">
            <v> 89998 </v>
          </cell>
          <cell r="E2265" t="str">
            <v>SINAPI</v>
          </cell>
          <cell r="F2265" t="str">
            <v>ARMAÇÃO DE CINTA DE ALVENARIA ESTRUTURAL; DIÂMETRO DE 10,0 MM. AF_09/2021</v>
          </cell>
          <cell r="G2265" t="str">
            <v>FUES - FUNDAÇÕES E ESTRUTURAS</v>
          </cell>
        </row>
        <row r="2265">
          <cell r="I2265" t="str">
            <v>KG</v>
          </cell>
          <cell r="J2265">
            <v>3.3318</v>
          </cell>
          <cell r="K2265">
            <v>0</v>
          </cell>
          <cell r="L2265">
            <v>10.1</v>
          </cell>
        </row>
        <row r="2266">
          <cell r="D2266" t="str">
            <v> 94970 </v>
          </cell>
          <cell r="E2266" t="str">
            <v>SINAPI</v>
          </cell>
          <cell r="F2266" t="str">
            <v>CONCRETO FCK = 20MPA, TRAÇO 1:2,7:3 (EM MASSA SECA DE CIMENTO/ AREIA MÉDIA/ BRITA 1) - PREPARO MECÂNICO COM BETONEIRA 600 L. AF_05/2021</v>
          </cell>
          <cell r="G2266" t="str">
            <v>FUES - FUNDAÇÕES E ESTRUTURAS</v>
          </cell>
        </row>
        <row r="2266">
          <cell r="I2266" t="str">
            <v>m³</v>
          </cell>
          <cell r="J2266">
            <v>0.2768</v>
          </cell>
          <cell r="K2266">
            <v>0</v>
          </cell>
          <cell r="L2266">
            <v>421.15</v>
          </cell>
        </row>
        <row r="2267">
          <cell r="D2267" t="str">
            <v> 5678 </v>
          </cell>
          <cell r="E2267" t="str">
            <v>SINAPI</v>
          </cell>
          <cell r="F2267" t="str">
            <v>RETROESCAVADEIRA SOBRE RODAS COM CARREGADEIRA, TRAÇÃO 4X4, POTÊNCIA LÍQ. 88 HP, CAÇAMBA CARREG. CAP. MÍN. 1 M3, CAÇAMBA RETRO CAP. 0,26 M3, PESO OPERACIONAL MÍN. 6.674 KG, PROFUNDIDADE ESCAVAÇÃO MÁX. 4,37 M - CHP DIURNO. AF_06/2014</v>
          </cell>
          <cell r="G2267" t="str">
            <v>CHOR - CUSTOS HORÁRIOS DE MÁQUINAS E EQUIPAMENTOS</v>
          </cell>
        </row>
        <row r="2267">
          <cell r="I2267" t="str">
            <v>CHP</v>
          </cell>
          <cell r="J2267">
            <v>0.0528</v>
          </cell>
          <cell r="K2267">
            <v>0</v>
          </cell>
          <cell r="L2267">
            <v>158.6</v>
          </cell>
        </row>
        <row r="2268">
          <cell r="D2268" t="str">
            <v> 89996 </v>
          </cell>
          <cell r="E2268" t="str">
            <v>SINAPI</v>
          </cell>
          <cell r="F2268" t="str">
            <v>ARMAÇÃO VERTICAL DE ALVENARIA ESTRUTURAL; DIÂMETRO DE 10,0 MM. AF_09/2021</v>
          </cell>
          <cell r="G2268" t="str">
            <v>FUES - FUNDAÇÕES E ESTRUTURAS</v>
          </cell>
        </row>
        <row r="2268">
          <cell r="I2268" t="str">
            <v>KG</v>
          </cell>
          <cell r="J2268">
            <v>0.9872</v>
          </cell>
          <cell r="K2268">
            <v>0</v>
          </cell>
          <cell r="L2268">
            <v>10.73</v>
          </cell>
        </row>
        <row r="2269">
          <cell r="D2269" t="str">
            <v> 101617 </v>
          </cell>
          <cell r="E2269" t="str">
            <v>SINAPI</v>
          </cell>
          <cell r="F2269" t="str">
            <v>PREPARO DE FUNDO DE VALA COM LARGURA MAIOR OU IGUAL A 1,5 M E MENOR QUE 2,5 M (ACERTO DO SOLO NATURAL). AF_08/2020</v>
          </cell>
          <cell r="G2269" t="str">
            <v>MOVT - MOVIMENTO DE TERRA</v>
          </cell>
        </row>
        <row r="2269">
          <cell r="I2269" t="str">
            <v>m²</v>
          </cell>
          <cell r="J2269">
            <v>2.08</v>
          </cell>
          <cell r="K2269">
            <v>0</v>
          </cell>
          <cell r="L2269">
            <v>3.77</v>
          </cell>
        </row>
        <row r="2270">
          <cell r="D2270" t="str">
            <v> 00004517 </v>
          </cell>
          <cell r="E2270" t="str">
            <v>SINAPI</v>
          </cell>
          <cell r="F2270" t="str">
            <v>SARRAFO *2,5 X 7,5* CM EM PINUS, MISTA OU EQUIVALENTE DA REGIAO - BRUTA</v>
          </cell>
          <cell r="G2270" t="str">
            <v>Material</v>
          </cell>
        </row>
        <row r="2270">
          <cell r="I2270" t="str">
            <v>M</v>
          </cell>
          <cell r="J2270">
            <v>0.2728</v>
          </cell>
          <cell r="K2270">
            <v>0</v>
          </cell>
          <cell r="L2270">
            <v>2.93</v>
          </cell>
        </row>
        <row r="2271">
          <cell r="D2271" t="str">
            <v> 00006193 </v>
          </cell>
          <cell r="E2271" t="str">
            <v>SINAPI</v>
          </cell>
          <cell r="F2271" t="str">
            <v>TABUA NAO APARELHADA *2,5 X 20* CM, EM MACARANDUBA/MASSARANDUBA, ANGELIM OU EQUIVALENTE DA REGIAO - BRUTA</v>
          </cell>
          <cell r="G2271" t="str">
            <v>Material</v>
          </cell>
        </row>
        <row r="2271">
          <cell r="I2271" t="str">
            <v>M</v>
          </cell>
          <cell r="J2271">
            <v>0.8556</v>
          </cell>
          <cell r="K2271">
            <v>0</v>
          </cell>
          <cell r="L2271">
            <v>28.26</v>
          </cell>
        </row>
        <row r="2272">
          <cell r="D2272" t="str">
            <v> 00025067 </v>
          </cell>
          <cell r="E2272" t="str">
            <v>SINAPI</v>
          </cell>
          <cell r="F2272" t="str">
            <v>BLOCO DE CONCRETO ESTRUTURAL 19 X 19 X 39 CM, FBK 4,5 MPA (NBR 6136)</v>
          </cell>
          <cell r="G2272" t="str">
            <v>Material</v>
          </cell>
        </row>
        <row r="2272">
          <cell r="I2272" t="str">
            <v>UN</v>
          </cell>
          <cell r="J2272">
            <v>61.8757</v>
          </cell>
          <cell r="K2272">
            <v>0</v>
          </cell>
          <cell r="L2272">
            <v>4.82</v>
          </cell>
        </row>
        <row r="2273">
          <cell r="D2273" t="str">
            <v> 00000660 </v>
          </cell>
          <cell r="E2273" t="str">
            <v>SINAPI</v>
          </cell>
          <cell r="F2273" t="str">
            <v>CANALETA DE CONCRETO 19 X 19 X 19 CM (CLASSE C - NBR 6136)</v>
          </cell>
          <cell r="G2273" t="str">
            <v>Material</v>
          </cell>
        </row>
        <row r="2273">
          <cell r="I2273" t="str">
            <v>UN</v>
          </cell>
          <cell r="J2273">
            <v>28.35</v>
          </cell>
          <cell r="K2273">
            <v>0</v>
          </cell>
          <cell r="L2273">
            <v>2.99</v>
          </cell>
        </row>
        <row r="2274">
          <cell r="D2274" t="str">
            <v> 00005069 </v>
          </cell>
          <cell r="E2274" t="str">
            <v>SINAPI</v>
          </cell>
          <cell r="F2274" t="str">
            <v>PREGO DE ACO POLIDO COM CABECA 17 X 27 (2 1/2 X 11)</v>
          </cell>
          <cell r="G2274" t="str">
            <v>Material</v>
          </cell>
        </row>
        <row r="2274">
          <cell r="I2274" t="str">
            <v>KG</v>
          </cell>
          <cell r="J2274">
            <v>0.0242</v>
          </cell>
          <cell r="K2274">
            <v>0</v>
          </cell>
          <cell r="L2274">
            <v>18.71</v>
          </cell>
        </row>
        <row r="2275">
          <cell r="D2275" t="str">
            <v> 00043386 </v>
          </cell>
          <cell r="E2275" t="str">
            <v>SINAPI</v>
          </cell>
          <cell r="F2275" t="str">
            <v>MEIO-FIO OU GUIA DE CONCRETO PRE-MOLDADO, TIPO CHAPEU PARA BOCA DE LOBO,  DIMENSOES *1,20* X 0,15 X 0,30 M</v>
          </cell>
          <cell r="G2275" t="str">
            <v>Material</v>
          </cell>
        </row>
        <row r="2275">
          <cell r="I2275" t="str">
            <v>UN</v>
          </cell>
          <cell r="J2275">
            <v>1</v>
          </cell>
          <cell r="K2275">
            <v>0</v>
          </cell>
          <cell r="L2275">
            <v>53.5</v>
          </cell>
        </row>
        <row r="2276">
          <cell r="D2276" t="str">
            <v> 00002692 </v>
          </cell>
          <cell r="E2276" t="str">
            <v>SINAPI</v>
          </cell>
          <cell r="F2276" t="str">
            <v>DESMOLDANTE PROTETOR PARA FORMAS DE MADEIRA, DE BASE OLEOSA EMULSIONADA EM AGUA</v>
          </cell>
          <cell r="G2276" t="str">
            <v>Material</v>
          </cell>
        </row>
        <row r="2276">
          <cell r="I2276" t="str">
            <v>L</v>
          </cell>
          <cell r="J2276">
            <v>0.0105</v>
          </cell>
          <cell r="K2276">
            <v>0</v>
          </cell>
          <cell r="L2276">
            <v>7.97</v>
          </cell>
        </row>
        <row r="2277">
          <cell r="D2277" t="str">
            <v> 00043440 </v>
          </cell>
          <cell r="E2277" t="str">
            <v>SINAPI</v>
          </cell>
          <cell r="F2277" t="str">
            <v>CONJUNTO PRE-MOLDADO COMPOSTO POR GRELHA (0,99 X 0,45 M), QUADRO (1,10 X 0,52 M) E CANTONEIRA (1,10 X 0,35 M), EM CONCRETO ARMADO, COM FCK DE 21 MPA</v>
          </cell>
          <cell r="G2277" t="str">
            <v>Material</v>
          </cell>
        </row>
        <row r="2277">
          <cell r="I2277" t="str">
            <v>UN</v>
          </cell>
          <cell r="J2277">
            <v>1</v>
          </cell>
          <cell r="K2277">
            <v>0</v>
          </cell>
          <cell r="L2277">
            <v>584.47</v>
          </cell>
        </row>
        <row r="2278">
          <cell r="D2278" t="str">
            <v> 00004491 </v>
          </cell>
          <cell r="E2278" t="str">
            <v>SINAPI</v>
          </cell>
          <cell r="F2278" t="str">
            <v>PONTALETE *7,5 X 7,5* CM EM PINUS, MISTA OU EQUIVALENTE DA REGIAO - BRUTA</v>
          </cell>
          <cell r="G2278" t="str">
            <v>Material</v>
          </cell>
        </row>
        <row r="2278">
          <cell r="I2278" t="str">
            <v>M</v>
          </cell>
          <cell r="J2278">
            <v>0.2294</v>
          </cell>
          <cell r="K2278">
            <v>0</v>
          </cell>
          <cell r="L2278">
            <v>8.38</v>
          </cell>
        </row>
        <row r="2280">
          <cell r="F2280" t="str">
            <v>INSTALAÇÕES ELÉTRICAS</v>
          </cell>
        </row>
        <row r="2281">
          <cell r="F2281" t="str">
            <v>INFRAESTRUTURA</v>
          </cell>
        </row>
        <row r="2282">
          <cell r="F2282" t="str">
            <v>INFRAESTRUTURA INTERNA</v>
          </cell>
        </row>
        <row r="2283">
          <cell r="D2283" t="str">
            <v>Código</v>
          </cell>
          <cell r="E2283" t="str">
            <v>Banco</v>
          </cell>
          <cell r="F2283" t="str">
            <v>Descrição</v>
          </cell>
          <cell r="G2283" t="str">
            <v>Tipo</v>
          </cell>
        </row>
        <row r="2283">
          <cell r="I2283" t="str">
            <v>Und</v>
          </cell>
          <cell r="J2283" t="str">
            <v>Quant.</v>
          </cell>
          <cell r="K2283" t="str">
            <v>Porcent.</v>
          </cell>
          <cell r="L2283" t="str">
            <v>Valor Unit</v>
          </cell>
        </row>
        <row r="2284">
          <cell r="D2284" t="str">
            <v> UFF00096 (ADAPT_FDE: 09.62.012) </v>
          </cell>
          <cell r="E2284" t="str">
            <v>Próprio</v>
          </cell>
          <cell r="F2284" t="str">
            <v>ELETROCALHA PERFURADA,SEM TAMPA,TIPO "U",100X50MM, TRATAMENTO SUPERFICIAL PRE-ZINCADO A QUENTE. DESMONTAGEM E LIMPEZA</v>
          </cell>
          <cell r="G2284">
            <v>15</v>
          </cell>
        </row>
        <row r="2284">
          <cell r="I2284" t="str">
            <v>M</v>
          </cell>
          <cell r="J2284">
            <v>1</v>
          </cell>
        </row>
        <row r="2284">
          <cell r="L2284">
            <v>24.14</v>
          </cell>
        </row>
        <row r="2285">
          <cell r="D2285" t="str">
            <v> 88264 </v>
          </cell>
          <cell r="E2285" t="str">
            <v>SINAPI</v>
          </cell>
          <cell r="F2285" t="str">
            <v>ELETRICISTA COM ENCARGOS COMPLEMENTARES</v>
          </cell>
          <cell r="G2285" t="str">
            <v>SEDI - SERVIÇOS DIVERSOS</v>
          </cell>
        </row>
        <row r="2285">
          <cell r="I2285" t="str">
            <v>H</v>
          </cell>
          <cell r="J2285">
            <v>0.4</v>
          </cell>
          <cell r="K2285">
            <v>0</v>
          </cell>
          <cell r="L2285">
            <v>33.07</v>
          </cell>
        </row>
        <row r="2286">
          <cell r="D2286" t="str">
            <v> 88247 </v>
          </cell>
          <cell r="E2286" t="str">
            <v>SINAPI</v>
          </cell>
          <cell r="F2286" t="str">
            <v>AUXILIAR DE ELETRICISTA COM ENCARGOS COMPLEMENTARES</v>
          </cell>
          <cell r="G2286" t="str">
            <v>SEDI - SERVIÇOS DIVERSOS</v>
          </cell>
        </row>
        <row r="2286">
          <cell r="I2286" t="str">
            <v>H</v>
          </cell>
          <cell r="J2286">
            <v>0.4</v>
          </cell>
          <cell r="K2286">
            <v>0</v>
          </cell>
          <cell r="L2286">
            <v>27.3</v>
          </cell>
        </row>
        <row r="2288">
          <cell r="D2288" t="str">
            <v>Código</v>
          </cell>
          <cell r="E2288" t="str">
            <v>Banco</v>
          </cell>
          <cell r="F2288" t="str">
            <v>Descrição</v>
          </cell>
          <cell r="G2288" t="str">
            <v>Tipo</v>
          </cell>
        </row>
        <row r="2288">
          <cell r="I2288" t="str">
            <v>Und</v>
          </cell>
          <cell r="J2288" t="str">
            <v>Quant.</v>
          </cell>
          <cell r="K2288" t="str">
            <v>Porcent.</v>
          </cell>
          <cell r="L2288" t="str">
            <v>Valor Unit</v>
          </cell>
        </row>
        <row r="2289">
          <cell r="D2289" t="str">
            <v> UFF00098 (ADAPT_FDE: 09.62.012) </v>
          </cell>
          <cell r="E2289" t="str">
            <v>Próprio</v>
          </cell>
          <cell r="F2289" t="str">
            <v>ELETROCALHA PERFURADA,SEM TAMPA,TIPO "U",150X50MM, TRATAMENTO SUPERFICIAL PRE-ZINCADO A QUENTE. DESMONTAGEM E LIMPEZA</v>
          </cell>
          <cell r="G2289">
            <v>15</v>
          </cell>
        </row>
        <row r="2289">
          <cell r="I2289" t="str">
            <v>M</v>
          </cell>
          <cell r="J2289">
            <v>1</v>
          </cell>
        </row>
        <row r="2289">
          <cell r="L2289">
            <v>24.14</v>
          </cell>
        </row>
        <row r="2290">
          <cell r="D2290" t="str">
            <v> 88264 </v>
          </cell>
          <cell r="E2290" t="str">
            <v>SINAPI</v>
          </cell>
          <cell r="F2290" t="str">
            <v>ELETRICISTA COM ENCARGOS COMPLEMENTARES</v>
          </cell>
          <cell r="G2290" t="str">
            <v>SEDI - SERVIÇOS DIVERSOS</v>
          </cell>
        </row>
        <row r="2290">
          <cell r="I2290" t="str">
            <v>H</v>
          </cell>
          <cell r="J2290">
            <v>0.4</v>
          </cell>
          <cell r="K2290">
            <v>0</v>
          </cell>
          <cell r="L2290">
            <v>33.07</v>
          </cell>
        </row>
        <row r="2291">
          <cell r="D2291" t="str">
            <v> 88247 </v>
          </cell>
          <cell r="E2291" t="str">
            <v>SINAPI</v>
          </cell>
          <cell r="F2291" t="str">
            <v>AUXILIAR DE ELETRICISTA COM ENCARGOS COMPLEMENTARES</v>
          </cell>
          <cell r="G2291" t="str">
            <v>SEDI - SERVIÇOS DIVERSOS</v>
          </cell>
        </row>
        <row r="2291">
          <cell r="I2291" t="str">
            <v>H</v>
          </cell>
          <cell r="J2291">
            <v>0.4</v>
          </cell>
          <cell r="K2291">
            <v>0</v>
          </cell>
          <cell r="L2291">
            <v>27.3</v>
          </cell>
        </row>
        <row r="2293">
          <cell r="D2293" t="str">
            <v>Código</v>
          </cell>
          <cell r="E2293" t="str">
            <v>Banco</v>
          </cell>
          <cell r="F2293" t="str">
            <v>Descrição</v>
          </cell>
          <cell r="G2293" t="str">
            <v>Tipo</v>
          </cell>
        </row>
        <row r="2293">
          <cell r="I2293" t="str">
            <v>Und</v>
          </cell>
          <cell r="J2293" t="str">
            <v>Quant.</v>
          </cell>
          <cell r="K2293" t="str">
            <v>Porcent.</v>
          </cell>
          <cell r="L2293" t="str">
            <v>Valor Unit</v>
          </cell>
        </row>
        <row r="2294">
          <cell r="D2294" t="str">
            <v> UFF00100 (ADAPT_FDE: 09.62.012) </v>
          </cell>
          <cell r="E2294" t="str">
            <v>Próprio</v>
          </cell>
          <cell r="F2294" t="str">
            <v>ELETROCALHA PERFURADA,SEM TAMPA,TIPO "U",300X50MM,TRATAMENTOSUPERFICIAL PRE-ZINCADO A QUENTE. DESMONTAGEM E LIMPEZA</v>
          </cell>
          <cell r="G2294">
            <v>15</v>
          </cell>
        </row>
        <row r="2294">
          <cell r="I2294" t="str">
            <v>M</v>
          </cell>
          <cell r="J2294">
            <v>1</v>
          </cell>
        </row>
        <row r="2294">
          <cell r="L2294">
            <v>24.14</v>
          </cell>
        </row>
        <row r="2295">
          <cell r="D2295" t="str">
            <v> 88264 </v>
          </cell>
          <cell r="E2295" t="str">
            <v>SINAPI</v>
          </cell>
          <cell r="F2295" t="str">
            <v>ELETRICISTA COM ENCARGOS COMPLEMENTARES</v>
          </cell>
          <cell r="G2295" t="str">
            <v>SEDI - SERVIÇOS DIVERSOS</v>
          </cell>
        </row>
        <row r="2295">
          <cell r="I2295" t="str">
            <v>H</v>
          </cell>
          <cell r="J2295">
            <v>0.4</v>
          </cell>
          <cell r="K2295">
            <v>0</v>
          </cell>
          <cell r="L2295">
            <v>33.07</v>
          </cell>
        </row>
        <row r="2296">
          <cell r="D2296" t="str">
            <v> 88247 </v>
          </cell>
          <cell r="E2296" t="str">
            <v>SINAPI</v>
          </cell>
          <cell r="F2296" t="str">
            <v>AUXILIAR DE ELETRICISTA COM ENCARGOS COMPLEMENTARES</v>
          </cell>
          <cell r="G2296" t="str">
            <v>SEDI - SERVIÇOS DIVERSOS</v>
          </cell>
        </row>
        <row r="2296">
          <cell r="I2296" t="str">
            <v>H</v>
          </cell>
          <cell r="J2296">
            <v>0.4</v>
          </cell>
          <cell r="K2296">
            <v>0</v>
          </cell>
          <cell r="L2296">
            <v>27.3</v>
          </cell>
        </row>
        <row r="2298">
          <cell r="D2298" t="str">
            <v>Código</v>
          </cell>
          <cell r="E2298" t="str">
            <v>Banco</v>
          </cell>
          <cell r="F2298" t="str">
            <v>Descrição</v>
          </cell>
          <cell r="G2298" t="str">
            <v>Tipo</v>
          </cell>
        </row>
        <row r="2298">
          <cell r="I2298" t="str">
            <v>Und</v>
          </cell>
          <cell r="J2298" t="str">
            <v>Quant.</v>
          </cell>
          <cell r="K2298" t="str">
            <v>Porcent.</v>
          </cell>
          <cell r="L2298" t="str">
            <v>Valor Unit</v>
          </cell>
        </row>
        <row r="2299">
          <cell r="D2299" t="str">
            <v> UFF00097 (ADAPT_EMOP: 15.018.0467-A) </v>
          </cell>
          <cell r="E2299" t="str">
            <v>Próprio</v>
          </cell>
          <cell r="F2299" t="str">
            <v>ELETROCALHA PERFURADA,SEM TAMPA,TIPO "U",100X50MM,TRATAMENTOSUPERFICIAL PRE-ZINCADO A QUENTE,INCLUSIVE CONEXOES,ACESSORIOS E FIXACAO SUPERIOR. COLOCACAO</v>
          </cell>
          <cell r="G2299">
            <v>15</v>
          </cell>
        </row>
        <row r="2299">
          <cell r="I2299" t="str">
            <v>M</v>
          </cell>
          <cell r="J2299">
            <v>1</v>
          </cell>
        </row>
        <row r="2299">
          <cell r="L2299">
            <v>72.95</v>
          </cell>
        </row>
        <row r="2300">
          <cell r="D2300" t="str">
            <v> 88247 </v>
          </cell>
          <cell r="E2300" t="str">
            <v>SINAPI</v>
          </cell>
          <cell r="F2300" t="str">
            <v>AUXILIAR DE ELETRICISTA COM ENCARGOS COMPLEMENTARES</v>
          </cell>
          <cell r="G2300" t="str">
            <v>SEDI - SERVIÇOS DIVERSOS</v>
          </cell>
        </row>
        <row r="2300">
          <cell r="I2300" t="str">
            <v>H</v>
          </cell>
          <cell r="J2300">
            <v>1</v>
          </cell>
          <cell r="K2300">
            <v>0</v>
          </cell>
          <cell r="L2300">
            <v>27.3</v>
          </cell>
        </row>
        <row r="2301">
          <cell r="D2301" t="str">
            <v> 88264 </v>
          </cell>
          <cell r="E2301" t="str">
            <v>SINAPI</v>
          </cell>
          <cell r="F2301" t="str">
            <v>ELETRICISTA COM ENCARGOS COMPLEMENTARES</v>
          </cell>
          <cell r="G2301" t="str">
            <v>SEDI - SERVIÇOS DIVERSOS</v>
          </cell>
        </row>
        <row r="2301">
          <cell r="I2301" t="str">
            <v>H</v>
          </cell>
          <cell r="J2301">
            <v>1</v>
          </cell>
          <cell r="K2301">
            <v>0</v>
          </cell>
          <cell r="L2301">
            <v>33.07</v>
          </cell>
        </row>
        <row r="2302">
          <cell r="D2302" t="str">
            <v> 07641 </v>
          </cell>
          <cell r="E2302" t="str">
            <v>EMOP</v>
          </cell>
          <cell r="F2302" t="str">
            <v>ARRUELA LISA DE DIAMETRO INTERNO, DE 1/4 "</v>
          </cell>
          <cell r="G2302" t="str">
            <v>Material</v>
          </cell>
        </row>
        <row r="2302">
          <cell r="I2302" t="str">
            <v>UN</v>
          </cell>
          <cell r="J2302">
            <v>2.66</v>
          </cell>
          <cell r="K2302">
            <v>0</v>
          </cell>
          <cell r="L2302">
            <v>0.08</v>
          </cell>
        </row>
        <row r="2303">
          <cell r="D2303" t="str">
            <v> 05568 </v>
          </cell>
          <cell r="E2303" t="str">
            <v>EMOP</v>
          </cell>
          <cell r="F2303" t="str">
            <v>PORCA ALTA, DE 1/4"</v>
          </cell>
          <cell r="G2303" t="str">
            <v>Material</v>
          </cell>
        </row>
        <row r="2303">
          <cell r="I2303" t="str">
            <v>UN</v>
          </cell>
          <cell r="J2303">
            <v>2.66</v>
          </cell>
          <cell r="K2303">
            <v>0</v>
          </cell>
          <cell r="L2303">
            <v>0.08</v>
          </cell>
        </row>
        <row r="2304">
          <cell r="D2304" t="str">
            <v> 05565 </v>
          </cell>
          <cell r="E2304" t="str">
            <v>EMOP</v>
          </cell>
          <cell r="F2304" t="str">
            <v>PINO COM ROSCA, EM CAIXAS COM 100 PECAS,  NO DIAMETRO DE 1/4", DE (30X20)MM</v>
          </cell>
          <cell r="G2304" t="str">
            <v>Material</v>
          </cell>
        </row>
        <row r="2304">
          <cell r="I2304" t="str">
            <v>UN</v>
          </cell>
          <cell r="J2304">
            <v>0.0133</v>
          </cell>
          <cell r="K2304">
            <v>0</v>
          </cell>
          <cell r="L2304">
            <v>41.92</v>
          </cell>
        </row>
        <row r="2305">
          <cell r="D2305" t="str">
            <v> 07637 </v>
          </cell>
          <cell r="E2305" t="str">
            <v>EMOP</v>
          </cell>
          <cell r="F2305" t="str">
            <v>TIRANTE ROSQUEADO, DE 1/4"X3000MM</v>
          </cell>
          <cell r="G2305" t="str">
            <v>Material</v>
          </cell>
        </row>
        <row r="2305">
          <cell r="I2305" t="str">
            <v>UN</v>
          </cell>
          <cell r="J2305">
            <v>0.666</v>
          </cell>
          <cell r="K2305">
            <v>0</v>
          </cell>
          <cell r="L2305">
            <v>10.5</v>
          </cell>
        </row>
        <row r="2306">
          <cell r="D2306" t="str">
            <v> 13874 </v>
          </cell>
          <cell r="E2306" t="str">
            <v>EMOP</v>
          </cell>
          <cell r="F2306" t="str">
            <v>SUPORTE SUSPENSAO OMEGA P/ELETROCALHA PE RFURADA OU LISA 100X50MM (LARGURA X ABA)</v>
          </cell>
          <cell r="G2306" t="str">
            <v>Material</v>
          </cell>
        </row>
        <row r="2306">
          <cell r="I2306" t="str">
            <v>UN</v>
          </cell>
          <cell r="J2306">
            <v>0.666</v>
          </cell>
          <cell r="K2306">
            <v>0</v>
          </cell>
          <cell r="L2306">
            <v>2.84</v>
          </cell>
        </row>
        <row r="2307">
          <cell r="D2307" t="str">
            <v> 07639 </v>
          </cell>
          <cell r="E2307" t="str">
            <v>EMOP</v>
          </cell>
          <cell r="F2307" t="str">
            <v>PROLONGADOR PARA TIRANTE ROSQUEADO, DE 1 /4"</v>
          </cell>
          <cell r="G2307" t="str">
            <v>Material</v>
          </cell>
        </row>
        <row r="2307">
          <cell r="I2307" t="str">
            <v>UN</v>
          </cell>
          <cell r="J2307">
            <v>1.33</v>
          </cell>
          <cell r="K2307">
            <v>0</v>
          </cell>
          <cell r="L2307">
            <v>2.06</v>
          </cell>
        </row>
        <row r="2309">
          <cell r="D2309" t="str">
            <v>Código</v>
          </cell>
          <cell r="E2309" t="str">
            <v>Banco</v>
          </cell>
          <cell r="F2309" t="str">
            <v>Descrição</v>
          </cell>
          <cell r="G2309" t="str">
            <v>Tipo</v>
          </cell>
        </row>
        <row r="2309">
          <cell r="I2309" t="str">
            <v>Und</v>
          </cell>
          <cell r="J2309" t="str">
            <v>Quant.</v>
          </cell>
          <cell r="K2309" t="str">
            <v>Porcent.</v>
          </cell>
          <cell r="L2309" t="str">
            <v>Valor Unit</v>
          </cell>
        </row>
        <row r="2310">
          <cell r="D2310" t="str">
            <v> UFF00099 (ADAPT_EMOP: 15.018.0468-A) </v>
          </cell>
          <cell r="E2310" t="str">
            <v>Próprio</v>
          </cell>
          <cell r="F2310" t="str">
            <v>ELETROCALHA PERFURADA,SEM TAMPA,TIPO "U",150X50MM,TRATAMENTOSUPERFICIAL PRE-ZINCADO A QUENTE,INCLUSIVE CONEXOES,ACESSORIOS E FIXACAO SUPERIOR. COLOCACAO</v>
          </cell>
          <cell r="G2310">
            <v>15</v>
          </cell>
        </row>
        <row r="2310">
          <cell r="I2310" t="str">
            <v>M</v>
          </cell>
          <cell r="J2310">
            <v>1</v>
          </cell>
        </row>
        <row r="2310">
          <cell r="L2310">
            <v>73.23</v>
          </cell>
        </row>
        <row r="2311">
          <cell r="D2311" t="str">
            <v> 88247 </v>
          </cell>
          <cell r="E2311" t="str">
            <v>SINAPI</v>
          </cell>
          <cell r="F2311" t="str">
            <v>AUXILIAR DE ELETRICISTA COM ENCARGOS COMPLEMENTARES</v>
          </cell>
          <cell r="G2311" t="str">
            <v>SEDI - SERVIÇOS DIVERSOS</v>
          </cell>
        </row>
        <row r="2311">
          <cell r="I2311" t="str">
            <v>H</v>
          </cell>
          <cell r="J2311">
            <v>1</v>
          </cell>
          <cell r="K2311">
            <v>0</v>
          </cell>
          <cell r="L2311">
            <v>27.3</v>
          </cell>
        </row>
        <row r="2312">
          <cell r="D2312" t="str">
            <v> 88264 </v>
          </cell>
          <cell r="E2312" t="str">
            <v>SINAPI</v>
          </cell>
          <cell r="F2312" t="str">
            <v>ELETRICISTA COM ENCARGOS COMPLEMENTARES</v>
          </cell>
          <cell r="G2312" t="str">
            <v>SEDI - SERVIÇOS DIVERSOS</v>
          </cell>
        </row>
        <row r="2312">
          <cell r="I2312" t="str">
            <v>H</v>
          </cell>
          <cell r="J2312">
            <v>1</v>
          </cell>
          <cell r="K2312">
            <v>0</v>
          </cell>
          <cell r="L2312">
            <v>33.07</v>
          </cell>
        </row>
        <row r="2313">
          <cell r="D2313" t="str">
            <v> 05568 </v>
          </cell>
          <cell r="E2313" t="str">
            <v>EMOP</v>
          </cell>
          <cell r="F2313" t="str">
            <v>PORCA ALTA, DE 1/4"</v>
          </cell>
          <cell r="G2313" t="str">
            <v>Material</v>
          </cell>
        </row>
        <row r="2313">
          <cell r="I2313" t="str">
            <v>UN</v>
          </cell>
          <cell r="J2313">
            <v>2.66</v>
          </cell>
          <cell r="K2313">
            <v>0</v>
          </cell>
          <cell r="L2313">
            <v>0.08</v>
          </cell>
        </row>
        <row r="2314">
          <cell r="D2314" t="str">
            <v> 07637 </v>
          </cell>
          <cell r="E2314" t="str">
            <v>EMOP</v>
          </cell>
          <cell r="F2314" t="str">
            <v>TIRANTE ROSQUEADO, DE 1/4"X3000MM</v>
          </cell>
          <cell r="G2314" t="str">
            <v>Material</v>
          </cell>
        </row>
        <row r="2314">
          <cell r="I2314" t="str">
            <v>UN</v>
          </cell>
          <cell r="J2314">
            <v>0.666</v>
          </cell>
          <cell r="K2314">
            <v>0</v>
          </cell>
          <cell r="L2314">
            <v>10.5</v>
          </cell>
        </row>
        <row r="2315">
          <cell r="D2315" t="str">
            <v> 13875 </v>
          </cell>
          <cell r="E2315" t="str">
            <v>EMOP</v>
          </cell>
          <cell r="F2315" t="str">
            <v>SUPORTE SUSPENSAO OMEGA P/ELETROCALHA PE RFURADA OU LISA 150X50MM (LARGURA X ABA)</v>
          </cell>
          <cell r="G2315" t="str">
            <v>Material</v>
          </cell>
        </row>
        <row r="2315">
          <cell r="I2315" t="str">
            <v>UN</v>
          </cell>
          <cell r="J2315">
            <v>0.666</v>
          </cell>
          <cell r="K2315">
            <v>0</v>
          </cell>
          <cell r="L2315">
            <v>3.27</v>
          </cell>
        </row>
        <row r="2316">
          <cell r="D2316" t="str">
            <v> 07639 </v>
          </cell>
          <cell r="E2316" t="str">
            <v>EMOP</v>
          </cell>
          <cell r="F2316" t="str">
            <v>PROLONGADOR PARA TIRANTE ROSQUEADO, DE 1 /4"</v>
          </cell>
          <cell r="G2316" t="str">
            <v>Material</v>
          </cell>
        </row>
        <row r="2316">
          <cell r="I2316" t="str">
            <v>UN</v>
          </cell>
          <cell r="J2316">
            <v>1.33</v>
          </cell>
          <cell r="K2316">
            <v>0</v>
          </cell>
          <cell r="L2316">
            <v>2.06</v>
          </cell>
        </row>
        <row r="2317">
          <cell r="D2317" t="str">
            <v> 05565 </v>
          </cell>
          <cell r="E2317" t="str">
            <v>EMOP</v>
          </cell>
          <cell r="F2317" t="str">
            <v>PINO COM ROSCA, EM CAIXAS COM 100 PECAS,  NO DIAMETRO DE 1/4", DE (30X20)MM</v>
          </cell>
          <cell r="G2317" t="str">
            <v>Material</v>
          </cell>
        </row>
        <row r="2317">
          <cell r="I2317" t="str">
            <v>UN</v>
          </cell>
          <cell r="J2317">
            <v>0.0133</v>
          </cell>
          <cell r="K2317">
            <v>0</v>
          </cell>
          <cell r="L2317">
            <v>41.92</v>
          </cell>
        </row>
        <row r="2318">
          <cell r="D2318" t="str">
            <v> 07641 </v>
          </cell>
          <cell r="E2318" t="str">
            <v>EMOP</v>
          </cell>
          <cell r="F2318" t="str">
            <v>ARRUELA LISA DE DIAMETRO INTERNO, DE 1/4 "</v>
          </cell>
          <cell r="G2318" t="str">
            <v>Material</v>
          </cell>
        </row>
        <row r="2318">
          <cell r="I2318" t="str">
            <v>UN</v>
          </cell>
          <cell r="J2318">
            <v>2.66</v>
          </cell>
          <cell r="K2318">
            <v>0</v>
          </cell>
          <cell r="L2318">
            <v>0.08</v>
          </cell>
        </row>
        <row r="2320">
          <cell r="D2320" t="str">
            <v>Código</v>
          </cell>
          <cell r="E2320" t="str">
            <v>Banco</v>
          </cell>
          <cell r="F2320" t="str">
            <v>Descrição</v>
          </cell>
          <cell r="G2320" t="str">
            <v>Tipo</v>
          </cell>
        </row>
        <row r="2320">
          <cell r="I2320" t="str">
            <v>Und</v>
          </cell>
          <cell r="J2320" t="str">
            <v>Quant.</v>
          </cell>
          <cell r="K2320" t="str">
            <v>Porcent.</v>
          </cell>
          <cell r="L2320" t="str">
            <v>Valor Unit</v>
          </cell>
        </row>
        <row r="2321">
          <cell r="D2321" t="str">
            <v> UFF00496 (ADAPT_EMOP: 15.018.0470-A) </v>
          </cell>
          <cell r="E2321" t="str">
            <v>Próprio</v>
          </cell>
          <cell r="F2321" t="str">
            <v>ELETROCALHA PERFURADA,SEM TAMPA,TIPO "U",300X50MM,TRATAMENTOSUPERFICIAL PRE-ZINCADO A QUENTE,INCLUSIVE CONEXOES, ACESSORIOS E FIXACAO SUPERIOR.COLOCAÇÃO</v>
          </cell>
          <cell r="G2321">
            <v>15</v>
          </cell>
        </row>
        <row r="2321">
          <cell r="I2321" t="str">
            <v>M</v>
          </cell>
          <cell r="J2321">
            <v>1</v>
          </cell>
        </row>
        <row r="2321">
          <cell r="L2321">
            <v>74.25</v>
          </cell>
        </row>
        <row r="2322">
          <cell r="D2322" t="str">
            <v> 88264 </v>
          </cell>
          <cell r="E2322" t="str">
            <v>SINAPI</v>
          </cell>
          <cell r="F2322" t="str">
            <v>ELETRICISTA COM ENCARGOS COMPLEMENTARES</v>
          </cell>
          <cell r="G2322" t="str">
            <v>SEDI - SERVIÇOS DIVERSOS</v>
          </cell>
        </row>
        <row r="2322">
          <cell r="I2322" t="str">
            <v>H</v>
          </cell>
          <cell r="J2322">
            <v>1</v>
          </cell>
          <cell r="K2322">
            <v>0</v>
          </cell>
          <cell r="L2322">
            <v>33.07</v>
          </cell>
        </row>
        <row r="2323">
          <cell r="D2323" t="str">
            <v> 88247 </v>
          </cell>
          <cell r="E2323" t="str">
            <v>SINAPI</v>
          </cell>
          <cell r="F2323" t="str">
            <v>AUXILIAR DE ELETRICISTA COM ENCARGOS COMPLEMENTARES</v>
          </cell>
          <cell r="G2323" t="str">
            <v>SEDI - SERVIÇOS DIVERSOS</v>
          </cell>
        </row>
        <row r="2323">
          <cell r="I2323" t="str">
            <v>H</v>
          </cell>
          <cell r="J2323">
            <v>1</v>
          </cell>
          <cell r="K2323">
            <v>0</v>
          </cell>
          <cell r="L2323">
            <v>27.3</v>
          </cell>
        </row>
        <row r="2324">
          <cell r="D2324" t="str">
            <v> 07637 </v>
          </cell>
          <cell r="E2324" t="str">
            <v>EMOP</v>
          </cell>
          <cell r="F2324" t="str">
            <v>TIRANTE ROSQUEADO, DE 1/4"X3000MM</v>
          </cell>
          <cell r="G2324" t="str">
            <v>Material</v>
          </cell>
        </row>
        <row r="2324">
          <cell r="I2324" t="str">
            <v>UN</v>
          </cell>
          <cell r="J2324">
            <v>0.666</v>
          </cell>
          <cell r="K2324">
            <v>0</v>
          </cell>
          <cell r="L2324">
            <v>10.5</v>
          </cell>
        </row>
        <row r="2325">
          <cell r="D2325" t="str">
            <v> 07641 </v>
          </cell>
          <cell r="E2325" t="str">
            <v>EMOP</v>
          </cell>
          <cell r="F2325" t="str">
            <v>ARRUELA LISA DE DIAMETRO INTERNO, DE 1/4 "</v>
          </cell>
          <cell r="G2325" t="str">
            <v>Material</v>
          </cell>
        </row>
        <row r="2325">
          <cell r="I2325" t="str">
            <v>UN</v>
          </cell>
          <cell r="J2325">
            <v>2.66</v>
          </cell>
          <cell r="K2325">
            <v>0</v>
          </cell>
          <cell r="L2325">
            <v>0.08</v>
          </cell>
        </row>
        <row r="2326">
          <cell r="D2326" t="str">
            <v> 13877 </v>
          </cell>
          <cell r="E2326" t="str">
            <v>EMOP</v>
          </cell>
          <cell r="F2326" t="str">
            <v>SUPORTE SUSPENSAO OMEGA P/ELETROCALHA PE RFURADA OU LISA 300X50MM (LARGURA X ABA)</v>
          </cell>
          <cell r="G2326" t="str">
            <v>Material</v>
          </cell>
        </row>
        <row r="2326">
          <cell r="I2326" t="str">
            <v>UN</v>
          </cell>
          <cell r="J2326">
            <v>0.666</v>
          </cell>
          <cell r="K2326">
            <v>0</v>
          </cell>
          <cell r="L2326">
            <v>4.79</v>
          </cell>
        </row>
        <row r="2327">
          <cell r="D2327" t="str">
            <v> 05565 </v>
          </cell>
          <cell r="E2327" t="str">
            <v>EMOP</v>
          </cell>
          <cell r="F2327" t="str">
            <v>PINO COM ROSCA, EM CAIXAS COM 100 PECAS,  NO DIAMETRO DE 1/4", DE (30X20)MM</v>
          </cell>
          <cell r="G2327" t="str">
            <v>Material</v>
          </cell>
        </row>
        <row r="2327">
          <cell r="I2327" t="str">
            <v>UN</v>
          </cell>
          <cell r="J2327">
            <v>0.0133</v>
          </cell>
          <cell r="K2327">
            <v>0</v>
          </cell>
          <cell r="L2327">
            <v>41.92</v>
          </cell>
        </row>
        <row r="2328">
          <cell r="D2328" t="str">
            <v> 05568 </v>
          </cell>
          <cell r="E2328" t="str">
            <v>EMOP</v>
          </cell>
          <cell r="F2328" t="str">
            <v>PORCA ALTA, DE 1/4"</v>
          </cell>
          <cell r="G2328" t="str">
            <v>Material</v>
          </cell>
        </row>
        <row r="2328">
          <cell r="I2328" t="str">
            <v>UN</v>
          </cell>
          <cell r="J2328">
            <v>2.66</v>
          </cell>
          <cell r="K2328">
            <v>0</v>
          </cell>
          <cell r="L2328">
            <v>0.08</v>
          </cell>
        </row>
        <row r="2329">
          <cell r="D2329" t="str">
            <v> 07639 </v>
          </cell>
          <cell r="E2329" t="str">
            <v>EMOP</v>
          </cell>
          <cell r="F2329" t="str">
            <v>PROLONGADOR PARA TIRANTE ROSQUEADO, DE 1 /4"</v>
          </cell>
          <cell r="G2329" t="str">
            <v>Material</v>
          </cell>
        </row>
        <row r="2329">
          <cell r="I2329" t="str">
            <v>UN</v>
          </cell>
          <cell r="J2329">
            <v>1.33</v>
          </cell>
          <cell r="K2329">
            <v>0</v>
          </cell>
          <cell r="L2329">
            <v>2.06</v>
          </cell>
        </row>
        <row r="2331">
          <cell r="D2331" t="str">
            <v>Código</v>
          </cell>
          <cell r="E2331" t="str">
            <v>Banco</v>
          </cell>
          <cell r="F2331" t="str">
            <v>Descrição</v>
          </cell>
          <cell r="G2331" t="str">
            <v>Tipo</v>
          </cell>
        </row>
        <row r="2331">
          <cell r="I2331" t="str">
            <v>Und</v>
          </cell>
          <cell r="J2331" t="str">
            <v>Quant.</v>
          </cell>
          <cell r="K2331" t="str">
            <v>Porcent.</v>
          </cell>
          <cell r="L2331" t="str">
            <v>Valor Unit</v>
          </cell>
        </row>
        <row r="2332">
          <cell r="D2332" t="str">
            <v> 063625 </v>
          </cell>
          <cell r="E2332" t="str">
            <v>SBC</v>
          </cell>
          <cell r="F2332" t="str">
            <v>LEITOS - LEITO PARA CABOS TIPO MEDIO 300x100mm</v>
          </cell>
          <cell r="G2332" t="str">
            <v>INSTALACOES ELETRICAS - LEITOS E CABOS</v>
          </cell>
        </row>
        <row r="2332">
          <cell r="I2332" t="str">
            <v>M</v>
          </cell>
          <cell r="J2332">
            <v>1</v>
          </cell>
        </row>
        <row r="2332">
          <cell r="L2332">
            <v>135.25</v>
          </cell>
        </row>
        <row r="2333">
          <cell r="D2333" t="str">
            <v> 099806 </v>
          </cell>
          <cell r="E2333" t="str">
            <v>SBC</v>
          </cell>
          <cell r="F2333" t="str">
            <v>AJUDANTE DE ELETRICISTA</v>
          </cell>
          <cell r="G2333" t="str">
            <v>Mão de Obra</v>
          </cell>
        </row>
        <row r="2333">
          <cell r="I2333" t="str">
            <v>H</v>
          </cell>
          <cell r="J2333">
            <v>0.3</v>
          </cell>
          <cell r="K2333">
            <v>0</v>
          </cell>
          <cell r="L2333">
            <v>19.687466</v>
          </cell>
        </row>
        <row r="2334">
          <cell r="D2334" t="str">
            <v> 036811 </v>
          </cell>
          <cell r="E2334" t="str">
            <v>SBC</v>
          </cell>
          <cell r="F2334" t="str">
            <v>LEITO PARA CABOS TIPO MEDIO PRE-GALVANIZADO A QUENTE, CHAPA 16 300x100mm</v>
          </cell>
          <cell r="G2334" t="str">
            <v>Material</v>
          </cell>
        </row>
        <row r="2334">
          <cell r="I2334" t="str">
            <v>M</v>
          </cell>
          <cell r="J2334">
            <v>1.1</v>
          </cell>
          <cell r="K2334">
            <v>0</v>
          </cell>
          <cell r="L2334">
            <v>110.55</v>
          </cell>
        </row>
        <row r="2335">
          <cell r="D2335" t="str">
            <v> 099250 </v>
          </cell>
          <cell r="E2335" t="str">
            <v>SBC</v>
          </cell>
          <cell r="F2335" t="str">
            <v>ELETRICISTA</v>
          </cell>
          <cell r="G2335" t="str">
            <v>Mão de Obra</v>
          </cell>
        </row>
        <row r="2335">
          <cell r="I2335" t="str">
            <v>H</v>
          </cell>
          <cell r="J2335">
            <v>0.3</v>
          </cell>
          <cell r="K2335">
            <v>0</v>
          </cell>
          <cell r="L2335">
            <v>25.83713</v>
          </cell>
        </row>
        <row r="2337">
          <cell r="D2337" t="str">
            <v>Código</v>
          </cell>
          <cell r="E2337" t="str">
            <v>Banco</v>
          </cell>
          <cell r="F2337" t="str">
            <v>Descrição</v>
          </cell>
          <cell r="G2337" t="str">
            <v>Tipo</v>
          </cell>
        </row>
        <row r="2337">
          <cell r="I2337" t="str">
            <v>Und</v>
          </cell>
          <cell r="J2337" t="str">
            <v>Quant.</v>
          </cell>
          <cell r="K2337" t="str">
            <v>Porcent.</v>
          </cell>
          <cell r="L2337" t="str">
            <v>Valor Unit</v>
          </cell>
        </row>
        <row r="2338">
          <cell r="D2338" t="str">
            <v> 063626 </v>
          </cell>
          <cell r="E2338" t="str">
            <v>SBC</v>
          </cell>
          <cell r="F2338" t="str">
            <v>LEITOS - LEITO PARA CABOS TIPO MEDIO 400x100mm</v>
          </cell>
          <cell r="G2338" t="str">
            <v>INSTALACOES ELETRICAS - LEITOS E CABOS</v>
          </cell>
        </row>
        <row r="2338">
          <cell r="I2338" t="str">
            <v>M</v>
          </cell>
          <cell r="J2338">
            <v>1</v>
          </cell>
        </row>
        <row r="2338">
          <cell r="L2338">
            <v>142.04</v>
          </cell>
        </row>
        <row r="2339">
          <cell r="D2339" t="str">
            <v> 099806 </v>
          </cell>
          <cell r="E2339" t="str">
            <v>SBC</v>
          </cell>
          <cell r="F2339" t="str">
            <v>AJUDANTE DE ELETRICISTA</v>
          </cell>
          <cell r="G2339" t="str">
            <v>Mão de Obra</v>
          </cell>
        </row>
        <row r="2339">
          <cell r="I2339" t="str">
            <v>H</v>
          </cell>
          <cell r="J2339">
            <v>0.3</v>
          </cell>
          <cell r="K2339">
            <v>0</v>
          </cell>
          <cell r="L2339">
            <v>19.687466</v>
          </cell>
        </row>
        <row r="2340">
          <cell r="D2340" t="str">
            <v> 036812 </v>
          </cell>
          <cell r="E2340" t="str">
            <v>SBC</v>
          </cell>
          <cell r="F2340" t="str">
            <v>LEITO PARA CABOS TIPO MEDIO PRE-GALVANIZADO A QUENTE, CHAPA 16 400x100mm</v>
          </cell>
          <cell r="G2340" t="str">
            <v>Material</v>
          </cell>
        </row>
        <row r="2340">
          <cell r="I2340" t="str">
            <v>M</v>
          </cell>
          <cell r="J2340">
            <v>1.1</v>
          </cell>
          <cell r="K2340">
            <v>0</v>
          </cell>
          <cell r="L2340">
            <v>116.72</v>
          </cell>
        </row>
        <row r="2341">
          <cell r="D2341" t="str">
            <v> 099250 </v>
          </cell>
          <cell r="E2341" t="str">
            <v>SBC</v>
          </cell>
          <cell r="F2341" t="str">
            <v>ELETRICISTA</v>
          </cell>
          <cell r="G2341" t="str">
            <v>Mão de Obra</v>
          </cell>
        </row>
        <row r="2341">
          <cell r="I2341" t="str">
            <v>H</v>
          </cell>
          <cell r="J2341">
            <v>0.3</v>
          </cell>
          <cell r="K2341">
            <v>0</v>
          </cell>
          <cell r="L2341">
            <v>25.83713</v>
          </cell>
        </row>
        <row r="2343">
          <cell r="D2343" t="str">
            <v>Código</v>
          </cell>
          <cell r="E2343" t="str">
            <v>Banco</v>
          </cell>
          <cell r="F2343" t="str">
            <v>Descrição</v>
          </cell>
          <cell r="G2343" t="str">
            <v>Tipo</v>
          </cell>
        </row>
        <row r="2343">
          <cell r="I2343" t="str">
            <v>Und</v>
          </cell>
          <cell r="J2343" t="str">
            <v>Quant.</v>
          </cell>
          <cell r="K2343" t="str">
            <v>Porcent.</v>
          </cell>
          <cell r="L2343" t="str">
            <v>Valor Unit</v>
          </cell>
        </row>
        <row r="2344">
          <cell r="D2344" t="str">
            <v> 063627 </v>
          </cell>
          <cell r="E2344" t="str">
            <v>SBC</v>
          </cell>
          <cell r="F2344" t="str">
            <v>LEITOS - LEITO PARA CABOS TIPO MEDIO 500x100mm</v>
          </cell>
          <cell r="G2344" t="str">
            <v>INSTALACOES ELETRICAS - LEITOS E CABOS</v>
          </cell>
        </row>
        <row r="2344">
          <cell r="I2344" t="str">
            <v>M</v>
          </cell>
          <cell r="J2344">
            <v>1</v>
          </cell>
        </row>
        <row r="2344">
          <cell r="L2344">
            <v>161.86</v>
          </cell>
        </row>
        <row r="2345">
          <cell r="D2345" t="str">
            <v> 036815 </v>
          </cell>
          <cell r="E2345" t="str">
            <v>SBC</v>
          </cell>
          <cell r="F2345" t="str">
            <v>LEITO PARA CABOS TIPO MEDIO PRE-GALVANIZADO A QUENTE, CHAPA 16 500x100mm</v>
          </cell>
          <cell r="G2345" t="str">
            <v>Material</v>
          </cell>
        </row>
        <row r="2345">
          <cell r="I2345" t="str">
            <v>M</v>
          </cell>
          <cell r="J2345">
            <v>1.1</v>
          </cell>
          <cell r="K2345">
            <v>0</v>
          </cell>
          <cell r="L2345">
            <v>134.74</v>
          </cell>
        </row>
        <row r="2346">
          <cell r="D2346" t="str">
            <v> 099806 </v>
          </cell>
          <cell r="E2346" t="str">
            <v>SBC</v>
          </cell>
          <cell r="F2346" t="str">
            <v>AJUDANTE DE ELETRICISTA</v>
          </cell>
          <cell r="G2346" t="str">
            <v>Mão de Obra</v>
          </cell>
        </row>
        <row r="2346">
          <cell r="I2346" t="str">
            <v>H</v>
          </cell>
          <cell r="J2346">
            <v>0.3</v>
          </cell>
          <cell r="K2346">
            <v>0</v>
          </cell>
          <cell r="L2346">
            <v>19.687466</v>
          </cell>
        </row>
        <row r="2347">
          <cell r="D2347" t="str">
            <v> 099250 </v>
          </cell>
          <cell r="E2347" t="str">
            <v>SBC</v>
          </cell>
          <cell r="F2347" t="str">
            <v>ELETRICISTA</v>
          </cell>
          <cell r="G2347" t="str">
            <v>Mão de Obra</v>
          </cell>
        </row>
        <row r="2347">
          <cell r="I2347" t="str">
            <v>H</v>
          </cell>
          <cell r="J2347">
            <v>0.3</v>
          </cell>
          <cell r="K2347">
            <v>0</v>
          </cell>
          <cell r="L2347">
            <v>25.83713</v>
          </cell>
        </row>
        <row r="2349">
          <cell r="D2349" t="str">
            <v>Código</v>
          </cell>
          <cell r="E2349" t="str">
            <v>Banco</v>
          </cell>
          <cell r="F2349" t="str">
            <v>Descrição</v>
          </cell>
          <cell r="G2349" t="str">
            <v>Tipo</v>
          </cell>
        </row>
        <row r="2349">
          <cell r="I2349" t="str">
            <v>Und</v>
          </cell>
          <cell r="J2349" t="str">
            <v>Quant.</v>
          </cell>
          <cell r="K2349" t="str">
            <v>Porcent.</v>
          </cell>
          <cell r="L2349" t="str">
            <v>Valor Unit</v>
          </cell>
        </row>
        <row r="2350">
          <cell r="D2350" t="str">
            <v> UFF00580 (ADAPT_SBC:  063048) </v>
          </cell>
          <cell r="E2350" t="str">
            <v>Próprio</v>
          </cell>
          <cell r="F2350" t="str">
            <v>CURVA VERTICAL EXTERNA 90º PARA LEITO 500x100mm.FORNECIMENTO E COLOCACAO</v>
          </cell>
          <cell r="G2350">
            <v>15</v>
          </cell>
        </row>
        <row r="2350">
          <cell r="I2350" t="str">
            <v>UN</v>
          </cell>
          <cell r="J2350">
            <v>1</v>
          </cell>
        </row>
        <row r="2350">
          <cell r="L2350">
            <v>114.66</v>
          </cell>
        </row>
        <row r="2351">
          <cell r="D2351" t="str">
            <v> 88247 </v>
          </cell>
          <cell r="E2351" t="str">
            <v>SINAPI</v>
          </cell>
          <cell r="F2351" t="str">
            <v>AUXILIAR DE ELETRICISTA COM ENCARGOS COMPLEMENTARES</v>
          </cell>
          <cell r="G2351" t="str">
            <v>SEDI - SERVIÇOS DIVERSOS</v>
          </cell>
        </row>
        <row r="2351">
          <cell r="I2351" t="str">
            <v>H</v>
          </cell>
          <cell r="J2351">
            <v>0.52</v>
          </cell>
          <cell r="K2351">
            <v>0</v>
          </cell>
          <cell r="L2351">
            <v>27.3</v>
          </cell>
        </row>
        <row r="2352">
          <cell r="D2352" t="str">
            <v> 88264 </v>
          </cell>
          <cell r="E2352" t="str">
            <v>SINAPI</v>
          </cell>
          <cell r="F2352" t="str">
            <v>ELETRICISTA COM ENCARGOS COMPLEMENTARES</v>
          </cell>
          <cell r="G2352" t="str">
            <v>SEDI - SERVIÇOS DIVERSOS</v>
          </cell>
        </row>
        <row r="2352">
          <cell r="I2352" t="str">
            <v>H</v>
          </cell>
          <cell r="J2352">
            <v>0.52</v>
          </cell>
          <cell r="K2352">
            <v>0</v>
          </cell>
          <cell r="L2352">
            <v>33.07</v>
          </cell>
        </row>
        <row r="2353">
          <cell r="D2353" t="str">
            <v> UFF_COTAÇÃO 11 </v>
          </cell>
          <cell r="E2353" t="str">
            <v>Próprio</v>
          </cell>
          <cell r="F2353" t="str">
            <v>CURVA VERTICAL EXTERNA 90º PARA LEITO 500x100mm</v>
          </cell>
          <cell r="G2353" t="str">
            <v>Material</v>
          </cell>
        </row>
        <row r="2353">
          <cell r="I2353" t="str">
            <v>UN</v>
          </cell>
          <cell r="J2353">
            <v>1</v>
          </cell>
          <cell r="K2353">
            <v>0</v>
          </cell>
          <cell r="L2353">
            <v>83.28</v>
          </cell>
        </row>
        <row r="2355">
          <cell r="D2355" t="str">
            <v>Código</v>
          </cell>
          <cell r="E2355" t="str">
            <v>Banco</v>
          </cell>
          <cell r="F2355" t="str">
            <v>Descrição</v>
          </cell>
          <cell r="G2355" t="str">
            <v>Tipo</v>
          </cell>
        </row>
        <row r="2355">
          <cell r="I2355" t="str">
            <v>Und</v>
          </cell>
          <cell r="J2355" t="str">
            <v>Quant.</v>
          </cell>
          <cell r="K2355" t="str">
            <v>Porcent.</v>
          </cell>
          <cell r="L2355" t="str">
            <v>Valor Unit</v>
          </cell>
        </row>
        <row r="2356">
          <cell r="D2356" t="str">
            <v> 063698 </v>
          </cell>
          <cell r="E2356" t="str">
            <v>SBC</v>
          </cell>
          <cell r="F2356" t="str">
            <v>LEITO - TE 90 TIPO MEDIO HORIZONTAL 500mm</v>
          </cell>
          <cell r="G2356" t="str">
            <v>INSTALACOES ELETRICAS - LEITOS E CABOS</v>
          </cell>
        </row>
        <row r="2356">
          <cell r="I2356" t="str">
            <v>UN</v>
          </cell>
          <cell r="J2356">
            <v>1</v>
          </cell>
        </row>
        <row r="2356">
          <cell r="L2356">
            <v>255.91</v>
          </cell>
        </row>
        <row r="2357">
          <cell r="D2357" t="str">
            <v> 099806 </v>
          </cell>
          <cell r="E2357" t="str">
            <v>SBC</v>
          </cell>
          <cell r="F2357" t="str">
            <v>AJUDANTE DE ELETRICISTA</v>
          </cell>
          <cell r="G2357" t="str">
            <v>Mão de Obra</v>
          </cell>
        </row>
        <row r="2357">
          <cell r="I2357" t="str">
            <v>H</v>
          </cell>
          <cell r="J2357">
            <v>0.4</v>
          </cell>
          <cell r="K2357">
            <v>0</v>
          </cell>
          <cell r="L2357">
            <v>19.687466</v>
          </cell>
        </row>
        <row r="2358">
          <cell r="D2358" t="str">
            <v> 036934 </v>
          </cell>
          <cell r="E2358" t="str">
            <v>SBC</v>
          </cell>
          <cell r="F2358" t="str">
            <v>LEITO - TE 90 TIPO MEDIO HORIZONTAL PRE-GALVANIZADO A QUENTE, CHAPA 16 500mm</v>
          </cell>
          <cell r="G2358" t="str">
            <v>Material</v>
          </cell>
        </row>
        <row r="2358">
          <cell r="I2358" t="str">
            <v>UN</v>
          </cell>
          <cell r="J2358">
            <v>1</v>
          </cell>
          <cell r="K2358">
            <v>0</v>
          </cell>
          <cell r="L2358">
            <v>237.71</v>
          </cell>
        </row>
        <row r="2359">
          <cell r="D2359" t="str">
            <v> 099250 </v>
          </cell>
          <cell r="E2359" t="str">
            <v>SBC</v>
          </cell>
          <cell r="F2359" t="str">
            <v>ELETRICISTA</v>
          </cell>
          <cell r="G2359" t="str">
            <v>Mão de Obra</v>
          </cell>
        </row>
        <row r="2359">
          <cell r="I2359" t="str">
            <v>H</v>
          </cell>
          <cell r="J2359">
            <v>0.4</v>
          </cell>
          <cell r="K2359">
            <v>0</v>
          </cell>
          <cell r="L2359">
            <v>25.83713</v>
          </cell>
        </row>
        <row r="2361">
          <cell r="D2361" t="str">
            <v>Código</v>
          </cell>
          <cell r="E2361" t="str">
            <v>Banco</v>
          </cell>
          <cell r="F2361" t="str">
            <v>Descrição</v>
          </cell>
          <cell r="G2361" t="str">
            <v>Tipo</v>
          </cell>
        </row>
        <row r="2361">
          <cell r="I2361" t="str">
            <v>Und</v>
          </cell>
          <cell r="J2361" t="str">
            <v>Quant.</v>
          </cell>
          <cell r="K2361" t="str">
            <v>Porcent.</v>
          </cell>
          <cell r="L2361" t="str">
            <v>Valor Unit</v>
          </cell>
        </row>
        <row r="2362">
          <cell r="D2362" t="str">
            <v> UFF00581 (ADAPT_SBC:  063698) </v>
          </cell>
          <cell r="E2362" t="str">
            <v>Próprio</v>
          </cell>
          <cell r="F2362" t="str">
            <v>TE REDUÇÃO PARA LEITO 500 P/300x100mm.FORNECIMENTO E COLOCACAO</v>
          </cell>
          <cell r="G2362">
            <v>15</v>
          </cell>
        </row>
        <row r="2362">
          <cell r="I2362" t="str">
            <v>UN</v>
          </cell>
          <cell r="J2362">
            <v>1</v>
          </cell>
        </row>
        <row r="2362">
          <cell r="L2362">
            <v>212.92</v>
          </cell>
        </row>
        <row r="2363">
          <cell r="D2363" t="str">
            <v> 88264 </v>
          </cell>
          <cell r="E2363" t="str">
            <v>SINAPI</v>
          </cell>
          <cell r="F2363" t="str">
            <v>ELETRICISTA COM ENCARGOS COMPLEMENTARES</v>
          </cell>
          <cell r="G2363" t="str">
            <v>SEDI - SERVIÇOS DIVERSOS</v>
          </cell>
        </row>
        <row r="2363">
          <cell r="I2363" t="str">
            <v>H</v>
          </cell>
          <cell r="J2363">
            <v>0.4</v>
          </cell>
          <cell r="K2363">
            <v>0</v>
          </cell>
          <cell r="L2363">
            <v>33.07</v>
          </cell>
        </row>
        <row r="2364">
          <cell r="D2364" t="str">
            <v> 88247 </v>
          </cell>
          <cell r="E2364" t="str">
            <v>SINAPI</v>
          </cell>
          <cell r="F2364" t="str">
            <v>AUXILIAR DE ELETRICISTA COM ENCARGOS COMPLEMENTARES</v>
          </cell>
          <cell r="G2364" t="str">
            <v>SEDI - SERVIÇOS DIVERSOS</v>
          </cell>
        </row>
        <row r="2364">
          <cell r="I2364" t="str">
            <v>H</v>
          </cell>
          <cell r="J2364">
            <v>0.4</v>
          </cell>
          <cell r="K2364">
            <v>0</v>
          </cell>
          <cell r="L2364">
            <v>27.3</v>
          </cell>
        </row>
        <row r="2365">
          <cell r="D2365" t="str">
            <v> UFF_COTAÇÃO 12 </v>
          </cell>
          <cell r="E2365" t="str">
            <v>Próprio</v>
          </cell>
          <cell r="F2365" t="str">
            <v>TE REDUÇÃO PARA LEITO 500 P/300x100mm</v>
          </cell>
          <cell r="G2365" t="str">
            <v>Material</v>
          </cell>
        </row>
        <row r="2365">
          <cell r="I2365" t="str">
            <v>UN</v>
          </cell>
          <cell r="J2365">
            <v>1</v>
          </cell>
          <cell r="K2365">
            <v>0</v>
          </cell>
          <cell r="L2365">
            <v>188.78</v>
          </cell>
        </row>
        <row r="2367">
          <cell r="D2367" t="str">
            <v>Código</v>
          </cell>
          <cell r="E2367" t="str">
            <v>Banco</v>
          </cell>
          <cell r="F2367" t="str">
            <v>Descrição</v>
          </cell>
          <cell r="G2367" t="str">
            <v>Tipo</v>
          </cell>
        </row>
        <row r="2367">
          <cell r="I2367" t="str">
            <v>Und</v>
          </cell>
          <cell r="J2367" t="str">
            <v>Quant.</v>
          </cell>
          <cell r="K2367" t="str">
            <v>Porcent.</v>
          </cell>
          <cell r="L2367" t="str">
            <v>Valor Unit</v>
          </cell>
        </row>
        <row r="2368">
          <cell r="D2368" t="str">
            <v> UFF00576 (ADAPT_SBC: 063449) </v>
          </cell>
          <cell r="E2368" t="str">
            <v>Próprio</v>
          </cell>
          <cell r="F2368" t="str">
            <v>JUNÇÃO SIMPLES PARA CONEXÃO DE LEITO METÁLICO C/ABA 100 MM, GALVANIZADA A FOGO, COM 8 PARAFUSOS, PORCAS E ARRUELAS DE PRESSÃO - FORNECIMENTO E INSTALAÇÃO</v>
          </cell>
          <cell r="G2368" t="str">
            <v>INEL - INSTALAÇÃO ELÉTRICA/ELETRIFICAÇÃO E ILUMINAÇÃO EXTERNA</v>
          </cell>
        </row>
        <row r="2368">
          <cell r="I2368" t="str">
            <v>UN</v>
          </cell>
          <cell r="J2368">
            <v>1</v>
          </cell>
        </row>
        <row r="2368">
          <cell r="L2368">
            <v>28.44</v>
          </cell>
        </row>
        <row r="2369">
          <cell r="D2369" t="str">
            <v> 88247 </v>
          </cell>
          <cell r="E2369" t="str">
            <v>SINAPI</v>
          </cell>
          <cell r="F2369" t="str">
            <v>AUXILIAR DE ELETRICISTA COM ENCARGOS COMPLEMENTARES</v>
          </cell>
          <cell r="G2369" t="str">
            <v>SEDI - SERVIÇOS DIVERSOS</v>
          </cell>
        </row>
        <row r="2369">
          <cell r="I2369" t="str">
            <v>H</v>
          </cell>
          <cell r="J2369">
            <v>0.2</v>
          </cell>
          <cell r="K2369">
            <v>0</v>
          </cell>
          <cell r="L2369">
            <v>27.3</v>
          </cell>
        </row>
        <row r="2370">
          <cell r="D2370" t="str">
            <v> 88264 </v>
          </cell>
          <cell r="E2370" t="str">
            <v>SINAPI</v>
          </cell>
          <cell r="F2370" t="str">
            <v>ELETRICISTA COM ENCARGOS COMPLEMENTARES</v>
          </cell>
          <cell r="G2370" t="str">
            <v>SEDI - SERVIÇOS DIVERSOS</v>
          </cell>
        </row>
        <row r="2370">
          <cell r="I2370" t="str">
            <v>H</v>
          </cell>
          <cell r="J2370">
            <v>0.2</v>
          </cell>
          <cell r="K2370">
            <v>0</v>
          </cell>
          <cell r="L2370">
            <v>33.07</v>
          </cell>
        </row>
        <row r="2371">
          <cell r="D2371" t="str">
            <v> 00004330 </v>
          </cell>
          <cell r="E2371" t="str">
            <v>SINAPI</v>
          </cell>
          <cell r="F2371" t="str">
            <v>PORCA ZINCADA, SEXTAVADA, DIAMETRO 5/16"</v>
          </cell>
          <cell r="G2371" t="str">
            <v>Material</v>
          </cell>
        </row>
        <row r="2371">
          <cell r="I2371" t="str">
            <v>UN</v>
          </cell>
          <cell r="J2371">
            <v>8</v>
          </cell>
          <cell r="K2371">
            <v>0</v>
          </cell>
          <cell r="L2371">
            <v>0.2</v>
          </cell>
        </row>
        <row r="2372">
          <cell r="D2372" t="str">
            <v> 13968 </v>
          </cell>
          <cell r="E2372" t="str">
            <v>EMOP</v>
          </cell>
          <cell r="F2372" t="str">
            <v>ARRUELA LISA DE ACO GALVANIZADO, DE 5/16 "</v>
          </cell>
          <cell r="G2372" t="str">
            <v>Material</v>
          </cell>
        </row>
        <row r="2372">
          <cell r="I2372" t="str">
            <v>UN</v>
          </cell>
          <cell r="J2372">
            <v>16</v>
          </cell>
          <cell r="K2372">
            <v>0</v>
          </cell>
          <cell r="L2372">
            <v>0.06</v>
          </cell>
        </row>
        <row r="2373">
          <cell r="D2373" t="str">
            <v> UFF_COTAÇÃO 13 </v>
          </cell>
          <cell r="E2373" t="str">
            <v>Próprio</v>
          </cell>
          <cell r="F2373" t="str">
            <v>Junção Simples Galvanizado A Fogo P/Leito 100MM</v>
          </cell>
          <cell r="G2373" t="str">
            <v>Material</v>
          </cell>
        </row>
        <row r="2373">
          <cell r="I2373" t="str">
            <v>UN</v>
          </cell>
          <cell r="J2373">
            <v>1</v>
          </cell>
          <cell r="K2373">
            <v>0</v>
          </cell>
          <cell r="L2373">
            <v>5.73</v>
          </cell>
        </row>
        <row r="2374">
          <cell r="D2374" t="str">
            <v> 003563 </v>
          </cell>
          <cell r="E2374" t="str">
            <v>SBC</v>
          </cell>
          <cell r="F2374" t="str">
            <v>PARAFUSO LENTILHA 42x13mm COM PORCA E ARRUELA</v>
          </cell>
          <cell r="G2374" t="str">
            <v>Material</v>
          </cell>
        </row>
        <row r="2374">
          <cell r="I2374" t="str">
            <v>UN</v>
          </cell>
          <cell r="J2374">
            <v>8</v>
          </cell>
          <cell r="K2374">
            <v>0</v>
          </cell>
          <cell r="L2374">
            <v>0.93</v>
          </cell>
        </row>
        <row r="2375">
          <cell r="D2375" t="str">
            <v> 13979 </v>
          </cell>
          <cell r="E2375" t="str">
            <v>EMOP</v>
          </cell>
          <cell r="F2375" t="str">
            <v>ARRUELA DE PRESSAO, DE 5/16"</v>
          </cell>
          <cell r="G2375" t="str">
            <v>Material</v>
          </cell>
        </row>
        <row r="2375">
          <cell r="I2375" t="str">
            <v>UN</v>
          </cell>
          <cell r="J2375">
            <v>8</v>
          </cell>
          <cell r="K2375">
            <v>0</v>
          </cell>
          <cell r="L2375">
            <v>0.08</v>
          </cell>
        </row>
        <row r="2377">
          <cell r="D2377" t="str">
            <v>Código</v>
          </cell>
          <cell r="E2377" t="str">
            <v>Banco</v>
          </cell>
          <cell r="F2377" t="str">
            <v>Descrição</v>
          </cell>
          <cell r="G2377" t="str">
            <v>Tipo</v>
          </cell>
        </row>
        <row r="2377">
          <cell r="I2377" t="str">
            <v>Und</v>
          </cell>
          <cell r="J2377" t="str">
            <v>Quant.</v>
          </cell>
          <cell r="K2377" t="str">
            <v>Porcent.</v>
          </cell>
          <cell r="L2377" t="str">
            <v>Valor Unit</v>
          </cell>
        </row>
        <row r="2378">
          <cell r="D2378" t="str">
            <v> UFF00582 (ADAPT_SBC:  063752) </v>
          </cell>
          <cell r="E2378" t="str">
            <v>Próprio</v>
          </cell>
          <cell r="F2378" t="str">
            <v>FLANGE PARA LEITO P/PAINEL 500x100mm.FORNECIMENTO E COLOCACAO</v>
          </cell>
          <cell r="G2378">
            <v>15</v>
          </cell>
        </row>
        <row r="2378">
          <cell r="I2378" t="str">
            <v>UN</v>
          </cell>
          <cell r="J2378">
            <v>1</v>
          </cell>
        </row>
        <row r="2378">
          <cell r="L2378">
            <v>23.07</v>
          </cell>
        </row>
        <row r="2379">
          <cell r="D2379" t="str">
            <v> 88264 </v>
          </cell>
          <cell r="E2379" t="str">
            <v>SINAPI</v>
          </cell>
          <cell r="F2379" t="str">
            <v>ELETRICISTA COM ENCARGOS COMPLEMENTARES</v>
          </cell>
          <cell r="G2379" t="str">
            <v>SEDI - SERVIÇOS DIVERSOS</v>
          </cell>
        </row>
        <row r="2379">
          <cell r="I2379" t="str">
            <v>H</v>
          </cell>
          <cell r="J2379">
            <v>0.109</v>
          </cell>
          <cell r="K2379">
            <v>0</v>
          </cell>
          <cell r="L2379">
            <v>33.07</v>
          </cell>
        </row>
        <row r="2380">
          <cell r="D2380" t="str">
            <v> 88247 </v>
          </cell>
          <cell r="E2380" t="str">
            <v>SINAPI</v>
          </cell>
          <cell r="F2380" t="str">
            <v>AUXILIAR DE ELETRICISTA COM ENCARGOS COMPLEMENTARES</v>
          </cell>
          <cell r="G2380" t="str">
            <v>SEDI - SERVIÇOS DIVERSOS</v>
          </cell>
        </row>
        <row r="2380">
          <cell r="I2380" t="str">
            <v>H</v>
          </cell>
          <cell r="J2380">
            <v>0.109</v>
          </cell>
          <cell r="K2380">
            <v>0</v>
          </cell>
          <cell r="L2380">
            <v>27.3</v>
          </cell>
        </row>
        <row r="2381">
          <cell r="D2381" t="str">
            <v> UFF_COTAÇÃO 14 </v>
          </cell>
          <cell r="E2381" t="str">
            <v>Próprio</v>
          </cell>
          <cell r="F2381" t="str">
            <v>FLANGE PARA LEITO P/PAINEL 500x100mm</v>
          </cell>
          <cell r="G2381" t="str">
            <v>Material</v>
          </cell>
        </row>
        <row r="2381">
          <cell r="I2381" t="str">
            <v>UN</v>
          </cell>
          <cell r="J2381">
            <v>1</v>
          </cell>
          <cell r="K2381">
            <v>0</v>
          </cell>
          <cell r="L2381">
            <v>16.5</v>
          </cell>
        </row>
        <row r="2383">
          <cell r="D2383" t="str">
            <v>Código</v>
          </cell>
          <cell r="E2383" t="str">
            <v>Banco</v>
          </cell>
          <cell r="F2383" t="str">
            <v>Descrição</v>
          </cell>
          <cell r="G2383" t="str">
            <v>Tipo</v>
          </cell>
        </row>
        <row r="2383">
          <cell r="I2383" t="str">
            <v>Und</v>
          </cell>
          <cell r="J2383" t="str">
            <v>Quant.</v>
          </cell>
          <cell r="K2383" t="str">
            <v>Porcent.</v>
          </cell>
          <cell r="L2383" t="str">
            <v>Valor Unit</v>
          </cell>
        </row>
        <row r="2384">
          <cell r="D2384" t="str">
            <v> UFF00583 (ADAPT_SBC:  063752) </v>
          </cell>
          <cell r="E2384" t="str">
            <v>Próprio</v>
          </cell>
          <cell r="F2384" t="str">
            <v>FLANGE PARA LEITO P/PAINEL 400x100mm.FORNECIMENTO E COLOCACAO</v>
          </cell>
          <cell r="G2384">
            <v>15</v>
          </cell>
        </row>
        <row r="2384">
          <cell r="I2384" t="str">
            <v>UN</v>
          </cell>
          <cell r="J2384">
            <v>1</v>
          </cell>
        </row>
        <row r="2384">
          <cell r="L2384">
            <v>21.19</v>
          </cell>
        </row>
        <row r="2385">
          <cell r="D2385" t="str">
            <v> 88264 </v>
          </cell>
          <cell r="E2385" t="str">
            <v>SINAPI</v>
          </cell>
          <cell r="F2385" t="str">
            <v>ELETRICISTA COM ENCARGOS COMPLEMENTARES</v>
          </cell>
          <cell r="G2385" t="str">
            <v>SEDI - SERVIÇOS DIVERSOS</v>
          </cell>
        </row>
        <row r="2385">
          <cell r="I2385" t="str">
            <v>H</v>
          </cell>
          <cell r="J2385">
            <v>0.109</v>
          </cell>
          <cell r="K2385">
            <v>0</v>
          </cell>
          <cell r="L2385">
            <v>33.07</v>
          </cell>
        </row>
        <row r="2386">
          <cell r="D2386" t="str">
            <v> 88247 </v>
          </cell>
          <cell r="E2386" t="str">
            <v>SINAPI</v>
          </cell>
          <cell r="F2386" t="str">
            <v>AUXILIAR DE ELETRICISTA COM ENCARGOS COMPLEMENTARES</v>
          </cell>
          <cell r="G2386" t="str">
            <v>SEDI - SERVIÇOS DIVERSOS</v>
          </cell>
        </row>
        <row r="2386">
          <cell r="I2386" t="str">
            <v>H</v>
          </cell>
          <cell r="J2386">
            <v>0.109</v>
          </cell>
          <cell r="K2386">
            <v>0</v>
          </cell>
          <cell r="L2386">
            <v>27.3</v>
          </cell>
        </row>
        <row r="2387">
          <cell r="D2387" t="str">
            <v> UFF_COTAÇÃO 15 </v>
          </cell>
          <cell r="E2387" t="str">
            <v>Próprio</v>
          </cell>
          <cell r="F2387" t="str">
            <v>FLANGE PARA LEITO P/PAINEL 400x100mm</v>
          </cell>
          <cell r="G2387" t="str">
            <v>Material</v>
          </cell>
        </row>
        <row r="2387">
          <cell r="I2387" t="str">
            <v>UN</v>
          </cell>
          <cell r="J2387">
            <v>1</v>
          </cell>
          <cell r="K2387">
            <v>0</v>
          </cell>
          <cell r="L2387">
            <v>14.62</v>
          </cell>
        </row>
        <row r="2389">
          <cell r="D2389" t="str">
            <v>Código</v>
          </cell>
          <cell r="E2389" t="str">
            <v>Banco</v>
          </cell>
          <cell r="F2389" t="str">
            <v>Descrição</v>
          </cell>
          <cell r="G2389" t="str">
            <v>Tipo</v>
          </cell>
        </row>
        <row r="2389">
          <cell r="I2389" t="str">
            <v>Und</v>
          </cell>
          <cell r="J2389" t="str">
            <v>Quant.</v>
          </cell>
          <cell r="K2389" t="str">
            <v>Porcent.</v>
          </cell>
          <cell r="L2389" t="str">
            <v>Valor Unit</v>
          </cell>
        </row>
        <row r="2390">
          <cell r="D2390" t="str">
            <v> UFF00584 (ADAPT_SBC:  063752) </v>
          </cell>
          <cell r="E2390" t="str">
            <v>Próprio</v>
          </cell>
          <cell r="F2390" t="str">
            <v>FLANGE PARA LEITO P/PAINEL 300x100mm.FORNECIMENTO E COLOCACAO</v>
          </cell>
          <cell r="G2390">
            <v>15</v>
          </cell>
        </row>
        <row r="2390">
          <cell r="I2390" t="str">
            <v>UN</v>
          </cell>
          <cell r="J2390">
            <v>1</v>
          </cell>
        </row>
        <row r="2390">
          <cell r="L2390">
            <v>18.43</v>
          </cell>
        </row>
        <row r="2391">
          <cell r="D2391" t="str">
            <v> 88247 </v>
          </cell>
          <cell r="E2391" t="str">
            <v>SINAPI</v>
          </cell>
          <cell r="F2391" t="str">
            <v>AUXILIAR DE ELETRICISTA COM ENCARGOS COMPLEMENTARES</v>
          </cell>
          <cell r="G2391" t="str">
            <v>SEDI - SERVIÇOS DIVERSOS</v>
          </cell>
        </row>
        <row r="2391">
          <cell r="I2391" t="str">
            <v>H</v>
          </cell>
          <cell r="J2391">
            <v>0.109</v>
          </cell>
          <cell r="K2391">
            <v>0</v>
          </cell>
          <cell r="L2391">
            <v>27.3</v>
          </cell>
        </row>
        <row r="2392">
          <cell r="D2392" t="str">
            <v> 88264 </v>
          </cell>
          <cell r="E2392" t="str">
            <v>SINAPI</v>
          </cell>
          <cell r="F2392" t="str">
            <v>ELETRICISTA COM ENCARGOS COMPLEMENTARES</v>
          </cell>
          <cell r="G2392" t="str">
            <v>SEDI - SERVIÇOS DIVERSOS</v>
          </cell>
        </row>
        <row r="2392">
          <cell r="I2392" t="str">
            <v>H</v>
          </cell>
          <cell r="J2392">
            <v>0.109</v>
          </cell>
          <cell r="K2392">
            <v>0</v>
          </cell>
          <cell r="L2392">
            <v>33.07</v>
          </cell>
        </row>
        <row r="2393">
          <cell r="D2393" t="str">
            <v> UFF_COTAÇÃO 16 </v>
          </cell>
          <cell r="E2393" t="str">
            <v>Próprio</v>
          </cell>
          <cell r="F2393" t="str">
            <v>FLANGE PARA LEITO P/PAINEL 300x100mm</v>
          </cell>
          <cell r="G2393" t="str">
            <v>Material</v>
          </cell>
        </row>
        <row r="2393">
          <cell r="I2393" t="str">
            <v>UN</v>
          </cell>
          <cell r="J2393">
            <v>1</v>
          </cell>
          <cell r="K2393">
            <v>0</v>
          </cell>
          <cell r="L2393">
            <v>11.86</v>
          </cell>
        </row>
        <row r="2395">
          <cell r="D2395" t="str">
            <v>Código</v>
          </cell>
          <cell r="E2395" t="str">
            <v>Banco</v>
          </cell>
          <cell r="F2395" t="str">
            <v>Descrição</v>
          </cell>
          <cell r="G2395" t="str">
            <v>Tipo</v>
          </cell>
        </row>
        <row r="2395">
          <cell r="I2395" t="str">
            <v>Und</v>
          </cell>
          <cell r="J2395" t="str">
            <v>Quant.</v>
          </cell>
          <cell r="K2395" t="str">
            <v>Porcent.</v>
          </cell>
          <cell r="L2395" t="str">
            <v>Valor Unit</v>
          </cell>
        </row>
        <row r="2396">
          <cell r="D2396" t="str">
            <v> UFF00578 (ADAPT_EMOP: 15.018.0741-A) </v>
          </cell>
          <cell r="E2396" t="str">
            <v>Próprio</v>
          </cell>
          <cell r="F2396" t="str">
            <v>CURVA REVERSÃO PARA LEITO 500x100mm. FORNECIMENTO E COLOCACAO</v>
          </cell>
          <cell r="G2396">
            <v>15</v>
          </cell>
        </row>
        <row r="2396">
          <cell r="I2396" t="str">
            <v>UN</v>
          </cell>
          <cell r="J2396">
            <v>1</v>
          </cell>
        </row>
        <row r="2396">
          <cell r="L2396">
            <v>113.46</v>
          </cell>
        </row>
        <row r="2397">
          <cell r="D2397" t="str">
            <v> 88264 </v>
          </cell>
          <cell r="E2397" t="str">
            <v>SINAPI</v>
          </cell>
          <cell r="F2397" t="str">
            <v>ELETRICISTA COM ENCARGOS COMPLEMENTARES</v>
          </cell>
          <cell r="G2397" t="str">
            <v>SEDI - SERVIÇOS DIVERSOS</v>
          </cell>
        </row>
        <row r="2397">
          <cell r="I2397" t="str">
            <v>H</v>
          </cell>
          <cell r="J2397">
            <v>0.5</v>
          </cell>
          <cell r="K2397">
            <v>0</v>
          </cell>
          <cell r="L2397">
            <v>33.07</v>
          </cell>
        </row>
        <row r="2398">
          <cell r="D2398" t="str">
            <v> 88247 </v>
          </cell>
          <cell r="E2398" t="str">
            <v>SINAPI</v>
          </cell>
          <cell r="F2398" t="str">
            <v>AUXILIAR DE ELETRICISTA COM ENCARGOS COMPLEMENTARES</v>
          </cell>
          <cell r="G2398" t="str">
            <v>SEDI - SERVIÇOS DIVERSOS</v>
          </cell>
        </row>
        <row r="2398">
          <cell r="I2398" t="str">
            <v>H</v>
          </cell>
          <cell r="J2398">
            <v>0.5</v>
          </cell>
          <cell r="K2398">
            <v>0</v>
          </cell>
          <cell r="L2398">
            <v>27.3</v>
          </cell>
        </row>
        <row r="2399">
          <cell r="D2399" t="str">
            <v> UFF_COTAÇÃO 17 </v>
          </cell>
          <cell r="E2399" t="str">
            <v>Próprio</v>
          </cell>
          <cell r="F2399" t="str">
            <v>CURVA REVERSÃO PARA LEITO 500x100mm</v>
          </cell>
          <cell r="G2399" t="str">
            <v>Material</v>
          </cell>
        </row>
        <row r="2399">
          <cell r="I2399" t="str">
            <v>UN</v>
          </cell>
          <cell r="J2399">
            <v>1</v>
          </cell>
          <cell r="K2399">
            <v>0</v>
          </cell>
          <cell r="L2399">
            <v>83.28</v>
          </cell>
        </row>
        <row r="2401">
          <cell r="D2401" t="str">
            <v>Código</v>
          </cell>
          <cell r="E2401" t="str">
            <v>Banco</v>
          </cell>
          <cell r="F2401" t="str">
            <v>Descrição</v>
          </cell>
          <cell r="G2401" t="str">
            <v>Tipo</v>
          </cell>
        </row>
        <row r="2401">
          <cell r="I2401" t="str">
            <v>Und</v>
          </cell>
          <cell r="J2401" t="str">
            <v>Quant.</v>
          </cell>
          <cell r="K2401" t="str">
            <v>Porcent.</v>
          </cell>
          <cell r="L2401" t="str">
            <v>Valor Unit</v>
          </cell>
        </row>
        <row r="2402">
          <cell r="D2402" t="str">
            <v> UFF00585 (ADAPT_EMOP:  15.018.0747-A) </v>
          </cell>
          <cell r="E2402" t="str">
            <v>Próprio</v>
          </cell>
          <cell r="F2402" t="str">
            <v>CURVA REVERSÃO PARA LEITO 400x100mm. FORNECIMENTO E COLOCACAO</v>
          </cell>
          <cell r="G2402">
            <v>15</v>
          </cell>
        </row>
        <row r="2402">
          <cell r="I2402" t="str">
            <v>UN</v>
          </cell>
          <cell r="J2402">
            <v>1</v>
          </cell>
        </row>
        <row r="2402">
          <cell r="L2402">
            <v>107.72</v>
          </cell>
        </row>
        <row r="2403">
          <cell r="D2403" t="str">
            <v> 88247 </v>
          </cell>
          <cell r="E2403" t="str">
            <v>SINAPI</v>
          </cell>
          <cell r="F2403" t="str">
            <v>AUXILIAR DE ELETRICISTA COM ENCARGOS COMPLEMENTARES</v>
          </cell>
          <cell r="G2403" t="str">
            <v>SEDI - SERVIÇOS DIVERSOS</v>
          </cell>
        </row>
        <row r="2403">
          <cell r="I2403" t="str">
            <v>H</v>
          </cell>
          <cell r="J2403">
            <v>0.5</v>
          </cell>
          <cell r="K2403">
            <v>0</v>
          </cell>
          <cell r="L2403">
            <v>27.3</v>
          </cell>
        </row>
        <row r="2404">
          <cell r="D2404" t="str">
            <v> 88264 </v>
          </cell>
          <cell r="E2404" t="str">
            <v>SINAPI</v>
          </cell>
          <cell r="F2404" t="str">
            <v>ELETRICISTA COM ENCARGOS COMPLEMENTARES</v>
          </cell>
          <cell r="G2404" t="str">
            <v>SEDI - SERVIÇOS DIVERSOS</v>
          </cell>
        </row>
        <row r="2404">
          <cell r="I2404" t="str">
            <v>H</v>
          </cell>
          <cell r="J2404">
            <v>0.5</v>
          </cell>
          <cell r="K2404">
            <v>0</v>
          </cell>
          <cell r="L2404">
            <v>33.07</v>
          </cell>
        </row>
        <row r="2405">
          <cell r="D2405" t="str">
            <v> UFF_COTAÇÃO 18 </v>
          </cell>
          <cell r="E2405" t="str">
            <v>Próprio</v>
          </cell>
          <cell r="F2405" t="str">
            <v>CURVA REVERSÃO PARA LEITO 400x100mm</v>
          </cell>
          <cell r="G2405" t="str">
            <v>Material</v>
          </cell>
        </row>
        <row r="2405">
          <cell r="I2405" t="str">
            <v>UN</v>
          </cell>
          <cell r="J2405">
            <v>1</v>
          </cell>
          <cell r="K2405">
            <v>0</v>
          </cell>
          <cell r="L2405">
            <v>77.54</v>
          </cell>
        </row>
        <row r="2407">
          <cell r="D2407" t="str">
            <v>Código</v>
          </cell>
          <cell r="E2407" t="str">
            <v>Banco</v>
          </cell>
          <cell r="F2407" t="str">
            <v>Descrição</v>
          </cell>
          <cell r="G2407" t="str">
            <v>Tipo</v>
          </cell>
        </row>
        <row r="2407">
          <cell r="I2407" t="str">
            <v>Und</v>
          </cell>
          <cell r="J2407" t="str">
            <v>Quant.</v>
          </cell>
          <cell r="K2407" t="str">
            <v>Porcent.</v>
          </cell>
          <cell r="L2407" t="str">
            <v>Valor Unit</v>
          </cell>
        </row>
        <row r="2408">
          <cell r="D2408" t="str">
            <v> UFF00586 (ADAPT_EMOP:  15.018.0746-A) </v>
          </cell>
          <cell r="E2408" t="str">
            <v>Próprio</v>
          </cell>
          <cell r="F2408" t="str">
            <v>CURVA REVERSÃO PARA LEITO 300x100mm. FORNECIMENTO E COLOCACAO</v>
          </cell>
          <cell r="G2408">
            <v>15</v>
          </cell>
        </row>
        <row r="2408">
          <cell r="I2408" t="str">
            <v>UN</v>
          </cell>
          <cell r="J2408">
            <v>1</v>
          </cell>
        </row>
        <row r="2408">
          <cell r="L2408">
            <v>101.98</v>
          </cell>
        </row>
        <row r="2409">
          <cell r="D2409" t="str">
            <v> 88264 </v>
          </cell>
          <cell r="E2409" t="str">
            <v>SINAPI</v>
          </cell>
          <cell r="F2409" t="str">
            <v>ELETRICISTA COM ENCARGOS COMPLEMENTARES</v>
          </cell>
          <cell r="G2409" t="str">
            <v>SEDI - SERVIÇOS DIVERSOS</v>
          </cell>
        </row>
        <row r="2409">
          <cell r="I2409" t="str">
            <v>H</v>
          </cell>
          <cell r="J2409">
            <v>0.5</v>
          </cell>
          <cell r="K2409">
            <v>0</v>
          </cell>
          <cell r="L2409">
            <v>33.07</v>
          </cell>
        </row>
        <row r="2410">
          <cell r="D2410" t="str">
            <v> 88247 </v>
          </cell>
          <cell r="E2410" t="str">
            <v>SINAPI</v>
          </cell>
          <cell r="F2410" t="str">
            <v>AUXILIAR DE ELETRICISTA COM ENCARGOS COMPLEMENTARES</v>
          </cell>
          <cell r="G2410" t="str">
            <v>SEDI - SERVIÇOS DIVERSOS</v>
          </cell>
        </row>
        <row r="2410">
          <cell r="I2410" t="str">
            <v>H</v>
          </cell>
          <cell r="J2410">
            <v>0.5</v>
          </cell>
          <cell r="K2410">
            <v>0</v>
          </cell>
          <cell r="L2410">
            <v>27.3</v>
          </cell>
        </row>
        <row r="2411">
          <cell r="D2411" t="str">
            <v> UFF_COTAÇÃO 19 </v>
          </cell>
          <cell r="E2411" t="str">
            <v>Próprio</v>
          </cell>
          <cell r="F2411" t="str">
            <v>CURVA REVERSÃO PARA LEITO 300x100mm</v>
          </cell>
          <cell r="G2411" t="str">
            <v>Material</v>
          </cell>
        </row>
        <row r="2411">
          <cell r="I2411" t="str">
            <v>UN</v>
          </cell>
          <cell r="J2411">
            <v>1</v>
          </cell>
          <cell r="K2411">
            <v>0</v>
          </cell>
          <cell r="L2411">
            <v>71.8</v>
          </cell>
        </row>
        <row r="2413">
          <cell r="D2413" t="str">
            <v>Código</v>
          </cell>
          <cell r="E2413" t="str">
            <v>Banco</v>
          </cell>
          <cell r="F2413" t="str">
            <v>Descrição</v>
          </cell>
          <cell r="G2413" t="str">
            <v>Tipo</v>
          </cell>
        </row>
        <row r="2413">
          <cell r="I2413" t="str">
            <v>Und</v>
          </cell>
          <cell r="J2413" t="str">
            <v>Quant.</v>
          </cell>
          <cell r="K2413" t="str">
            <v>Porcent.</v>
          </cell>
          <cell r="L2413" t="str">
            <v>Valor Unit</v>
          </cell>
        </row>
        <row r="2414">
          <cell r="D2414" t="str">
            <v> 063648 </v>
          </cell>
          <cell r="E2414" t="str">
            <v>SBC</v>
          </cell>
          <cell r="F2414" t="str">
            <v>LEITO - CURVA 90 TIPO MEDIO HORIZONTAL 500mm</v>
          </cell>
          <cell r="G2414" t="str">
            <v>INSTALACOES ELETRICAS - LEITOS E CABOS</v>
          </cell>
        </row>
        <row r="2414">
          <cell r="I2414" t="str">
            <v>UN</v>
          </cell>
          <cell r="J2414">
            <v>1</v>
          </cell>
        </row>
        <row r="2414">
          <cell r="L2414">
            <v>210.69</v>
          </cell>
        </row>
        <row r="2415">
          <cell r="D2415" t="str">
            <v> 099806 </v>
          </cell>
          <cell r="E2415" t="str">
            <v>SBC</v>
          </cell>
          <cell r="F2415" t="str">
            <v>AJUDANTE DE ELETRICISTA</v>
          </cell>
          <cell r="G2415" t="str">
            <v>Mão de Obra</v>
          </cell>
        </row>
        <row r="2415">
          <cell r="I2415" t="str">
            <v>H</v>
          </cell>
          <cell r="J2415">
            <v>0.5</v>
          </cell>
          <cell r="K2415">
            <v>0</v>
          </cell>
          <cell r="L2415">
            <v>19.687466</v>
          </cell>
        </row>
        <row r="2416">
          <cell r="D2416" t="str">
            <v> 036834 </v>
          </cell>
          <cell r="E2416" t="str">
            <v>SBC</v>
          </cell>
          <cell r="F2416" t="str">
            <v>LEITO - CURVA 90 TIPO MEDIO HORIZONTAL PRE-GALVANIZADO A QUENTE, CHAPA 16 500mm</v>
          </cell>
          <cell r="G2416" t="str">
            <v>Material</v>
          </cell>
        </row>
        <row r="2416">
          <cell r="I2416" t="str">
            <v>UN</v>
          </cell>
          <cell r="J2416">
            <v>1</v>
          </cell>
          <cell r="K2416">
            <v>0</v>
          </cell>
          <cell r="L2416">
            <v>187.94</v>
          </cell>
        </row>
        <row r="2417">
          <cell r="D2417" t="str">
            <v> 099250 </v>
          </cell>
          <cell r="E2417" t="str">
            <v>SBC</v>
          </cell>
          <cell r="F2417" t="str">
            <v>ELETRICISTA</v>
          </cell>
          <cell r="G2417" t="str">
            <v>Mão de Obra</v>
          </cell>
        </row>
        <row r="2417">
          <cell r="I2417" t="str">
            <v>H</v>
          </cell>
          <cell r="J2417">
            <v>0.5</v>
          </cell>
          <cell r="K2417">
            <v>0</v>
          </cell>
          <cell r="L2417">
            <v>25.83713</v>
          </cell>
        </row>
        <row r="2419">
          <cell r="D2419" t="str">
            <v>Código</v>
          </cell>
          <cell r="E2419" t="str">
            <v>Banco</v>
          </cell>
          <cell r="F2419" t="str">
            <v>Descrição</v>
          </cell>
          <cell r="G2419" t="str">
            <v>Tipo</v>
          </cell>
        </row>
        <row r="2419">
          <cell r="I2419" t="str">
            <v>Und</v>
          </cell>
          <cell r="J2419" t="str">
            <v>Quant.</v>
          </cell>
          <cell r="K2419" t="str">
            <v>Porcent.</v>
          </cell>
          <cell r="L2419" t="str">
            <v>Valor Unit</v>
          </cell>
        </row>
        <row r="2420">
          <cell r="D2420" t="str">
            <v> 063647 </v>
          </cell>
          <cell r="E2420" t="str">
            <v>SBC</v>
          </cell>
          <cell r="F2420" t="str">
            <v>LEITO - CURVA 90 TIPO MEDIO HORIZONTAL 400mm</v>
          </cell>
          <cell r="G2420" t="str">
            <v>INSTALACOES ELETRICAS - LEITOS E CABOS</v>
          </cell>
        </row>
        <row r="2420">
          <cell r="I2420" t="str">
            <v>UN</v>
          </cell>
          <cell r="J2420">
            <v>1</v>
          </cell>
        </row>
        <row r="2420">
          <cell r="L2420">
            <v>22.75</v>
          </cell>
        </row>
        <row r="2421">
          <cell r="D2421" t="str">
            <v> 099806 </v>
          </cell>
          <cell r="E2421" t="str">
            <v>SBC</v>
          </cell>
          <cell r="F2421" t="str">
            <v>AJUDANTE DE ELETRICISTA</v>
          </cell>
          <cell r="G2421" t="str">
            <v>Mão de Obra</v>
          </cell>
        </row>
        <row r="2421">
          <cell r="I2421" t="str">
            <v>H</v>
          </cell>
          <cell r="J2421">
            <v>0.5</v>
          </cell>
          <cell r="K2421">
            <v>0</v>
          </cell>
          <cell r="L2421">
            <v>19.687466</v>
          </cell>
        </row>
        <row r="2422">
          <cell r="D2422" t="str">
            <v> 099250 </v>
          </cell>
          <cell r="E2422" t="str">
            <v>SBC</v>
          </cell>
          <cell r="F2422" t="str">
            <v>ELETRICISTA</v>
          </cell>
          <cell r="G2422" t="str">
            <v>Mão de Obra</v>
          </cell>
        </row>
        <row r="2422">
          <cell r="I2422" t="str">
            <v>H</v>
          </cell>
          <cell r="J2422">
            <v>0.5</v>
          </cell>
          <cell r="K2422">
            <v>0</v>
          </cell>
          <cell r="L2422">
            <v>25.83713</v>
          </cell>
        </row>
        <row r="2424">
          <cell r="D2424" t="str">
            <v>Código</v>
          </cell>
          <cell r="E2424" t="str">
            <v>Banco</v>
          </cell>
          <cell r="F2424" t="str">
            <v>Descrição</v>
          </cell>
          <cell r="G2424" t="str">
            <v>Tipo</v>
          </cell>
        </row>
        <row r="2424">
          <cell r="I2424" t="str">
            <v>Und</v>
          </cell>
          <cell r="J2424" t="str">
            <v>Quant.</v>
          </cell>
          <cell r="K2424" t="str">
            <v>Porcent.</v>
          </cell>
          <cell r="L2424" t="str">
            <v>Valor Unit</v>
          </cell>
        </row>
        <row r="2425">
          <cell r="D2425" t="str">
            <v> 063646 </v>
          </cell>
          <cell r="E2425" t="str">
            <v>SBC</v>
          </cell>
          <cell r="F2425" t="str">
            <v>LEITO - CURVA 90 TIPO MEDIO HORIZONTAL 300mm</v>
          </cell>
          <cell r="G2425" t="str">
            <v>INSTALACOES ELETRICAS - LEITOS E CABOS</v>
          </cell>
        </row>
        <row r="2425">
          <cell r="I2425" t="str">
            <v>UN</v>
          </cell>
          <cell r="J2425">
            <v>1</v>
          </cell>
        </row>
        <row r="2425">
          <cell r="L2425">
            <v>164.51</v>
          </cell>
        </row>
        <row r="2426">
          <cell r="D2426" t="str">
            <v> 099250 </v>
          </cell>
          <cell r="E2426" t="str">
            <v>SBC</v>
          </cell>
          <cell r="F2426" t="str">
            <v>ELETRICISTA</v>
          </cell>
          <cell r="G2426" t="str">
            <v>Mão de Obra</v>
          </cell>
        </row>
        <row r="2426">
          <cell r="I2426" t="str">
            <v>H</v>
          </cell>
          <cell r="J2426">
            <v>0.5</v>
          </cell>
          <cell r="K2426">
            <v>0</v>
          </cell>
          <cell r="L2426">
            <v>25.83713</v>
          </cell>
        </row>
        <row r="2427">
          <cell r="D2427" t="str">
            <v> 036832 </v>
          </cell>
          <cell r="E2427" t="str">
            <v>SBC</v>
          </cell>
          <cell r="F2427" t="str">
            <v>LEITO - CURVA 90 TIPO MEDIO HORIZONTAL PRE-GALVANIZADO A QUENTE, CHAPA 16 300mm</v>
          </cell>
          <cell r="G2427" t="str">
            <v>Material</v>
          </cell>
        </row>
        <row r="2427">
          <cell r="I2427" t="str">
            <v>UN</v>
          </cell>
          <cell r="J2427">
            <v>1</v>
          </cell>
          <cell r="K2427">
            <v>0</v>
          </cell>
          <cell r="L2427">
            <v>141.76</v>
          </cell>
        </row>
        <row r="2428">
          <cell r="D2428" t="str">
            <v> 099806 </v>
          </cell>
          <cell r="E2428" t="str">
            <v>SBC</v>
          </cell>
          <cell r="F2428" t="str">
            <v>AJUDANTE DE ELETRICISTA</v>
          </cell>
          <cell r="G2428" t="str">
            <v>Mão de Obra</v>
          </cell>
        </row>
        <row r="2428">
          <cell r="I2428" t="str">
            <v>H</v>
          </cell>
          <cell r="J2428">
            <v>0.5</v>
          </cell>
          <cell r="K2428">
            <v>0</v>
          </cell>
          <cell r="L2428">
            <v>19.687466</v>
          </cell>
        </row>
        <row r="2430">
          <cell r="D2430" t="str">
            <v>Código</v>
          </cell>
          <cell r="E2430" t="str">
            <v>Banco</v>
          </cell>
          <cell r="F2430" t="str">
            <v>Descrição</v>
          </cell>
          <cell r="G2430" t="str">
            <v>Tipo</v>
          </cell>
        </row>
        <row r="2430">
          <cell r="I2430" t="str">
            <v>Und</v>
          </cell>
          <cell r="J2430" t="str">
            <v>Quant.</v>
          </cell>
          <cell r="K2430" t="str">
            <v>Porcent.</v>
          </cell>
          <cell r="L2430" t="str">
            <v>Valor Unit</v>
          </cell>
        </row>
        <row r="2431">
          <cell r="D2431" t="str">
            <v> 063663 </v>
          </cell>
          <cell r="E2431" t="str">
            <v>SBC</v>
          </cell>
          <cell r="F2431" t="str">
            <v>LEITO - CURVA 45 TIPO MEDIO HORIZONTAL 300mm</v>
          </cell>
          <cell r="G2431" t="str">
            <v>INSTALACOES ELETRICAS - LEITOS E CABOS</v>
          </cell>
        </row>
        <row r="2431">
          <cell r="I2431" t="str">
            <v>UN</v>
          </cell>
          <cell r="J2431">
            <v>1</v>
          </cell>
        </row>
        <row r="2431">
          <cell r="L2431">
            <v>133.05</v>
          </cell>
        </row>
        <row r="2432">
          <cell r="D2432" t="str">
            <v> 099806 </v>
          </cell>
          <cell r="E2432" t="str">
            <v>SBC</v>
          </cell>
          <cell r="F2432" t="str">
            <v>AJUDANTE DE ELETRICISTA</v>
          </cell>
          <cell r="G2432" t="str">
            <v>Mão de Obra</v>
          </cell>
        </row>
        <row r="2432">
          <cell r="I2432" t="str">
            <v>H</v>
          </cell>
          <cell r="J2432">
            <v>0.5</v>
          </cell>
          <cell r="K2432">
            <v>0</v>
          </cell>
          <cell r="L2432">
            <v>19.687466</v>
          </cell>
        </row>
        <row r="2433">
          <cell r="D2433" t="str">
            <v> 036858 </v>
          </cell>
          <cell r="E2433" t="str">
            <v>SBC</v>
          </cell>
          <cell r="F2433" t="str">
            <v>LEITO - CURVA 45 TIPO MEDIO HORIZONTAL PRE-GALVANIZADO A QUENTE, CHAPA 16 300mm</v>
          </cell>
          <cell r="G2433" t="str">
            <v>Material</v>
          </cell>
        </row>
        <row r="2433">
          <cell r="I2433" t="str">
            <v>UN</v>
          </cell>
          <cell r="J2433">
            <v>1</v>
          </cell>
          <cell r="K2433">
            <v>0</v>
          </cell>
          <cell r="L2433">
            <v>110.3</v>
          </cell>
        </row>
        <row r="2434">
          <cell r="D2434" t="str">
            <v> 099250 </v>
          </cell>
          <cell r="E2434" t="str">
            <v>SBC</v>
          </cell>
          <cell r="F2434" t="str">
            <v>ELETRICISTA</v>
          </cell>
          <cell r="G2434" t="str">
            <v>Mão de Obra</v>
          </cell>
        </row>
        <row r="2434">
          <cell r="I2434" t="str">
            <v>H</v>
          </cell>
          <cell r="J2434">
            <v>0.5</v>
          </cell>
          <cell r="K2434">
            <v>0</v>
          </cell>
          <cell r="L2434">
            <v>25.83713</v>
          </cell>
        </row>
        <row r="2436">
          <cell r="D2436" t="str">
            <v>Código</v>
          </cell>
          <cell r="E2436" t="str">
            <v>Banco</v>
          </cell>
          <cell r="F2436" t="str">
            <v>Descrição</v>
          </cell>
          <cell r="G2436" t="str">
            <v>Tipo</v>
          </cell>
        </row>
        <row r="2436">
          <cell r="I2436" t="str">
            <v>Und</v>
          </cell>
          <cell r="J2436" t="str">
            <v>Quant.</v>
          </cell>
          <cell r="K2436" t="str">
            <v>Porcent.</v>
          </cell>
          <cell r="L2436" t="str">
            <v>Valor Unit</v>
          </cell>
        </row>
        <row r="2437">
          <cell r="D2437" t="str">
            <v> UFF00579 (ADAPT_EMOP: 15.018.0715-A) </v>
          </cell>
          <cell r="E2437" t="str">
            <v>Próprio</v>
          </cell>
          <cell r="F2437" t="str">
            <v>CURVA VERTICAL INTERNA PARA LEITO 90º 500x100mm.FORNECIMENTO E COLOCACAO</v>
          </cell>
          <cell r="G2437">
            <v>15</v>
          </cell>
        </row>
        <row r="2437">
          <cell r="I2437" t="str">
            <v>UN</v>
          </cell>
          <cell r="J2437">
            <v>1</v>
          </cell>
        </row>
        <row r="2437">
          <cell r="L2437">
            <v>113.46</v>
          </cell>
        </row>
        <row r="2438">
          <cell r="D2438" t="str">
            <v> 88264 </v>
          </cell>
          <cell r="E2438" t="str">
            <v>SINAPI</v>
          </cell>
          <cell r="F2438" t="str">
            <v>ELETRICISTA COM ENCARGOS COMPLEMENTARES</v>
          </cell>
          <cell r="G2438" t="str">
            <v>SEDI - SERVIÇOS DIVERSOS</v>
          </cell>
        </row>
        <row r="2438">
          <cell r="I2438" t="str">
            <v>H</v>
          </cell>
          <cell r="J2438">
            <v>0.5</v>
          </cell>
          <cell r="K2438">
            <v>0</v>
          </cell>
          <cell r="L2438">
            <v>33.07</v>
          </cell>
        </row>
        <row r="2439">
          <cell r="D2439" t="str">
            <v> 88247 </v>
          </cell>
          <cell r="E2439" t="str">
            <v>SINAPI</v>
          </cell>
          <cell r="F2439" t="str">
            <v>AUXILIAR DE ELETRICISTA COM ENCARGOS COMPLEMENTARES</v>
          </cell>
          <cell r="G2439" t="str">
            <v>SEDI - SERVIÇOS DIVERSOS</v>
          </cell>
        </row>
        <row r="2439">
          <cell r="I2439" t="str">
            <v>H</v>
          </cell>
          <cell r="J2439">
            <v>0.5</v>
          </cell>
          <cell r="K2439">
            <v>0</v>
          </cell>
          <cell r="L2439">
            <v>27.3</v>
          </cell>
        </row>
        <row r="2440">
          <cell r="D2440" t="str">
            <v> UFF_COTAÇÃO 20 </v>
          </cell>
          <cell r="E2440" t="str">
            <v>Próprio</v>
          </cell>
          <cell r="F2440" t="str">
            <v>CURVA VERTICAL INTERNA PARA LEITO 90º 500x100mm</v>
          </cell>
          <cell r="G2440" t="str">
            <v>Material</v>
          </cell>
        </row>
        <row r="2440">
          <cell r="I2440" t="str">
            <v>UN</v>
          </cell>
          <cell r="J2440">
            <v>1</v>
          </cell>
          <cell r="K2440">
            <v>0</v>
          </cell>
          <cell r="L2440">
            <v>83.28</v>
          </cell>
        </row>
        <row r="2442">
          <cell r="D2442" t="str">
            <v>Código</v>
          </cell>
          <cell r="E2442" t="str">
            <v>Banco</v>
          </cell>
          <cell r="F2442" t="str">
            <v>Descrição</v>
          </cell>
          <cell r="G2442" t="str">
            <v>Tipo</v>
          </cell>
        </row>
        <row r="2442">
          <cell r="I2442" t="str">
            <v>Und</v>
          </cell>
          <cell r="J2442" t="str">
            <v>Quant.</v>
          </cell>
          <cell r="K2442" t="str">
            <v>Porcent.</v>
          </cell>
          <cell r="L2442" t="str">
            <v>Valor Unit</v>
          </cell>
        </row>
        <row r="2443">
          <cell r="D2443" t="str">
            <v> UFF00552 (ADAPT_SETOP: ED-19508) </v>
          </cell>
          <cell r="E2443" t="str">
            <v>Próprio</v>
          </cell>
          <cell r="F2443" t="str">
            <v>FIXAÇÃO DE LEITO HORIZONTAL COM LARGURA MAIOR QUE 200 MM E MENOR OU IGUAL A 500 MM EM LAJE, COM SUPORTE EM PERFILADO, INCLUSIVE PERFILADO, VERGALHÃO E ACESSÓRIOS, EXCLUSIVE LEITO</v>
          </cell>
          <cell r="G2443" t="str">
            <v>ASTU - ASSENTAMENTO DE TUBOS E PECAS</v>
          </cell>
        </row>
        <row r="2443">
          <cell r="I2443" t="str">
            <v>M</v>
          </cell>
          <cell r="J2443">
            <v>1</v>
          </cell>
        </row>
        <row r="2443">
          <cell r="L2443">
            <v>17.42</v>
          </cell>
        </row>
        <row r="2444">
          <cell r="D2444" t="str">
            <v> 88264 </v>
          </cell>
          <cell r="E2444" t="str">
            <v>SINAPI</v>
          </cell>
          <cell r="F2444" t="str">
            <v>ELETRICISTA COM ENCARGOS COMPLEMENTARES</v>
          </cell>
          <cell r="G2444" t="str">
            <v>SEDI - SERVIÇOS DIVERSOS</v>
          </cell>
        </row>
        <row r="2444">
          <cell r="I2444" t="str">
            <v>H</v>
          </cell>
          <cell r="J2444">
            <v>0.0183333</v>
          </cell>
          <cell r="K2444">
            <v>0</v>
          </cell>
          <cell r="L2444">
            <v>33.07</v>
          </cell>
        </row>
        <row r="2445">
          <cell r="D2445" t="str">
            <v> 88247 </v>
          </cell>
          <cell r="E2445" t="str">
            <v>SINAPI</v>
          </cell>
          <cell r="F2445" t="str">
            <v>AUXILIAR DE ELETRICISTA COM ENCARGOS COMPLEMENTARES</v>
          </cell>
          <cell r="G2445" t="str">
            <v>SEDI - SERVIÇOS DIVERSOS</v>
          </cell>
        </row>
        <row r="2445">
          <cell r="I2445" t="str">
            <v>H</v>
          </cell>
          <cell r="J2445">
            <v>0.0733333</v>
          </cell>
          <cell r="K2445">
            <v>0</v>
          </cell>
          <cell r="L2445">
            <v>27.3</v>
          </cell>
        </row>
        <row r="2446">
          <cell r="D2446" t="str">
            <v> 028055 </v>
          </cell>
          <cell r="E2446" t="str">
            <v>SBC</v>
          </cell>
          <cell r="F2446" t="str">
            <v>ARRUELA ACO 3/8" x 1/2"</v>
          </cell>
          <cell r="G2446" t="str">
            <v>Material</v>
          </cell>
        </row>
        <row r="2446">
          <cell r="I2446" t="str">
            <v>UN</v>
          </cell>
          <cell r="J2446">
            <v>4</v>
          </cell>
          <cell r="K2446">
            <v>0</v>
          </cell>
          <cell r="L2446">
            <v>0.29</v>
          </cell>
        </row>
        <row r="2447">
          <cell r="D2447" t="str">
            <v> 00007568 </v>
          </cell>
          <cell r="E2447" t="str">
            <v>SINAPI</v>
          </cell>
          <cell r="F2447" t="str">
            <v>BUCHA DE NYLON SEM ABA S10, COM PARAFUSO DE 6,10 X 65 MM EM ACO ZINCADO COM ROSCA SOBERBA, CABECA CHATA E FENDA PHILLIPS</v>
          </cell>
          <cell r="G2447" t="str">
            <v>Material</v>
          </cell>
        </row>
        <row r="2447">
          <cell r="I2447" t="str">
            <v>UN</v>
          </cell>
          <cell r="J2447">
            <v>2.6666666</v>
          </cell>
          <cell r="K2447">
            <v>0</v>
          </cell>
          <cell r="L2447">
            <v>0.92</v>
          </cell>
        </row>
        <row r="2448">
          <cell r="D2448" t="str">
            <v> 00004342 </v>
          </cell>
          <cell r="E2448" t="str">
            <v>SINAPI</v>
          </cell>
          <cell r="F2448" t="str">
            <v>PORCA ZINCADA, SEXTAVADA, DIAMETRO 3/8"</v>
          </cell>
          <cell r="G2448" t="str">
            <v>Material</v>
          </cell>
        </row>
        <row r="2448">
          <cell r="I2448" t="str">
            <v>UN</v>
          </cell>
          <cell r="J2448">
            <v>4</v>
          </cell>
          <cell r="K2448">
            <v>0</v>
          </cell>
          <cell r="L2448">
            <v>0.31</v>
          </cell>
        </row>
        <row r="2449">
          <cell r="D2449" t="str">
            <v> 006268 </v>
          </cell>
          <cell r="E2449" t="str">
            <v>SBC</v>
          </cell>
          <cell r="F2449" t="str">
            <v>PERFILADO - GANCHO CURTO PARA PERFILADO 100mm</v>
          </cell>
          <cell r="G2449" t="str">
            <v>Material</v>
          </cell>
        </row>
        <row r="2449">
          <cell r="I2449" t="str">
            <v>UN</v>
          </cell>
          <cell r="J2449">
            <v>0.6666666</v>
          </cell>
          <cell r="K2449">
            <v>0</v>
          </cell>
          <cell r="L2449">
            <v>5.08</v>
          </cell>
        </row>
        <row r="2450">
          <cell r="D2450" t="str">
            <v> 003549 </v>
          </cell>
          <cell r="E2450" t="str">
            <v>SBC</v>
          </cell>
          <cell r="F2450" t="str">
            <v>TIRANTE ACO 3/8" x 1,00m</v>
          </cell>
          <cell r="G2450" t="str">
            <v>Material</v>
          </cell>
        </row>
        <row r="2450">
          <cell r="I2450" t="str">
            <v>UN</v>
          </cell>
          <cell r="J2450">
            <v>0.4</v>
          </cell>
          <cell r="K2450">
            <v>0</v>
          </cell>
          <cell r="L2450">
            <v>12.94</v>
          </cell>
        </row>
        <row r="2451">
          <cell r="D2451" t="str">
            <v> 00039328 </v>
          </cell>
          <cell r="E2451" t="str">
            <v>SINAPI</v>
          </cell>
          <cell r="F2451" t="str">
            <v>PERFILADO PERFURADO 19 X 38 MM, CHAPA 22</v>
          </cell>
          <cell r="G2451" t="str">
            <v>Material</v>
          </cell>
        </row>
        <row r="2451">
          <cell r="I2451" t="str">
            <v>M</v>
          </cell>
          <cell r="J2451">
            <v>0.292</v>
          </cell>
          <cell r="K2451">
            <v>0</v>
          </cell>
          <cell r="L2451">
            <v>4.87</v>
          </cell>
        </row>
        <row r="2453">
          <cell r="D2453" t="str">
            <v>Código</v>
          </cell>
          <cell r="E2453" t="str">
            <v>Banco</v>
          </cell>
          <cell r="F2453" t="str">
            <v>Descrição</v>
          </cell>
          <cell r="G2453" t="str">
            <v>Tipo</v>
          </cell>
        </row>
        <row r="2453">
          <cell r="I2453" t="str">
            <v>Und</v>
          </cell>
          <cell r="J2453" t="str">
            <v>Quant.</v>
          </cell>
          <cell r="K2453" t="str">
            <v>Porcent.</v>
          </cell>
          <cell r="L2453" t="str">
            <v>Valor Unit</v>
          </cell>
        </row>
        <row r="2454">
          <cell r="D2454" t="str">
            <v> 078390 </v>
          </cell>
          <cell r="E2454" t="str">
            <v>SBC</v>
          </cell>
          <cell r="F2454" t="str">
            <v>CHUMBADOR CB 3/8""x2.1/2""+ PARAFUSO</v>
          </cell>
          <cell r="G2454" t="str">
            <v>ATERRAMENTO</v>
          </cell>
        </row>
        <row r="2454">
          <cell r="I2454" t="str">
            <v>UN</v>
          </cell>
          <cell r="J2454">
            <v>1</v>
          </cell>
        </row>
        <row r="2454">
          <cell r="L2454">
            <v>13.34</v>
          </cell>
        </row>
        <row r="2455">
          <cell r="D2455" t="str">
            <v> 099250 </v>
          </cell>
          <cell r="E2455" t="str">
            <v>SBC</v>
          </cell>
          <cell r="F2455" t="str">
            <v>ELETRICISTA</v>
          </cell>
          <cell r="G2455" t="str">
            <v>Mão de Obra</v>
          </cell>
        </row>
        <row r="2455">
          <cell r="I2455" t="str">
            <v>H</v>
          </cell>
          <cell r="J2455">
            <v>0.2</v>
          </cell>
          <cell r="K2455">
            <v>0</v>
          </cell>
          <cell r="L2455">
            <v>25.83713</v>
          </cell>
        </row>
        <row r="2456">
          <cell r="D2456" t="str">
            <v> 099806 </v>
          </cell>
          <cell r="E2456" t="str">
            <v>SBC</v>
          </cell>
          <cell r="F2456" t="str">
            <v>AJUDANTE DE ELETRICISTA</v>
          </cell>
          <cell r="G2456" t="str">
            <v>Mão de Obra</v>
          </cell>
        </row>
        <row r="2456">
          <cell r="I2456" t="str">
            <v>H</v>
          </cell>
          <cell r="J2456">
            <v>0.1</v>
          </cell>
          <cell r="K2456">
            <v>0</v>
          </cell>
          <cell r="L2456">
            <v>19.687466</v>
          </cell>
        </row>
        <row r="2457">
          <cell r="D2457" t="str">
            <v> 002375 </v>
          </cell>
          <cell r="E2457" t="str">
            <v>SBC</v>
          </cell>
          <cell r="F2457" t="str">
            <v>CHUMBADOR CB 3/8"x2.1/2"+ PARAFUSO</v>
          </cell>
          <cell r="G2457" t="str">
            <v>Material</v>
          </cell>
        </row>
        <row r="2457">
          <cell r="I2457" t="str">
            <v>UN</v>
          </cell>
          <cell r="J2457">
            <v>1</v>
          </cell>
          <cell r="K2457">
            <v>0</v>
          </cell>
          <cell r="L2457">
            <v>4.42</v>
          </cell>
        </row>
        <row r="2458">
          <cell r="D2458" t="str">
            <v> 021909 </v>
          </cell>
          <cell r="E2458" t="str">
            <v>SBC</v>
          </cell>
          <cell r="F2458" t="str">
            <v>ALUGUEL MENSAL FURADEIRA 5/8" BOSCH 1174</v>
          </cell>
          <cell r="G2458" t="str">
            <v>Material</v>
          </cell>
        </row>
        <row r="2458">
          <cell r="I2458" t="str">
            <v>MES</v>
          </cell>
          <cell r="J2458">
            <v>0.1</v>
          </cell>
          <cell r="K2458">
            <v>0</v>
          </cell>
          <cell r="L2458">
            <v>18</v>
          </cell>
        </row>
        <row r="2460">
          <cell r="D2460" t="str">
            <v>Código</v>
          </cell>
          <cell r="E2460" t="str">
            <v>Banco</v>
          </cell>
          <cell r="F2460" t="str">
            <v>Descrição</v>
          </cell>
          <cell r="G2460" t="str">
            <v>Tipo</v>
          </cell>
        </row>
        <row r="2460">
          <cell r="I2460" t="str">
            <v>Und</v>
          </cell>
          <cell r="J2460" t="str">
            <v>Quant.</v>
          </cell>
          <cell r="K2460" t="str">
            <v>Porcent.</v>
          </cell>
          <cell r="L2460" t="str">
            <v>Valor Unit</v>
          </cell>
        </row>
        <row r="2461">
          <cell r="D2461" t="str">
            <v> UFF00101 (ADAPT_EMOP: 15.018.0175-A) </v>
          </cell>
          <cell r="E2461" t="str">
            <v>Próprio</v>
          </cell>
          <cell r="F2461" t="str">
            <v>CANALETA PERFURADA ALTA(PERFILADOS),MEDINDO(38X38X6000)MM PRE-GALVANIZADA,INCLUSIVE SUPORTE E CONEXOES.DESMONTAGEM E LIMPEZA</v>
          </cell>
          <cell r="G2461">
            <v>15</v>
          </cell>
        </row>
        <row r="2461">
          <cell r="I2461" t="str">
            <v>M</v>
          </cell>
          <cell r="J2461">
            <v>1</v>
          </cell>
        </row>
        <row r="2461">
          <cell r="L2461">
            <v>60.37</v>
          </cell>
        </row>
        <row r="2462">
          <cell r="D2462" t="str">
            <v> 88247 </v>
          </cell>
          <cell r="E2462" t="str">
            <v>SINAPI</v>
          </cell>
          <cell r="F2462" t="str">
            <v>AUXILIAR DE ELETRICISTA COM ENCARGOS COMPLEMENTARES</v>
          </cell>
          <cell r="G2462" t="str">
            <v>SEDI - SERVIÇOS DIVERSOS</v>
          </cell>
        </row>
        <row r="2462">
          <cell r="I2462" t="str">
            <v>H</v>
          </cell>
          <cell r="J2462">
            <v>1</v>
          </cell>
          <cell r="K2462">
            <v>0</v>
          </cell>
          <cell r="L2462">
            <v>27.3</v>
          </cell>
        </row>
        <row r="2463">
          <cell r="D2463" t="str">
            <v> 88264 </v>
          </cell>
          <cell r="E2463" t="str">
            <v>SINAPI</v>
          </cell>
          <cell r="F2463" t="str">
            <v>ELETRICISTA COM ENCARGOS COMPLEMENTARES</v>
          </cell>
          <cell r="G2463" t="str">
            <v>SEDI - SERVIÇOS DIVERSOS</v>
          </cell>
        </row>
        <row r="2463">
          <cell r="I2463" t="str">
            <v>H</v>
          </cell>
          <cell r="J2463">
            <v>1</v>
          </cell>
          <cell r="K2463">
            <v>0</v>
          </cell>
          <cell r="L2463">
            <v>33.07</v>
          </cell>
        </row>
        <row r="2465">
          <cell r="D2465" t="str">
            <v>Código</v>
          </cell>
          <cell r="E2465" t="str">
            <v>Banco</v>
          </cell>
          <cell r="F2465" t="str">
            <v>Descrição</v>
          </cell>
          <cell r="G2465" t="str">
            <v>Tipo</v>
          </cell>
        </row>
        <row r="2465">
          <cell r="I2465" t="str">
            <v>Und</v>
          </cell>
          <cell r="J2465" t="str">
            <v>Quant.</v>
          </cell>
          <cell r="K2465" t="str">
            <v>Porcent.</v>
          </cell>
          <cell r="L2465" t="str">
            <v>Valor Unit</v>
          </cell>
        </row>
        <row r="2466">
          <cell r="D2466" t="str">
            <v> UFF00102 (ADAPT_FDE: 09.62.012) </v>
          </cell>
          <cell r="E2466" t="str">
            <v>Próprio</v>
          </cell>
          <cell r="F2466" t="str">
            <v>CANALETA PERFURADA ALTA(PERFILADOS),MEDINDO(38X38X6000)MM PRE-GALVANIZADA,INCLUSIVE SUPORTE E CONEXOES. COLOCACAO</v>
          </cell>
          <cell r="G2466">
            <v>15</v>
          </cell>
        </row>
        <row r="2466">
          <cell r="I2466" t="str">
            <v>M</v>
          </cell>
          <cell r="J2466">
            <v>1</v>
          </cell>
        </row>
        <row r="2466">
          <cell r="L2466">
            <v>24.14</v>
          </cell>
        </row>
        <row r="2467">
          <cell r="D2467" t="str">
            <v> 88247 </v>
          </cell>
          <cell r="E2467" t="str">
            <v>SINAPI</v>
          </cell>
          <cell r="F2467" t="str">
            <v>AUXILIAR DE ELETRICISTA COM ENCARGOS COMPLEMENTARES</v>
          </cell>
          <cell r="G2467" t="str">
            <v>SEDI - SERVIÇOS DIVERSOS</v>
          </cell>
        </row>
        <row r="2467">
          <cell r="I2467" t="str">
            <v>H</v>
          </cell>
          <cell r="J2467">
            <v>0.4</v>
          </cell>
          <cell r="K2467">
            <v>0</v>
          </cell>
          <cell r="L2467">
            <v>27.3</v>
          </cell>
        </row>
        <row r="2468">
          <cell r="D2468" t="str">
            <v> 88264 </v>
          </cell>
          <cell r="E2468" t="str">
            <v>SINAPI</v>
          </cell>
          <cell r="F2468" t="str">
            <v>ELETRICISTA COM ENCARGOS COMPLEMENTARES</v>
          </cell>
          <cell r="G2468" t="str">
            <v>SEDI - SERVIÇOS DIVERSOS</v>
          </cell>
        </row>
        <row r="2468">
          <cell r="I2468" t="str">
            <v>H</v>
          </cell>
          <cell r="J2468">
            <v>0.4</v>
          </cell>
          <cell r="K2468">
            <v>0</v>
          </cell>
          <cell r="L2468">
            <v>33.07</v>
          </cell>
        </row>
        <row r="2470">
          <cell r="D2470" t="str">
            <v>Código</v>
          </cell>
          <cell r="E2470" t="str">
            <v>Banco</v>
          </cell>
          <cell r="F2470" t="str">
            <v>Descrição</v>
          </cell>
          <cell r="G2470" t="str">
            <v>Tipo</v>
          </cell>
        </row>
        <row r="2470">
          <cell r="I2470" t="str">
            <v>Und</v>
          </cell>
          <cell r="J2470" t="str">
            <v>Quant.</v>
          </cell>
          <cell r="K2470" t="str">
            <v>Porcent.</v>
          </cell>
          <cell r="L2470" t="str">
            <v>Valor Unit</v>
          </cell>
        </row>
        <row r="2471">
          <cell r="D2471" t="str">
            <v> 15.034.0020-A </v>
          </cell>
          <cell r="E2471" t="str">
            <v>EMOP</v>
          </cell>
          <cell r="F2471" t="str">
            <v>ELETRODUTO DE FERRO GALVANIZADO,TIPO MEDIO,DIAMETRO DE 3/4", INCLUSIVE CONEXOES E EMENDAS,EXCLUSIVE ABERTURA E FECHAMENTO DE RASGO.FORNECIMENTO E ASSENTAMENTO</v>
          </cell>
          <cell r="G2471">
            <v>15</v>
          </cell>
        </row>
        <row r="2471">
          <cell r="I2471" t="str">
            <v>M</v>
          </cell>
          <cell r="J2471">
            <v>1</v>
          </cell>
        </row>
        <row r="2471">
          <cell r="L2471">
            <v>15.52</v>
          </cell>
        </row>
        <row r="2472">
          <cell r="D2472" t="str">
            <v> 04000 </v>
          </cell>
          <cell r="E2472" t="str">
            <v>EMOP</v>
          </cell>
          <cell r="F2472" t="str">
            <v>ELETRODUTO DE FERRO GALVANIZADO, MEDIO, GALVANIZACAO A FOGO, NBR 5624, EM BARRAS  DE 3M, DE 3/4"</v>
          </cell>
          <cell r="G2472" t="str">
            <v>Material</v>
          </cell>
        </row>
        <row r="2472">
          <cell r="I2472" t="str">
            <v>UN</v>
          </cell>
          <cell r="J2472">
            <v>0.35</v>
          </cell>
          <cell r="K2472">
            <v>10</v>
          </cell>
          <cell r="L2472">
            <v>24.74</v>
          </cell>
        </row>
        <row r="2473">
          <cell r="D2473" t="str">
            <v> 20132 </v>
          </cell>
          <cell r="E2473" t="str">
            <v>EMOP</v>
          </cell>
          <cell r="F2473" t="str">
            <v>MAO-DE-OBRA DE SERVENTE DA CONSTRUCAO CI VIL, INCLUSIVE ENCARGOS SOCIAIS DESONERA DOS</v>
          </cell>
          <cell r="G2473" t="str">
            <v>Mão de Obra</v>
          </cell>
        </row>
        <row r="2473">
          <cell r="I2473" t="str">
            <v>H</v>
          </cell>
          <cell r="J2473">
            <v>0.14</v>
          </cell>
          <cell r="K2473">
            <v>3</v>
          </cell>
          <cell r="L2473">
            <v>17.5</v>
          </cell>
        </row>
        <row r="2474">
          <cell r="D2474" t="str">
            <v> 20060 </v>
          </cell>
          <cell r="E2474" t="str">
            <v>EMOP</v>
          </cell>
          <cell r="F2474" t="str">
            <v>MAO-DE-OBRA DE ELETRICISTA DA CONSTRUCAO  CIVIL, INCLUSIVE ENCARGOS SOCIAIS DESON ERADOS</v>
          </cell>
          <cell r="G2474" t="str">
            <v>Mão de Obra</v>
          </cell>
        </row>
        <row r="2474">
          <cell r="I2474" t="str">
            <v>H</v>
          </cell>
          <cell r="J2474">
            <v>0.14</v>
          </cell>
          <cell r="K2474">
            <v>3</v>
          </cell>
          <cell r="L2474">
            <v>24.2</v>
          </cell>
        </row>
        <row r="2476">
          <cell r="D2476" t="str">
            <v>Código</v>
          </cell>
          <cell r="E2476" t="str">
            <v>Banco</v>
          </cell>
          <cell r="F2476" t="str">
            <v>Descrição</v>
          </cell>
          <cell r="G2476" t="str">
            <v>Tipo</v>
          </cell>
        </row>
        <row r="2476">
          <cell r="I2476" t="str">
            <v>Und</v>
          </cell>
          <cell r="J2476" t="str">
            <v>Quant.</v>
          </cell>
          <cell r="K2476" t="str">
            <v>Porcent.</v>
          </cell>
          <cell r="L2476" t="str">
            <v>Valor Unit</v>
          </cell>
        </row>
        <row r="2477">
          <cell r="D2477" t="str">
            <v> 15.034.0021-A </v>
          </cell>
          <cell r="E2477" t="str">
            <v>EMOP</v>
          </cell>
          <cell r="F2477" t="str">
            <v>ELETRODUTO DE FERRO GALVANIZADO,TIPO MEDIO,DIAMETRO DE 1",IN CLUSIVE CONEXOES E EMENDAS,EXCLUSIVE ABERTURA E FECHAMENTO D E RASGO.FORNECIMENTO E ASSENTAMENTO</v>
          </cell>
          <cell r="G2477">
            <v>15</v>
          </cell>
        </row>
        <row r="2477">
          <cell r="I2477" t="str">
            <v>M</v>
          </cell>
          <cell r="J2477">
            <v>1</v>
          </cell>
        </row>
        <row r="2477">
          <cell r="L2477">
            <v>18.74</v>
          </cell>
        </row>
        <row r="2478">
          <cell r="D2478" t="str">
            <v> 20132 </v>
          </cell>
          <cell r="E2478" t="str">
            <v>EMOP</v>
          </cell>
          <cell r="F2478" t="str">
            <v>MAO-DE-OBRA DE SERVENTE DA CONSTRUCAO CI VIL, INCLUSIVE ENCARGOS SOCIAIS DESONERA DOS</v>
          </cell>
          <cell r="G2478" t="str">
            <v>Mão de Obra</v>
          </cell>
        </row>
        <row r="2478">
          <cell r="I2478" t="str">
            <v>H</v>
          </cell>
          <cell r="J2478">
            <v>0.16</v>
          </cell>
          <cell r="K2478">
            <v>3</v>
          </cell>
          <cell r="L2478">
            <v>17.5</v>
          </cell>
        </row>
        <row r="2479">
          <cell r="D2479" t="str">
            <v> 04752 </v>
          </cell>
          <cell r="E2479" t="str">
            <v>EMOP</v>
          </cell>
          <cell r="F2479" t="str">
            <v>ELETRODUTO DE FERRO GALVANIZADO, MEDIO, GALVANIZACAO A FOGO, NBR 5624, EM BARRAS  DE 3M, DE 1"</v>
          </cell>
          <cell r="G2479" t="str">
            <v>Material</v>
          </cell>
        </row>
        <row r="2479">
          <cell r="I2479" t="str">
            <v>UN</v>
          </cell>
          <cell r="J2479">
            <v>0.35</v>
          </cell>
          <cell r="K2479">
            <v>10</v>
          </cell>
          <cell r="L2479">
            <v>30.88</v>
          </cell>
        </row>
        <row r="2480">
          <cell r="D2480" t="str">
            <v> 20060 </v>
          </cell>
          <cell r="E2480" t="str">
            <v>EMOP</v>
          </cell>
          <cell r="F2480" t="str">
            <v>MAO-DE-OBRA DE ELETRICISTA DA CONSTRUCAO  CIVIL, INCLUSIVE ENCARGOS SOCIAIS DESON ERADOS</v>
          </cell>
          <cell r="G2480" t="str">
            <v>Mão de Obra</v>
          </cell>
        </row>
        <row r="2480">
          <cell r="I2480" t="str">
            <v>H</v>
          </cell>
          <cell r="J2480">
            <v>0.16</v>
          </cell>
          <cell r="K2480">
            <v>3</v>
          </cell>
          <cell r="L2480">
            <v>24.2</v>
          </cell>
        </row>
        <row r="2482">
          <cell r="D2482" t="str">
            <v>Código</v>
          </cell>
          <cell r="E2482" t="str">
            <v>Banco</v>
          </cell>
          <cell r="F2482" t="str">
            <v>Descrição</v>
          </cell>
          <cell r="G2482" t="str">
            <v>Tipo</v>
          </cell>
        </row>
        <row r="2482">
          <cell r="I2482" t="str">
            <v>Und</v>
          </cell>
          <cell r="J2482" t="str">
            <v>Quant.</v>
          </cell>
          <cell r="K2482" t="str">
            <v>Porcent.</v>
          </cell>
          <cell r="L2482" t="str">
            <v>Valor Unit</v>
          </cell>
        </row>
        <row r="2483">
          <cell r="D2483" t="str">
            <v> 15.034.0023-A </v>
          </cell>
          <cell r="E2483" t="str">
            <v>EMOP</v>
          </cell>
          <cell r="F2483" t="str">
            <v>ELETRODUTO DE FERRO GALVANIZADO,TIPO MEDIO,DIAMETRO DE 1.1/2 ",INCLUSIVE CONEXOES E EMENDAS,EXCLUSIVE ABERTURA E FECHAMEN TO DE RASGO.FORNECIMENTO E ASSENTAMENTO</v>
          </cell>
          <cell r="G2483">
            <v>15</v>
          </cell>
        </row>
        <row r="2483">
          <cell r="I2483" t="str">
            <v>M</v>
          </cell>
          <cell r="J2483">
            <v>1</v>
          </cell>
        </row>
        <row r="2483">
          <cell r="L2483">
            <v>27.72</v>
          </cell>
        </row>
        <row r="2484">
          <cell r="D2484" t="str">
            <v> 20060 </v>
          </cell>
          <cell r="E2484" t="str">
            <v>EMOP</v>
          </cell>
          <cell r="F2484" t="str">
            <v>MAO-DE-OBRA DE ELETRICISTA DA CONSTRUCAO  CIVIL, INCLUSIVE ENCARGOS SOCIAIS DESON ERADOS</v>
          </cell>
          <cell r="G2484" t="str">
            <v>Mão de Obra</v>
          </cell>
        </row>
        <row r="2484">
          <cell r="I2484" t="str">
            <v>H</v>
          </cell>
          <cell r="J2484">
            <v>0.21</v>
          </cell>
          <cell r="K2484">
            <v>3</v>
          </cell>
          <cell r="L2484">
            <v>24.2</v>
          </cell>
        </row>
        <row r="2485">
          <cell r="D2485" t="str">
            <v> 04754 </v>
          </cell>
          <cell r="E2485" t="str">
            <v>EMOP</v>
          </cell>
          <cell r="F2485" t="str">
            <v>ELETRODUTO DE FERRO GALVANIZADO, MEDIO, GALVANIZACAO A FOGO, NBR 5624, EM BARRAS  DE 3M, DE 1.1/2"</v>
          </cell>
          <cell r="G2485" t="str">
            <v>Material</v>
          </cell>
        </row>
        <row r="2485">
          <cell r="I2485" t="str">
            <v>UN</v>
          </cell>
          <cell r="J2485">
            <v>0.35</v>
          </cell>
          <cell r="K2485">
            <v>10</v>
          </cell>
          <cell r="L2485">
            <v>48.6</v>
          </cell>
        </row>
        <row r="2486">
          <cell r="D2486" t="str">
            <v> 20132 </v>
          </cell>
          <cell r="E2486" t="str">
            <v>EMOP</v>
          </cell>
          <cell r="F2486" t="str">
            <v>MAO-DE-OBRA DE SERVENTE DA CONSTRUCAO CI VIL, INCLUSIVE ENCARGOS SOCIAIS DESONERA DOS</v>
          </cell>
          <cell r="G2486" t="str">
            <v>Mão de Obra</v>
          </cell>
        </row>
        <row r="2486">
          <cell r="I2486" t="str">
            <v>H</v>
          </cell>
          <cell r="J2486">
            <v>0.21</v>
          </cell>
          <cell r="K2486">
            <v>3</v>
          </cell>
          <cell r="L2486">
            <v>17.5</v>
          </cell>
        </row>
        <row r="2488">
          <cell r="D2488" t="str">
            <v>Código</v>
          </cell>
          <cell r="E2488" t="str">
            <v>Banco</v>
          </cell>
          <cell r="F2488" t="str">
            <v>Descrição</v>
          </cell>
          <cell r="G2488" t="str">
            <v>Tipo</v>
          </cell>
        </row>
        <row r="2488">
          <cell r="I2488" t="str">
            <v>Und</v>
          </cell>
          <cell r="J2488" t="str">
            <v>Quant.</v>
          </cell>
          <cell r="K2488" t="str">
            <v>Porcent.</v>
          </cell>
          <cell r="L2488" t="str">
            <v>Valor Unit</v>
          </cell>
        </row>
        <row r="2489">
          <cell r="D2489" t="str">
            <v> 15.034.0024-A </v>
          </cell>
          <cell r="E2489" t="str">
            <v>EMOP</v>
          </cell>
          <cell r="F2489" t="str">
            <v>ELETRODUTO DE FERRO GALVANIZADO,TIPO MEDIO,DIAMETRO DE 2",IN CLUSIVE CONEXOES E EMENDAS,EXCLUSIVE ABERTURA E FECHAMENTO D E RASGO.FORNECIMENTO E ASSENTAMENTO</v>
          </cell>
          <cell r="G2489">
            <v>15</v>
          </cell>
        </row>
        <row r="2489">
          <cell r="I2489" t="str">
            <v>M</v>
          </cell>
          <cell r="J2489">
            <v>1</v>
          </cell>
        </row>
        <row r="2489">
          <cell r="L2489">
            <v>34.79</v>
          </cell>
        </row>
        <row r="2490">
          <cell r="D2490" t="str">
            <v> 20132 </v>
          </cell>
          <cell r="E2490" t="str">
            <v>EMOP</v>
          </cell>
          <cell r="F2490" t="str">
            <v>MAO-DE-OBRA DE SERVENTE DA CONSTRUCAO CI VIL, INCLUSIVE ENCARGOS SOCIAIS DESONERA DOS</v>
          </cell>
          <cell r="G2490" t="str">
            <v>Mão de Obra</v>
          </cell>
        </row>
        <row r="2490">
          <cell r="I2490" t="str">
            <v>H</v>
          </cell>
          <cell r="J2490">
            <v>0.25</v>
          </cell>
          <cell r="K2490">
            <v>3</v>
          </cell>
          <cell r="L2490">
            <v>17.5</v>
          </cell>
        </row>
        <row r="2491">
          <cell r="D2491" t="str">
            <v> 04001 </v>
          </cell>
          <cell r="E2491" t="str">
            <v>EMOP</v>
          </cell>
          <cell r="F2491" t="str">
            <v>ELETRODUTO DE FERRO GALVANIZADO, MEDIO, GALVANIZACAO A FOGO, NBR 5624, EM BARRAS  DE 3M, DE 2"</v>
          </cell>
          <cell r="G2491" t="str">
            <v>Material</v>
          </cell>
        </row>
        <row r="2491">
          <cell r="I2491" t="str">
            <v>UN</v>
          </cell>
          <cell r="J2491">
            <v>0.35</v>
          </cell>
          <cell r="K2491">
            <v>10</v>
          </cell>
          <cell r="L2491">
            <v>62.5</v>
          </cell>
        </row>
        <row r="2492">
          <cell r="D2492" t="str">
            <v> 20060 </v>
          </cell>
          <cell r="E2492" t="str">
            <v>EMOP</v>
          </cell>
          <cell r="F2492" t="str">
            <v>MAO-DE-OBRA DE ELETRICISTA DA CONSTRUCAO  CIVIL, INCLUSIVE ENCARGOS SOCIAIS DESON ERADOS</v>
          </cell>
          <cell r="G2492" t="str">
            <v>Mão de Obra</v>
          </cell>
        </row>
        <row r="2492">
          <cell r="I2492" t="str">
            <v>H</v>
          </cell>
          <cell r="J2492">
            <v>0.25</v>
          </cell>
          <cell r="K2492">
            <v>3</v>
          </cell>
          <cell r="L2492">
            <v>24.2</v>
          </cell>
        </row>
        <row r="2494">
          <cell r="D2494" t="str">
            <v>Código</v>
          </cell>
          <cell r="E2494" t="str">
            <v>Banco</v>
          </cell>
          <cell r="F2494" t="str">
            <v>Descrição</v>
          </cell>
          <cell r="G2494" t="str">
            <v>Tipo</v>
          </cell>
        </row>
        <row r="2494">
          <cell r="I2494" t="str">
            <v>Und</v>
          </cell>
          <cell r="J2494" t="str">
            <v>Quant.</v>
          </cell>
          <cell r="K2494" t="str">
            <v>Porcent.</v>
          </cell>
          <cell r="L2494" t="str">
            <v>Valor Unit</v>
          </cell>
        </row>
        <row r="2495">
          <cell r="D2495" t="str">
            <v> 15.034.0027-A </v>
          </cell>
          <cell r="E2495" t="str">
            <v>EMOP</v>
          </cell>
          <cell r="F2495" t="str">
            <v>ELETRODUTO DE FERRO GALVANIZADO,TIPO MEDIO,DIAMETRO DE 4",IN CLUSIVE CONEXOES E EMENDAS,EXCLUSIVE ABERTURA E FECHAMENTO D E RASGO.FORNECIMENTO E ASSENTAMENTO</v>
          </cell>
          <cell r="G2495">
            <v>15</v>
          </cell>
        </row>
        <row r="2495">
          <cell r="I2495" t="str">
            <v>M</v>
          </cell>
          <cell r="J2495">
            <v>1</v>
          </cell>
        </row>
        <row r="2495">
          <cell r="L2495">
            <v>97.12</v>
          </cell>
        </row>
        <row r="2496">
          <cell r="D2496" t="str">
            <v> 04003 </v>
          </cell>
          <cell r="E2496" t="str">
            <v>EMOP</v>
          </cell>
          <cell r="F2496" t="str">
            <v>ELETRODUTO DE FERRO GALVANIZADO, MEDIO, GALVANIZACAO A FOGO, NBR 5624, EM BARRAS  DE 3M, DE 4"</v>
          </cell>
          <cell r="G2496" t="str">
            <v>Material</v>
          </cell>
        </row>
        <row r="2496">
          <cell r="I2496" t="str">
            <v>UN</v>
          </cell>
          <cell r="J2496">
            <v>0.35</v>
          </cell>
          <cell r="K2496">
            <v>10</v>
          </cell>
          <cell r="L2496">
            <v>213.26</v>
          </cell>
        </row>
        <row r="2497">
          <cell r="D2497" t="str">
            <v> 20132 </v>
          </cell>
          <cell r="E2497" t="str">
            <v>EMOP</v>
          </cell>
          <cell r="F2497" t="str">
            <v>MAO-DE-OBRA DE SERVENTE DA CONSTRUCAO CI VIL, INCLUSIVE ENCARGOS SOCIAIS DESONERA DOS</v>
          </cell>
          <cell r="G2497" t="str">
            <v>Mão de Obra</v>
          </cell>
        </row>
        <row r="2497">
          <cell r="I2497" t="str">
            <v>H</v>
          </cell>
          <cell r="J2497">
            <v>0.35</v>
          </cell>
          <cell r="K2497">
            <v>3</v>
          </cell>
          <cell r="L2497">
            <v>17.5</v>
          </cell>
        </row>
        <row r="2498">
          <cell r="D2498" t="str">
            <v> 20060 </v>
          </cell>
          <cell r="E2498" t="str">
            <v>EMOP</v>
          </cell>
          <cell r="F2498" t="str">
            <v>MAO-DE-OBRA DE ELETRICISTA DA CONSTRUCAO  CIVIL, INCLUSIVE ENCARGOS SOCIAIS DESON ERADOS</v>
          </cell>
          <cell r="G2498" t="str">
            <v>Mão de Obra</v>
          </cell>
        </row>
        <row r="2498">
          <cell r="I2498" t="str">
            <v>H</v>
          </cell>
          <cell r="J2498">
            <v>0.35</v>
          </cell>
          <cell r="K2498">
            <v>3</v>
          </cell>
          <cell r="L2498">
            <v>24.2</v>
          </cell>
        </row>
        <row r="2500">
          <cell r="D2500" t="str">
            <v>Código</v>
          </cell>
          <cell r="E2500" t="str">
            <v>Banco</v>
          </cell>
          <cell r="F2500" t="str">
            <v>Descrição</v>
          </cell>
          <cell r="G2500" t="str">
            <v>Tipo</v>
          </cell>
        </row>
        <row r="2500">
          <cell r="I2500" t="str">
            <v>Und</v>
          </cell>
          <cell r="J2500" t="str">
            <v>Quant.</v>
          </cell>
          <cell r="K2500" t="str">
            <v>Porcent.</v>
          </cell>
          <cell r="L2500" t="str">
            <v>Valor Unit</v>
          </cell>
        </row>
        <row r="2501">
          <cell r="D2501" t="str">
            <v> 061553 </v>
          </cell>
          <cell r="E2501" t="str">
            <v>SBC</v>
          </cell>
          <cell r="F2501" t="str">
            <v>ELETRODUTO FLEXIVEL SEALTUBE 2""</v>
          </cell>
          <cell r="G2501" t="str">
            <v>INSTALACOES ELETRICAS - ELETRODUTOS</v>
          </cell>
        </row>
        <row r="2501">
          <cell r="I2501" t="str">
            <v>M</v>
          </cell>
          <cell r="J2501">
            <v>1</v>
          </cell>
        </row>
        <row r="2501">
          <cell r="L2501">
            <v>122.28</v>
          </cell>
        </row>
        <row r="2502">
          <cell r="D2502" t="str">
            <v> 099806 </v>
          </cell>
          <cell r="E2502" t="str">
            <v>SBC</v>
          </cell>
          <cell r="F2502" t="str">
            <v>AJUDANTE DE ELETRICISTA</v>
          </cell>
          <cell r="G2502" t="str">
            <v>Mão de Obra</v>
          </cell>
        </row>
        <row r="2502">
          <cell r="I2502" t="str">
            <v>H</v>
          </cell>
          <cell r="J2502">
            <v>1.804</v>
          </cell>
          <cell r="K2502">
            <v>0</v>
          </cell>
          <cell r="L2502">
            <v>19.687466</v>
          </cell>
        </row>
        <row r="2503">
          <cell r="D2503" t="str">
            <v> 099250 </v>
          </cell>
          <cell r="E2503" t="str">
            <v>SBC</v>
          </cell>
          <cell r="F2503" t="str">
            <v>ELETRICISTA</v>
          </cell>
          <cell r="G2503" t="str">
            <v>Mão de Obra</v>
          </cell>
        </row>
        <row r="2503">
          <cell r="I2503" t="str">
            <v>H</v>
          </cell>
          <cell r="J2503">
            <v>1.804</v>
          </cell>
          <cell r="K2503">
            <v>0</v>
          </cell>
          <cell r="L2503">
            <v>25.83713</v>
          </cell>
        </row>
        <row r="2504">
          <cell r="D2504" t="str">
            <v> 087018 </v>
          </cell>
          <cell r="E2504" t="str">
            <v>SBC</v>
          </cell>
          <cell r="F2504" t="str">
            <v>ELETRODUTO FLEXIVEL SEALTUBE 2"</v>
          </cell>
          <cell r="G2504" t="str">
            <v>Material</v>
          </cell>
        </row>
        <row r="2504">
          <cell r="I2504" t="str">
            <v>M</v>
          </cell>
          <cell r="J2504">
            <v>1</v>
          </cell>
          <cell r="K2504">
            <v>0</v>
          </cell>
          <cell r="L2504">
            <v>40.16</v>
          </cell>
        </row>
        <row r="2506">
          <cell r="D2506" t="str">
            <v>Código</v>
          </cell>
          <cell r="E2506" t="str">
            <v>Banco</v>
          </cell>
          <cell r="F2506" t="str">
            <v>Descrição</v>
          </cell>
          <cell r="G2506" t="str">
            <v>Tipo</v>
          </cell>
        </row>
        <row r="2506">
          <cell r="I2506" t="str">
            <v>Und</v>
          </cell>
          <cell r="J2506" t="str">
            <v>Quant.</v>
          </cell>
          <cell r="K2506" t="str">
            <v>Porcent.</v>
          </cell>
          <cell r="L2506" t="str">
            <v>Valor Unit</v>
          </cell>
        </row>
        <row r="2507">
          <cell r="D2507" t="str">
            <v> UFF00531 (ADAPT_SBC: 061553) </v>
          </cell>
          <cell r="E2507" t="str">
            <v>Próprio</v>
          </cell>
          <cell r="F2507" t="str">
            <v>ELETRODUTO FLEXIVEL SEALTUBE 4""</v>
          </cell>
          <cell r="G2507">
            <v>61</v>
          </cell>
        </row>
        <row r="2507">
          <cell r="I2507" t="str">
            <v>M</v>
          </cell>
          <cell r="J2507">
            <v>1</v>
          </cell>
        </row>
        <row r="2507">
          <cell r="L2507">
            <v>227.69</v>
          </cell>
        </row>
        <row r="2508">
          <cell r="D2508" t="str">
            <v> 88247 </v>
          </cell>
          <cell r="E2508" t="str">
            <v>SINAPI</v>
          </cell>
          <cell r="F2508" t="str">
            <v>AUXILIAR DE ELETRICISTA COM ENCARGOS COMPLEMENTARES</v>
          </cell>
          <cell r="G2508" t="str">
            <v>SEDI - SERVIÇOS DIVERSOS</v>
          </cell>
        </row>
        <row r="2508">
          <cell r="I2508" t="str">
            <v>H</v>
          </cell>
          <cell r="J2508">
            <v>1.804</v>
          </cell>
          <cell r="K2508">
            <v>0</v>
          </cell>
          <cell r="L2508">
            <v>27.3</v>
          </cell>
        </row>
        <row r="2509">
          <cell r="D2509" t="str">
            <v> 88264 </v>
          </cell>
          <cell r="E2509" t="str">
            <v>SINAPI</v>
          </cell>
          <cell r="F2509" t="str">
            <v>ELETRICISTA COM ENCARGOS COMPLEMENTARES</v>
          </cell>
          <cell r="G2509" t="str">
            <v>SEDI - SERVIÇOS DIVERSOS</v>
          </cell>
        </row>
        <row r="2509">
          <cell r="I2509" t="str">
            <v>H</v>
          </cell>
          <cell r="J2509">
            <v>1.804</v>
          </cell>
          <cell r="K2509">
            <v>0</v>
          </cell>
          <cell r="L2509">
            <v>33.07</v>
          </cell>
        </row>
        <row r="2510">
          <cell r="D2510" t="str">
            <v> UFF_COTAÇÃO 24 </v>
          </cell>
          <cell r="E2510" t="str">
            <v>Próprio</v>
          </cell>
          <cell r="F2510" t="str">
            <v>ELETRODUTO FLEXIVEL TIPO SEALTUBE 4"</v>
          </cell>
          <cell r="G2510" t="str">
            <v>Material</v>
          </cell>
        </row>
        <row r="2510">
          <cell r="I2510" t="str">
            <v>M</v>
          </cell>
          <cell r="J2510">
            <v>1</v>
          </cell>
          <cell r="K2510">
            <v>0</v>
          </cell>
          <cell r="L2510">
            <v>118.8</v>
          </cell>
        </row>
        <row r="2512">
          <cell r="D2512" t="str">
            <v>Código</v>
          </cell>
          <cell r="E2512" t="str">
            <v>Banco</v>
          </cell>
          <cell r="F2512" t="str">
            <v>Descrição</v>
          </cell>
          <cell r="G2512" t="str">
            <v>Tipo</v>
          </cell>
        </row>
        <row r="2512">
          <cell r="I2512" t="str">
            <v>Und</v>
          </cell>
          <cell r="J2512" t="str">
            <v>Quant.</v>
          </cell>
          <cell r="K2512" t="str">
            <v>Porcent.</v>
          </cell>
          <cell r="L2512" t="str">
            <v>Valor Unit</v>
          </cell>
        </row>
        <row r="2513">
          <cell r="D2513" t="str">
            <v> UFF00532 (ADAPT_ORSE: 11303) </v>
          </cell>
          <cell r="E2513" t="str">
            <v>Próprio</v>
          </cell>
          <cell r="F2513" t="str">
            <v>Conector reto de aluminio para eletroduto de 2", para adaptar entrada de eletroduto metalico flexivel em quadros - fornecimento e instalação</v>
          </cell>
          <cell r="G2513">
            <v>78</v>
          </cell>
        </row>
        <row r="2513">
          <cell r="I2513" t="str">
            <v>un</v>
          </cell>
          <cell r="J2513">
            <v>1</v>
          </cell>
        </row>
        <row r="2513">
          <cell r="L2513">
            <v>11.64</v>
          </cell>
        </row>
        <row r="2514">
          <cell r="D2514" t="str">
            <v> 88264 </v>
          </cell>
          <cell r="E2514" t="str">
            <v>SINAPI</v>
          </cell>
          <cell r="F2514" t="str">
            <v>ELETRICISTA COM ENCARGOS COMPLEMENTARES</v>
          </cell>
          <cell r="G2514" t="str">
            <v>SEDI - SERVIÇOS DIVERSOS</v>
          </cell>
        </row>
        <row r="2514">
          <cell r="I2514" t="str">
            <v>H</v>
          </cell>
          <cell r="J2514">
            <v>0.056</v>
          </cell>
          <cell r="K2514">
            <v>0</v>
          </cell>
          <cell r="L2514">
            <v>33.07</v>
          </cell>
        </row>
        <row r="2515">
          <cell r="D2515" t="str">
            <v> 00002489 </v>
          </cell>
          <cell r="E2515" t="str">
            <v>SINAPI</v>
          </cell>
          <cell r="F2515" t="str">
            <v>CONECTOR RETO DE ALUMINIO PARA ELETRODUTO DE 2", PARA ADAPTAR ENTRADA DE ELETRODUTO METALICO FLEXIVEL EM QUADROS</v>
          </cell>
          <cell r="G2515" t="str">
            <v>Material</v>
          </cell>
        </row>
        <row r="2515">
          <cell r="I2515" t="str">
            <v>UN</v>
          </cell>
          <cell r="J2515">
            <v>1</v>
          </cell>
          <cell r="K2515">
            <v>0</v>
          </cell>
          <cell r="L2515">
            <v>9.79</v>
          </cell>
        </row>
        <row r="2517">
          <cell r="D2517" t="str">
            <v>Código</v>
          </cell>
          <cell r="E2517" t="str">
            <v>Banco</v>
          </cell>
          <cell r="F2517" t="str">
            <v>Descrição</v>
          </cell>
          <cell r="G2517" t="str">
            <v>Tipo</v>
          </cell>
        </row>
        <row r="2517">
          <cell r="I2517" t="str">
            <v>Und</v>
          </cell>
          <cell r="J2517" t="str">
            <v>Quant.</v>
          </cell>
          <cell r="K2517" t="str">
            <v>Porcent.</v>
          </cell>
          <cell r="L2517" t="str">
            <v>Valor Unit</v>
          </cell>
        </row>
        <row r="2518">
          <cell r="D2518" t="str">
            <v> UFF00533 (ADAPT_ORSE: 11303) </v>
          </cell>
          <cell r="E2518" t="str">
            <v>Próprio</v>
          </cell>
          <cell r="F2518" t="str">
            <v>Conector reto de aluminio para eletroduto de 4", para adaptar entrada de eletroduto metalico flexivel em quadros - fornecimento e instalação</v>
          </cell>
          <cell r="G2518">
            <v>78</v>
          </cell>
        </row>
        <row r="2518">
          <cell r="I2518" t="str">
            <v>un</v>
          </cell>
          <cell r="J2518">
            <v>1</v>
          </cell>
        </row>
        <row r="2518">
          <cell r="L2518">
            <v>52.44</v>
          </cell>
        </row>
        <row r="2519">
          <cell r="D2519" t="str">
            <v> 88264 </v>
          </cell>
          <cell r="E2519" t="str">
            <v>SINAPI</v>
          </cell>
          <cell r="F2519" t="str">
            <v>ELETRICISTA COM ENCARGOS COMPLEMENTARES</v>
          </cell>
          <cell r="G2519" t="str">
            <v>SEDI - SERVIÇOS DIVERSOS</v>
          </cell>
        </row>
        <row r="2519">
          <cell r="I2519" t="str">
            <v>H</v>
          </cell>
          <cell r="J2519">
            <v>0.056</v>
          </cell>
          <cell r="K2519">
            <v>0</v>
          </cell>
          <cell r="L2519">
            <v>33.07</v>
          </cell>
        </row>
        <row r="2520">
          <cell r="D2520" t="str">
            <v> 00002485 </v>
          </cell>
          <cell r="E2520" t="str">
            <v>SINAPI</v>
          </cell>
          <cell r="F2520" t="str">
            <v>CONECTOR RETO DE ALUMINIO PARA ELETRODUTO DE 4", PARA ADAPTAR ENTRADA DE ELETRODUTO METALICO FLEXIVEL EM QUADROS</v>
          </cell>
          <cell r="G2520" t="str">
            <v>Material</v>
          </cell>
        </row>
        <row r="2520">
          <cell r="I2520" t="str">
            <v>UN</v>
          </cell>
          <cell r="J2520">
            <v>1</v>
          </cell>
          <cell r="K2520">
            <v>0</v>
          </cell>
          <cell r="L2520">
            <v>50.59</v>
          </cell>
        </row>
        <row r="2522">
          <cell r="D2522" t="str">
            <v>Código</v>
          </cell>
          <cell r="E2522" t="str">
            <v>Banco</v>
          </cell>
          <cell r="F2522" t="str">
            <v>Descrição</v>
          </cell>
          <cell r="G2522" t="str">
            <v>Tipo</v>
          </cell>
        </row>
        <row r="2522">
          <cell r="I2522" t="str">
            <v>Und</v>
          </cell>
          <cell r="J2522" t="str">
            <v>Quant.</v>
          </cell>
          <cell r="K2522" t="str">
            <v>Porcent.</v>
          </cell>
          <cell r="L2522" t="str">
            <v>Valor Unit</v>
          </cell>
        </row>
        <row r="2523">
          <cell r="D2523" t="str">
            <v> 95778 </v>
          </cell>
          <cell r="E2523" t="str">
            <v>SINAPI</v>
          </cell>
          <cell r="F2523" t="str">
            <v>CONDULETE DE ALUMÍNIO, TIPO C, PARA ELETRODUTO DE AÇO GALVANIZADO DN 20 MM (3/4''), APARENTE - FORNECIMENTO E INSTALAÇÃO. AF_10/2022</v>
          </cell>
          <cell r="G2523" t="str">
            <v>INEL - INSTALAÇÃO ELÉTRICA/ELETRIFICAÇÃO E ILUMINAÇÃO EXTERNA</v>
          </cell>
        </row>
        <row r="2523">
          <cell r="I2523" t="str">
            <v>UN</v>
          </cell>
          <cell r="J2523">
            <v>1</v>
          </cell>
        </row>
        <row r="2523">
          <cell r="L2523">
            <v>30.97</v>
          </cell>
        </row>
        <row r="2524">
          <cell r="D2524" t="str">
            <v> 88264 </v>
          </cell>
          <cell r="E2524" t="str">
            <v>SINAPI</v>
          </cell>
          <cell r="F2524" t="str">
            <v>ELETRICISTA COM ENCARGOS COMPLEMENTARES</v>
          </cell>
          <cell r="G2524" t="str">
            <v>SEDI - SERVIÇOS DIVERSOS</v>
          </cell>
        </row>
        <row r="2524">
          <cell r="I2524" t="str">
            <v>H</v>
          </cell>
          <cell r="J2524">
            <v>0.2727</v>
          </cell>
          <cell r="K2524">
            <v>0</v>
          </cell>
          <cell r="L2524">
            <v>33.07</v>
          </cell>
        </row>
        <row r="2525">
          <cell r="D2525" t="str">
            <v> 88247 </v>
          </cell>
          <cell r="E2525" t="str">
            <v>SINAPI</v>
          </cell>
          <cell r="F2525" t="str">
            <v>AUXILIAR DE ELETRICISTA COM ENCARGOS COMPLEMENTARES</v>
          </cell>
          <cell r="G2525" t="str">
            <v>SEDI - SERVIÇOS DIVERSOS</v>
          </cell>
        </row>
        <row r="2525">
          <cell r="I2525" t="str">
            <v>H</v>
          </cell>
          <cell r="J2525">
            <v>0.2727</v>
          </cell>
          <cell r="K2525">
            <v>0</v>
          </cell>
          <cell r="L2525">
            <v>27.3</v>
          </cell>
        </row>
        <row r="2526">
          <cell r="D2526" t="str">
            <v> 00011950 </v>
          </cell>
          <cell r="E2526" t="str">
            <v>SINAPI</v>
          </cell>
          <cell r="F2526" t="str">
            <v>BUCHA DE NYLON SEM ABA S6, COM PARAFUSO DE 4,20 X 40 MM EM ACO ZINCADO COM ROSCA SOBERBA, CABECA CHATA E FENDA PHILLIPS</v>
          </cell>
          <cell r="G2526" t="str">
            <v>Material</v>
          </cell>
        </row>
        <row r="2526">
          <cell r="I2526" t="str">
            <v>UN</v>
          </cell>
          <cell r="J2526">
            <v>2</v>
          </cell>
          <cell r="K2526">
            <v>0</v>
          </cell>
          <cell r="L2526">
            <v>0.31</v>
          </cell>
        </row>
        <row r="2527">
          <cell r="D2527" t="str">
            <v> 00002559 </v>
          </cell>
          <cell r="E2527" t="str">
            <v>SINAPI</v>
          </cell>
          <cell r="F2527" t="str">
            <v>CONDULETE DE ALUMINIO TIPO C, PARA ELETRODUTO ROSCAVEL DE 3/4", COM TAMPA CEGA</v>
          </cell>
          <cell r="G2527" t="str">
            <v>Material</v>
          </cell>
        </row>
        <row r="2527">
          <cell r="I2527" t="str">
            <v>UN</v>
          </cell>
          <cell r="J2527">
            <v>1</v>
          </cell>
          <cell r="K2527">
            <v>0</v>
          </cell>
          <cell r="L2527">
            <v>13.9</v>
          </cell>
        </row>
        <row r="2529">
          <cell r="D2529" t="str">
            <v>Código</v>
          </cell>
          <cell r="E2529" t="str">
            <v>Banco</v>
          </cell>
          <cell r="F2529" t="str">
            <v>Descrição</v>
          </cell>
          <cell r="G2529" t="str">
            <v>Tipo</v>
          </cell>
        </row>
        <row r="2529">
          <cell r="I2529" t="str">
            <v>Und</v>
          </cell>
          <cell r="J2529" t="str">
            <v>Quant.</v>
          </cell>
          <cell r="K2529" t="str">
            <v>Porcent.</v>
          </cell>
          <cell r="L2529" t="str">
            <v>Valor Unit</v>
          </cell>
        </row>
        <row r="2530">
          <cell r="D2530" t="str">
            <v> 95795 </v>
          </cell>
          <cell r="E2530" t="str">
            <v>SINAPI</v>
          </cell>
          <cell r="F2530" t="str">
            <v>CONDULETE DE ALUMÍNIO, TIPO T, PARA ELETRODUTO DE AÇO GALVANIZADO DN 20 MM (3/4''), APARENTE - FORNECIMENTO E INSTALAÇÃO. AF_10/2022</v>
          </cell>
          <cell r="G2530" t="str">
            <v>INEL - INSTALAÇÃO ELÉTRICA/ELETRIFICAÇÃO E ILUMINAÇÃO EXTERNA</v>
          </cell>
        </row>
        <row r="2530">
          <cell r="I2530" t="str">
            <v>UN</v>
          </cell>
          <cell r="J2530">
            <v>1</v>
          </cell>
        </row>
        <row r="2530">
          <cell r="L2530">
            <v>35.65</v>
          </cell>
        </row>
        <row r="2531">
          <cell r="D2531" t="str">
            <v> 88247 </v>
          </cell>
          <cell r="E2531" t="str">
            <v>SINAPI</v>
          </cell>
          <cell r="F2531" t="str">
            <v>AUXILIAR DE ELETRICISTA COM ENCARGOS COMPLEMENTARES</v>
          </cell>
          <cell r="G2531" t="str">
            <v>SEDI - SERVIÇOS DIVERSOS</v>
          </cell>
        </row>
        <row r="2531">
          <cell r="I2531" t="str">
            <v>H</v>
          </cell>
          <cell r="J2531">
            <v>0.3581</v>
          </cell>
          <cell r="K2531">
            <v>0</v>
          </cell>
          <cell r="L2531">
            <v>27.3</v>
          </cell>
        </row>
        <row r="2532">
          <cell r="D2532" t="str">
            <v> 88264 </v>
          </cell>
          <cell r="E2532" t="str">
            <v>SINAPI</v>
          </cell>
          <cell r="F2532" t="str">
            <v>ELETRICISTA COM ENCARGOS COMPLEMENTARES</v>
          </cell>
          <cell r="G2532" t="str">
            <v>SEDI - SERVIÇOS DIVERSOS</v>
          </cell>
        </row>
        <row r="2532">
          <cell r="I2532" t="str">
            <v>H</v>
          </cell>
          <cell r="J2532">
            <v>0.3581</v>
          </cell>
          <cell r="K2532">
            <v>0</v>
          </cell>
          <cell r="L2532">
            <v>33.07</v>
          </cell>
        </row>
        <row r="2533">
          <cell r="D2533" t="str">
            <v> 00002574 </v>
          </cell>
          <cell r="E2533" t="str">
            <v>SINAPI</v>
          </cell>
          <cell r="F2533" t="str">
            <v>CONDULETE DE ALUMINIO TIPO T, PARA ELETRODUTO ROSCAVEL DE 3/4", COM TAMPA CEGA</v>
          </cell>
          <cell r="G2533" t="str">
            <v>Material</v>
          </cell>
        </row>
        <row r="2533">
          <cell r="I2533" t="str">
            <v>UN</v>
          </cell>
          <cell r="J2533">
            <v>1</v>
          </cell>
          <cell r="K2533">
            <v>0</v>
          </cell>
          <cell r="L2533">
            <v>13.42</v>
          </cell>
        </row>
        <row r="2534">
          <cell r="D2534" t="str">
            <v> 00011950 </v>
          </cell>
          <cell r="E2534" t="str">
            <v>SINAPI</v>
          </cell>
          <cell r="F2534" t="str">
            <v>BUCHA DE NYLON SEM ABA S6, COM PARAFUSO DE 4,20 X 40 MM EM ACO ZINCADO COM ROSCA SOBERBA, CABECA CHATA E FENDA PHILLIPS</v>
          </cell>
          <cell r="G2534" t="str">
            <v>Material</v>
          </cell>
        </row>
        <row r="2534">
          <cell r="I2534" t="str">
            <v>UN</v>
          </cell>
          <cell r="J2534">
            <v>2</v>
          </cell>
          <cell r="K2534">
            <v>0</v>
          </cell>
          <cell r="L2534">
            <v>0.31</v>
          </cell>
        </row>
        <row r="2536">
          <cell r="D2536" t="str">
            <v>Código</v>
          </cell>
          <cell r="E2536" t="str">
            <v>Banco</v>
          </cell>
          <cell r="F2536" t="str">
            <v>Descrição</v>
          </cell>
          <cell r="G2536" t="str">
            <v>Tipo</v>
          </cell>
        </row>
        <row r="2536">
          <cell r="I2536" t="str">
            <v>Und</v>
          </cell>
          <cell r="J2536" t="str">
            <v>Quant.</v>
          </cell>
          <cell r="K2536" t="str">
            <v>Porcent.</v>
          </cell>
          <cell r="L2536" t="str">
            <v>Valor Unit</v>
          </cell>
        </row>
        <row r="2537">
          <cell r="D2537" t="str">
            <v> 95787 </v>
          </cell>
          <cell r="E2537" t="str">
            <v>SINAPI</v>
          </cell>
          <cell r="F2537" t="str">
            <v>CONDULETE DE ALUMÍNIO, TIPO LR, PARA ELETRODUTO DE AÇO GALVANIZADO DN 20 MM (3/4''), APARENTE - FORNECIMENTO E INSTALAÇÃO. AF_10/2022</v>
          </cell>
          <cell r="G2537" t="str">
            <v>INEL - INSTALAÇÃO ELÉTRICA/ELETRIFICAÇÃO E ILUMINAÇÃO EXTERNA</v>
          </cell>
        </row>
        <row r="2537">
          <cell r="I2537" t="str">
            <v>UN</v>
          </cell>
          <cell r="J2537">
            <v>1</v>
          </cell>
        </row>
        <row r="2537">
          <cell r="L2537">
            <v>31.29</v>
          </cell>
        </row>
        <row r="2538">
          <cell r="D2538" t="str">
            <v> 88264 </v>
          </cell>
          <cell r="E2538" t="str">
            <v>SINAPI</v>
          </cell>
          <cell r="F2538" t="str">
            <v>ELETRICISTA COM ENCARGOS COMPLEMENTARES</v>
          </cell>
          <cell r="G2538" t="str">
            <v>SEDI - SERVIÇOS DIVERSOS</v>
          </cell>
        </row>
        <row r="2538">
          <cell r="I2538" t="str">
            <v>H</v>
          </cell>
          <cell r="J2538">
            <v>0.3154</v>
          </cell>
          <cell r="K2538">
            <v>0</v>
          </cell>
          <cell r="L2538">
            <v>33.07</v>
          </cell>
        </row>
        <row r="2539">
          <cell r="D2539" t="str">
            <v> 88247 </v>
          </cell>
          <cell r="E2539" t="str">
            <v>SINAPI</v>
          </cell>
          <cell r="F2539" t="str">
            <v>AUXILIAR DE ELETRICISTA COM ENCARGOS COMPLEMENTARES</v>
          </cell>
          <cell r="G2539" t="str">
            <v>SEDI - SERVIÇOS DIVERSOS</v>
          </cell>
        </row>
        <row r="2539">
          <cell r="I2539" t="str">
            <v>H</v>
          </cell>
          <cell r="J2539">
            <v>0.3154</v>
          </cell>
          <cell r="K2539">
            <v>0</v>
          </cell>
          <cell r="L2539">
            <v>27.3</v>
          </cell>
        </row>
        <row r="2540">
          <cell r="D2540" t="str">
            <v> 00011950 </v>
          </cell>
          <cell r="E2540" t="str">
            <v>SINAPI</v>
          </cell>
          <cell r="F2540" t="str">
            <v>BUCHA DE NYLON SEM ABA S6, COM PARAFUSO DE 4,20 X 40 MM EM ACO ZINCADO COM ROSCA SOBERBA, CABECA CHATA E FENDA PHILLIPS</v>
          </cell>
          <cell r="G2540" t="str">
            <v>Material</v>
          </cell>
        </row>
        <row r="2540">
          <cell r="I2540" t="str">
            <v>UN</v>
          </cell>
          <cell r="J2540">
            <v>2</v>
          </cell>
          <cell r="K2540">
            <v>0</v>
          </cell>
          <cell r="L2540">
            <v>0.31</v>
          </cell>
        </row>
        <row r="2541">
          <cell r="D2541" t="str">
            <v> 00002593 </v>
          </cell>
          <cell r="E2541" t="str">
            <v>SINAPI</v>
          </cell>
          <cell r="F2541" t="str">
            <v>CONDULETE DE ALUMINIO TIPO LR, PARA ELETRODUTO ROSCAVEL DE 3/4", COM TAMPA CEGA</v>
          </cell>
          <cell r="G2541" t="str">
            <v>Material</v>
          </cell>
        </row>
        <row r="2541">
          <cell r="I2541" t="str">
            <v>UN</v>
          </cell>
          <cell r="J2541">
            <v>1</v>
          </cell>
          <cell r="K2541">
            <v>0</v>
          </cell>
          <cell r="L2541">
            <v>11.63</v>
          </cell>
        </row>
        <row r="2543">
          <cell r="D2543" t="str">
            <v>Código</v>
          </cell>
          <cell r="E2543" t="str">
            <v>Banco</v>
          </cell>
          <cell r="F2543" t="str">
            <v>Descrição</v>
          </cell>
          <cell r="G2543" t="str">
            <v>Tipo</v>
          </cell>
        </row>
        <row r="2543">
          <cell r="I2543" t="str">
            <v>Und</v>
          </cell>
          <cell r="J2543" t="str">
            <v>Quant.</v>
          </cell>
          <cell r="K2543" t="str">
            <v>Porcent.</v>
          </cell>
          <cell r="L2543" t="str">
            <v>Valor Unit</v>
          </cell>
        </row>
        <row r="2544">
          <cell r="D2544" t="str">
            <v> 95789 </v>
          </cell>
          <cell r="E2544" t="str">
            <v>SINAPI</v>
          </cell>
          <cell r="F2544" t="str">
            <v>CONDULETE DE ALUMÍNIO, TIPO LR, PARA ELETRODUTO DE AÇO GALVANIZADO DN 25 MM (1''), APARENTE - FORNECIMENTO E INSTALAÇÃO. AF_10/2022</v>
          </cell>
          <cell r="G2544" t="str">
            <v>INEL - INSTALAÇÃO ELÉTRICA/ELETRIFICAÇÃO E ILUMINAÇÃO EXTERNA</v>
          </cell>
        </row>
        <row r="2544">
          <cell r="I2544" t="str">
            <v>UN</v>
          </cell>
          <cell r="J2544">
            <v>1</v>
          </cell>
        </row>
        <row r="2544">
          <cell r="L2544">
            <v>42.46</v>
          </cell>
        </row>
        <row r="2545">
          <cell r="D2545" t="str">
            <v> 88264 </v>
          </cell>
          <cell r="E2545" t="str">
            <v>SINAPI</v>
          </cell>
          <cell r="F2545" t="str">
            <v>ELETRICISTA COM ENCARGOS COMPLEMENTARES</v>
          </cell>
          <cell r="G2545" t="str">
            <v>SEDI - SERVIÇOS DIVERSOS</v>
          </cell>
        </row>
        <row r="2545">
          <cell r="I2545" t="str">
            <v>H</v>
          </cell>
          <cell r="J2545">
            <v>0.3902</v>
          </cell>
          <cell r="K2545">
            <v>0</v>
          </cell>
          <cell r="L2545">
            <v>33.07</v>
          </cell>
        </row>
        <row r="2546">
          <cell r="D2546" t="str">
            <v> 88247 </v>
          </cell>
          <cell r="E2546" t="str">
            <v>SINAPI</v>
          </cell>
          <cell r="F2546" t="str">
            <v>AUXILIAR DE ELETRICISTA COM ENCARGOS COMPLEMENTARES</v>
          </cell>
          <cell r="G2546" t="str">
            <v>SEDI - SERVIÇOS DIVERSOS</v>
          </cell>
        </row>
        <row r="2546">
          <cell r="I2546" t="str">
            <v>H</v>
          </cell>
          <cell r="J2546">
            <v>0.3902</v>
          </cell>
          <cell r="K2546">
            <v>0</v>
          </cell>
          <cell r="L2546">
            <v>27.3</v>
          </cell>
        </row>
        <row r="2547">
          <cell r="D2547" t="str">
            <v> 00002570 </v>
          </cell>
          <cell r="E2547" t="str">
            <v>SINAPI</v>
          </cell>
          <cell r="F2547" t="str">
            <v>CONDULETE DE ALUMINIO TIPO LR, PARA ELETRODUTO ROSCAVEL DE 1", COM TAMPA CEGA</v>
          </cell>
          <cell r="G2547" t="str">
            <v>Material</v>
          </cell>
        </row>
        <row r="2547">
          <cell r="I2547" t="str">
            <v>UN</v>
          </cell>
          <cell r="J2547">
            <v>1</v>
          </cell>
          <cell r="K2547">
            <v>0</v>
          </cell>
          <cell r="L2547">
            <v>18.29</v>
          </cell>
        </row>
        <row r="2548">
          <cell r="D2548" t="str">
            <v> 00011950 </v>
          </cell>
          <cell r="E2548" t="str">
            <v>SINAPI</v>
          </cell>
          <cell r="F2548" t="str">
            <v>BUCHA DE NYLON SEM ABA S6, COM PARAFUSO DE 4,20 X 40 MM EM ACO ZINCADO COM ROSCA SOBERBA, CABECA CHATA E FENDA PHILLIPS</v>
          </cell>
          <cell r="G2548" t="str">
            <v>Material</v>
          </cell>
        </row>
        <row r="2548">
          <cell r="I2548" t="str">
            <v>UN</v>
          </cell>
          <cell r="J2548">
            <v>2</v>
          </cell>
          <cell r="K2548">
            <v>0</v>
          </cell>
          <cell r="L2548">
            <v>0.31</v>
          </cell>
        </row>
        <row r="2550">
          <cell r="D2550" t="str">
            <v>Código</v>
          </cell>
          <cell r="E2550" t="str">
            <v>Banco</v>
          </cell>
          <cell r="F2550" t="str">
            <v>Descrição</v>
          </cell>
          <cell r="G2550" t="str">
            <v>Tipo</v>
          </cell>
        </row>
        <row r="2550">
          <cell r="I2550" t="str">
            <v>Und</v>
          </cell>
          <cell r="J2550" t="str">
            <v>Quant.</v>
          </cell>
          <cell r="K2550" t="str">
            <v>Porcent.</v>
          </cell>
          <cell r="L2550" t="str">
            <v>Valor Unit</v>
          </cell>
        </row>
        <row r="2551">
          <cell r="D2551" t="str">
            <v> 061880 </v>
          </cell>
          <cell r="E2551" t="str">
            <v>SBC</v>
          </cell>
          <cell r="F2551" t="str">
            <v>CONDULETE ALUMINIO ""LR"" 2"" COM TAMPA</v>
          </cell>
          <cell r="G2551" t="str">
            <v>INSTALACOES ELETRICAS - ELETRODUTOS</v>
          </cell>
        </row>
        <row r="2551">
          <cell r="I2551" t="str">
            <v>UN</v>
          </cell>
          <cell r="J2551">
            <v>1</v>
          </cell>
        </row>
        <row r="2551">
          <cell r="L2551">
            <v>88.25</v>
          </cell>
        </row>
        <row r="2552">
          <cell r="D2552" t="str">
            <v> 031145 </v>
          </cell>
          <cell r="E2552" t="str">
            <v>SBC</v>
          </cell>
          <cell r="F2552" t="str">
            <v>CONDULETE ALUMINIO "LR" 2" COM TAMPA WETZEL</v>
          </cell>
          <cell r="G2552" t="str">
            <v>Material</v>
          </cell>
        </row>
        <row r="2552">
          <cell r="I2552" t="str">
            <v>UN</v>
          </cell>
          <cell r="J2552">
            <v>1</v>
          </cell>
          <cell r="K2552">
            <v>0</v>
          </cell>
          <cell r="L2552">
            <v>66.49</v>
          </cell>
        </row>
        <row r="2553">
          <cell r="D2553" t="str">
            <v> 099806 </v>
          </cell>
          <cell r="E2553" t="str">
            <v>SBC</v>
          </cell>
          <cell r="F2553" t="str">
            <v>AJUDANTE DE ELETRICISTA</v>
          </cell>
          <cell r="G2553" t="str">
            <v>Mão de Obra</v>
          </cell>
        </row>
        <row r="2553">
          <cell r="I2553" t="str">
            <v>H</v>
          </cell>
          <cell r="J2553">
            <v>0.478</v>
          </cell>
          <cell r="K2553">
            <v>0</v>
          </cell>
          <cell r="L2553">
            <v>19.687466</v>
          </cell>
        </row>
        <row r="2554">
          <cell r="D2554" t="str">
            <v> 099250 </v>
          </cell>
          <cell r="E2554" t="str">
            <v>SBC</v>
          </cell>
          <cell r="F2554" t="str">
            <v>ELETRICISTA</v>
          </cell>
          <cell r="G2554" t="str">
            <v>Mão de Obra</v>
          </cell>
        </row>
        <row r="2554">
          <cell r="I2554" t="str">
            <v>H</v>
          </cell>
          <cell r="J2554">
            <v>0.478</v>
          </cell>
          <cell r="K2554">
            <v>0</v>
          </cell>
          <cell r="L2554">
            <v>25.83713</v>
          </cell>
        </row>
        <row r="2556">
          <cell r="D2556" t="str">
            <v>Código</v>
          </cell>
          <cell r="E2556" t="str">
            <v>Banco</v>
          </cell>
          <cell r="F2556" t="str">
            <v>Descrição</v>
          </cell>
          <cell r="G2556" t="str">
            <v>Tipo</v>
          </cell>
        </row>
        <row r="2556">
          <cell r="I2556" t="str">
            <v>Und</v>
          </cell>
          <cell r="J2556" t="str">
            <v>Quant.</v>
          </cell>
          <cell r="K2556" t="str">
            <v>Porcent.</v>
          </cell>
          <cell r="L2556" t="str">
            <v>Valor Unit</v>
          </cell>
        </row>
        <row r="2557">
          <cell r="D2557" t="str">
            <v> 061217 </v>
          </cell>
          <cell r="E2557" t="str">
            <v>SBC</v>
          </cell>
          <cell r="F2557" t="str">
            <v>CONDULETE ALUMINIO ""LL"" 4"" COM TAMPA</v>
          </cell>
          <cell r="G2557" t="str">
            <v>INSTALACOES ELETRICAS - ELETRODUTOS</v>
          </cell>
        </row>
        <row r="2557">
          <cell r="I2557" t="str">
            <v>UN</v>
          </cell>
          <cell r="J2557">
            <v>1</v>
          </cell>
        </row>
        <row r="2557">
          <cell r="L2557">
            <v>364.75</v>
          </cell>
        </row>
        <row r="2558">
          <cell r="D2558" t="str">
            <v> 031165 </v>
          </cell>
          <cell r="E2558" t="str">
            <v>SBC</v>
          </cell>
          <cell r="F2558" t="str">
            <v>CONDULETE ALUMINIO "LR" 4" COM TAMPA TRAMONTINA</v>
          </cell>
          <cell r="G2558" t="str">
            <v>Material</v>
          </cell>
        </row>
        <row r="2558">
          <cell r="I2558" t="str">
            <v>UN</v>
          </cell>
          <cell r="J2558">
            <v>1</v>
          </cell>
          <cell r="K2558">
            <v>0</v>
          </cell>
          <cell r="L2558">
            <v>342.99</v>
          </cell>
        </row>
        <row r="2559">
          <cell r="D2559" t="str">
            <v> 099806 </v>
          </cell>
          <cell r="E2559" t="str">
            <v>SBC</v>
          </cell>
          <cell r="F2559" t="str">
            <v>AJUDANTE DE ELETRICISTA</v>
          </cell>
          <cell r="G2559" t="str">
            <v>Mão de Obra</v>
          </cell>
        </row>
        <row r="2559">
          <cell r="I2559" t="str">
            <v>H</v>
          </cell>
          <cell r="J2559">
            <v>0.478</v>
          </cell>
          <cell r="K2559">
            <v>0</v>
          </cell>
          <cell r="L2559">
            <v>19.687466</v>
          </cell>
        </row>
        <row r="2560">
          <cell r="D2560" t="str">
            <v> 099250 </v>
          </cell>
          <cell r="E2560" t="str">
            <v>SBC</v>
          </cell>
          <cell r="F2560" t="str">
            <v>ELETRICISTA</v>
          </cell>
          <cell r="G2560" t="str">
            <v>Mão de Obra</v>
          </cell>
        </row>
        <row r="2560">
          <cell r="I2560" t="str">
            <v>H</v>
          </cell>
          <cell r="J2560">
            <v>0.478</v>
          </cell>
          <cell r="K2560">
            <v>0</v>
          </cell>
          <cell r="L2560">
            <v>25.83713</v>
          </cell>
        </row>
        <row r="2562">
          <cell r="D2562" t="str">
            <v>Código</v>
          </cell>
          <cell r="E2562" t="str">
            <v>Banco</v>
          </cell>
          <cell r="F2562" t="str">
            <v>Descrição</v>
          </cell>
          <cell r="G2562" t="str">
            <v>Tipo</v>
          </cell>
        </row>
        <row r="2562">
          <cell r="I2562" t="str">
            <v>Und</v>
          </cell>
          <cell r="J2562" t="str">
            <v>Quant.</v>
          </cell>
          <cell r="K2562" t="str">
            <v>Porcent.</v>
          </cell>
          <cell r="L2562" t="str">
            <v>Valor Unit</v>
          </cell>
        </row>
        <row r="2563">
          <cell r="D2563" t="str">
            <v> 95782 </v>
          </cell>
          <cell r="E2563" t="str">
            <v>SINAPI</v>
          </cell>
          <cell r="F2563" t="str">
            <v>CONDULETE DE ALUMÍNIO, TIPO E, ELETRODUTO DE AÇO GALVANIZADO DN 25 MM (1''), APARENTE - FORNECIMENTO E INSTALAÇÃO. AF_10/2022</v>
          </cell>
          <cell r="G2563" t="str">
            <v>INEL - INSTALAÇÃO ELÉTRICA/ELETRIFICAÇÃO E ILUMINAÇÃO EXTERNA</v>
          </cell>
        </row>
        <row r="2563">
          <cell r="I2563" t="str">
            <v>UN</v>
          </cell>
          <cell r="J2563">
            <v>1</v>
          </cell>
        </row>
        <row r="2563">
          <cell r="L2563">
            <v>34.92</v>
          </cell>
        </row>
        <row r="2564">
          <cell r="D2564" t="str">
            <v> 88247 </v>
          </cell>
          <cell r="E2564" t="str">
            <v>SINAPI</v>
          </cell>
          <cell r="F2564" t="str">
            <v>AUXILIAR DE ELETRICISTA COM ENCARGOS COMPLEMENTARES</v>
          </cell>
          <cell r="G2564" t="str">
            <v>SEDI - SERVIÇOS DIVERSOS</v>
          </cell>
        </row>
        <row r="2564">
          <cell r="I2564" t="str">
            <v>H</v>
          </cell>
          <cell r="J2564">
            <v>0.255</v>
          </cell>
          <cell r="K2564">
            <v>0</v>
          </cell>
          <cell r="L2564">
            <v>27.3</v>
          </cell>
        </row>
        <row r="2565">
          <cell r="D2565" t="str">
            <v> 88264 </v>
          </cell>
          <cell r="E2565" t="str">
            <v>SINAPI</v>
          </cell>
          <cell r="F2565" t="str">
            <v>ELETRICISTA COM ENCARGOS COMPLEMENTARES</v>
          </cell>
          <cell r="G2565" t="str">
            <v>SEDI - SERVIÇOS DIVERSOS</v>
          </cell>
        </row>
        <row r="2565">
          <cell r="I2565" t="str">
            <v>H</v>
          </cell>
          <cell r="J2565">
            <v>0.255</v>
          </cell>
          <cell r="K2565">
            <v>0</v>
          </cell>
          <cell r="L2565">
            <v>33.07</v>
          </cell>
        </row>
        <row r="2566">
          <cell r="D2566" t="str">
            <v> 00011950 </v>
          </cell>
          <cell r="E2566" t="str">
            <v>SINAPI</v>
          </cell>
          <cell r="F2566" t="str">
            <v>BUCHA DE NYLON SEM ABA S6, COM PARAFUSO DE 4,20 X 40 MM EM ACO ZINCADO COM ROSCA SOBERBA, CABECA CHATA E FENDA PHILLIPS</v>
          </cell>
          <cell r="G2566" t="str">
            <v>Material</v>
          </cell>
        </row>
        <row r="2566">
          <cell r="I2566" t="str">
            <v>UN</v>
          </cell>
          <cell r="J2566">
            <v>2</v>
          </cell>
          <cell r="K2566">
            <v>0</v>
          </cell>
          <cell r="L2566">
            <v>0.31</v>
          </cell>
        </row>
        <row r="2567">
          <cell r="D2567" t="str">
            <v> 00002590 </v>
          </cell>
          <cell r="E2567" t="str">
            <v>SINAPI</v>
          </cell>
          <cell r="F2567" t="str">
            <v>CONDULETE DE ALUMINIO TIPO E, PARA ELETRODUTO ROSCAVEL DE 1", COM TAMPA CEGA</v>
          </cell>
          <cell r="G2567" t="str">
            <v>Material</v>
          </cell>
        </row>
        <row r="2567">
          <cell r="I2567" t="str">
            <v>UN</v>
          </cell>
          <cell r="J2567">
            <v>1</v>
          </cell>
          <cell r="K2567">
            <v>0</v>
          </cell>
          <cell r="L2567">
            <v>18.91</v>
          </cell>
        </row>
        <row r="2569">
          <cell r="D2569" t="str">
            <v>Código</v>
          </cell>
          <cell r="E2569" t="str">
            <v>Banco</v>
          </cell>
          <cell r="F2569" t="str">
            <v>Descrição</v>
          </cell>
          <cell r="G2569" t="str">
            <v>Tipo</v>
          </cell>
        </row>
        <row r="2569">
          <cell r="I2569" t="str">
            <v>Und</v>
          </cell>
          <cell r="J2569" t="str">
            <v>Quant.</v>
          </cell>
          <cell r="K2569" t="str">
            <v>Porcent.</v>
          </cell>
          <cell r="L2569" t="str">
            <v>Valor Unit</v>
          </cell>
        </row>
        <row r="2570">
          <cell r="D2570" t="str">
            <v> UFF00571 (ADAPT_SINAPI: 104785) </v>
          </cell>
          <cell r="E2570" t="str">
            <v>Próprio</v>
          </cell>
          <cell r="F2570" t="str">
            <v>FIXAÇÃO DE ELETRODUTOS, DIÂMETRO DE 20 MM, COM ABRAÇADEIRA METÁLICA RÍGIDA TIPO D E CUNHA DE FIXAÇÃO.</v>
          </cell>
          <cell r="G2570" t="str">
            <v>INEL - INSTALAÇÃO ELÉTRICA/ELETRIFICAÇÃO E ILUMINAÇÃO EXTERNA</v>
          </cell>
        </row>
        <row r="2570">
          <cell r="I2570" t="str">
            <v>UN</v>
          </cell>
          <cell r="J2570">
            <v>1</v>
          </cell>
        </row>
        <row r="2570">
          <cell r="L2570">
            <v>10.8</v>
          </cell>
        </row>
        <row r="2571">
          <cell r="D2571" t="str">
            <v> 88264 </v>
          </cell>
          <cell r="E2571" t="str">
            <v>SINAPI</v>
          </cell>
          <cell r="F2571" t="str">
            <v>ELETRICISTA COM ENCARGOS COMPLEMENTARES</v>
          </cell>
          <cell r="G2571" t="str">
            <v>SEDI - SERVIÇOS DIVERSOS</v>
          </cell>
        </row>
        <row r="2571">
          <cell r="I2571" t="str">
            <v>H</v>
          </cell>
          <cell r="J2571">
            <v>0.1946</v>
          </cell>
          <cell r="K2571">
            <v>0</v>
          </cell>
          <cell r="L2571">
            <v>33.07</v>
          </cell>
        </row>
        <row r="2572">
          <cell r="D2572" t="str">
            <v> 88247 </v>
          </cell>
          <cell r="E2572" t="str">
            <v>SINAPI</v>
          </cell>
          <cell r="F2572" t="str">
            <v>AUXILIAR DE ELETRICISTA COM ENCARGOS COMPLEMENTARES</v>
          </cell>
          <cell r="G2572" t="str">
            <v>SEDI - SERVIÇOS DIVERSOS</v>
          </cell>
        </row>
        <row r="2572">
          <cell r="I2572" t="str">
            <v>H</v>
          </cell>
          <cell r="J2572">
            <v>0.0442</v>
          </cell>
          <cell r="K2572">
            <v>0</v>
          </cell>
          <cell r="L2572">
            <v>27.3</v>
          </cell>
        </row>
        <row r="2573">
          <cell r="D2573" t="str">
            <v> 00039128 </v>
          </cell>
          <cell r="E2573" t="str">
            <v>SINAPI</v>
          </cell>
          <cell r="F2573" t="str">
            <v>ABRACADEIRA EM ACO PARA AMARRACAO DE ELETRODUTOS, TIPO D, COM 3/4" E CUNHA DE FIXACAO</v>
          </cell>
          <cell r="G2573" t="str">
            <v>Material</v>
          </cell>
        </row>
        <row r="2573">
          <cell r="I2573" t="str">
            <v>UN</v>
          </cell>
          <cell r="J2573">
            <v>1.25</v>
          </cell>
          <cell r="K2573">
            <v>0</v>
          </cell>
          <cell r="L2573">
            <v>2.54</v>
          </cell>
        </row>
        <row r="2575">
          <cell r="D2575" t="str">
            <v>Código</v>
          </cell>
          <cell r="E2575" t="str">
            <v>Banco</v>
          </cell>
          <cell r="F2575" t="str">
            <v>Descrição</v>
          </cell>
          <cell r="G2575" t="str">
            <v>Tipo</v>
          </cell>
        </row>
        <row r="2575">
          <cell r="I2575" t="str">
            <v>Und</v>
          </cell>
          <cell r="J2575" t="str">
            <v>Quant.</v>
          </cell>
          <cell r="K2575" t="str">
            <v>Porcent.</v>
          </cell>
          <cell r="L2575" t="str">
            <v>Valor Unit</v>
          </cell>
        </row>
        <row r="2576">
          <cell r="D2576" t="str">
            <v> UFF00572 (ADAPT_SINAPI: 104785) </v>
          </cell>
          <cell r="E2576" t="str">
            <v>Próprio</v>
          </cell>
          <cell r="F2576" t="str">
            <v>FIXAÇÃO DE ELETRODUTOS, DIÂMETRO DE 25 MM, COM ABRAÇADEIRA METÁLICA RÍGIDA TIPO D E CUNHA DE FIXAÇÃO.</v>
          </cell>
          <cell r="G2576" t="str">
            <v>INEL - INSTALAÇÃO ELÉTRICA/ELETRIFICAÇÃO E ILUMINAÇÃO EXTERNA</v>
          </cell>
        </row>
        <row r="2576">
          <cell r="I2576" t="str">
            <v>UN</v>
          </cell>
          <cell r="J2576">
            <v>1</v>
          </cell>
        </row>
        <row r="2576">
          <cell r="L2576">
            <v>11.03</v>
          </cell>
        </row>
        <row r="2577">
          <cell r="D2577" t="str">
            <v> 88264 </v>
          </cell>
          <cell r="E2577" t="str">
            <v>SINAPI</v>
          </cell>
          <cell r="F2577" t="str">
            <v>ELETRICISTA COM ENCARGOS COMPLEMENTARES</v>
          </cell>
          <cell r="G2577" t="str">
            <v>SEDI - SERVIÇOS DIVERSOS</v>
          </cell>
        </row>
        <row r="2577">
          <cell r="I2577" t="str">
            <v>H</v>
          </cell>
          <cell r="J2577">
            <v>0.1946</v>
          </cell>
          <cell r="K2577">
            <v>0</v>
          </cell>
          <cell r="L2577">
            <v>33.07</v>
          </cell>
        </row>
        <row r="2578">
          <cell r="D2578" t="str">
            <v> 88247 </v>
          </cell>
          <cell r="E2578" t="str">
            <v>SINAPI</v>
          </cell>
          <cell r="F2578" t="str">
            <v>AUXILIAR DE ELETRICISTA COM ENCARGOS COMPLEMENTARES</v>
          </cell>
          <cell r="G2578" t="str">
            <v>SEDI - SERVIÇOS DIVERSOS</v>
          </cell>
        </row>
        <row r="2578">
          <cell r="I2578" t="str">
            <v>H</v>
          </cell>
          <cell r="J2578">
            <v>0.0442</v>
          </cell>
          <cell r="K2578">
            <v>0</v>
          </cell>
          <cell r="L2578">
            <v>27.3</v>
          </cell>
        </row>
        <row r="2579">
          <cell r="D2579" t="str">
            <v> 00039129 </v>
          </cell>
          <cell r="E2579" t="str">
            <v>SINAPI</v>
          </cell>
          <cell r="F2579" t="str">
            <v>ABRACADEIRA EM ACO PARA AMARRACAO DE ELETRODUTOS, TIPO D, COM 1" E CUNHA DE FIXACAO</v>
          </cell>
          <cell r="G2579" t="str">
            <v>Material</v>
          </cell>
        </row>
        <row r="2579">
          <cell r="I2579" t="str">
            <v>UN</v>
          </cell>
          <cell r="J2579">
            <v>1.25</v>
          </cell>
          <cell r="K2579">
            <v>0</v>
          </cell>
          <cell r="L2579">
            <v>2.72</v>
          </cell>
        </row>
        <row r="2581">
          <cell r="D2581" t="str">
            <v>Código</v>
          </cell>
          <cell r="E2581" t="str">
            <v>Banco</v>
          </cell>
          <cell r="F2581" t="str">
            <v>Descrição</v>
          </cell>
          <cell r="G2581" t="str">
            <v>Tipo</v>
          </cell>
        </row>
        <row r="2581">
          <cell r="I2581" t="str">
            <v>Und</v>
          </cell>
          <cell r="J2581" t="str">
            <v>Quant.</v>
          </cell>
          <cell r="K2581" t="str">
            <v>Porcent.</v>
          </cell>
          <cell r="L2581" t="str">
            <v>Valor Unit</v>
          </cell>
        </row>
        <row r="2582">
          <cell r="D2582" t="str">
            <v> UFF00573 (ADAPT_SINAPI: 104785) </v>
          </cell>
          <cell r="E2582" t="str">
            <v>Próprio</v>
          </cell>
          <cell r="F2582" t="str">
            <v>FIXAÇÃO DE ELETRODUTOS, DIÂMETRO DE 40 MM, COM ABRAÇADEIRA METÁLICA RÍGIDA TIPO D E CUNHA DE FIXAÇÃO.</v>
          </cell>
          <cell r="G2582" t="str">
            <v>INEL - INSTALAÇÃO ELÉTRICA/ELETRIFICAÇÃO E ILUMINAÇÃO EXTERNA</v>
          </cell>
        </row>
        <row r="2582">
          <cell r="I2582" t="str">
            <v>UN</v>
          </cell>
          <cell r="J2582">
            <v>1</v>
          </cell>
        </row>
        <row r="2582">
          <cell r="L2582">
            <v>13.69</v>
          </cell>
        </row>
        <row r="2583">
          <cell r="D2583" t="str">
            <v> 88247 </v>
          </cell>
          <cell r="E2583" t="str">
            <v>SINAPI</v>
          </cell>
          <cell r="F2583" t="str">
            <v>AUXILIAR DE ELETRICISTA COM ENCARGOS COMPLEMENTARES</v>
          </cell>
          <cell r="G2583" t="str">
            <v>SEDI - SERVIÇOS DIVERSOS</v>
          </cell>
        </row>
        <row r="2583">
          <cell r="I2583" t="str">
            <v>H</v>
          </cell>
          <cell r="J2583">
            <v>0.0442</v>
          </cell>
          <cell r="K2583">
            <v>0</v>
          </cell>
          <cell r="L2583">
            <v>27.3</v>
          </cell>
        </row>
        <row r="2584">
          <cell r="D2584" t="str">
            <v> 88264 </v>
          </cell>
          <cell r="E2584" t="str">
            <v>SINAPI</v>
          </cell>
          <cell r="F2584" t="str">
            <v>ELETRICISTA COM ENCARGOS COMPLEMENTARES</v>
          </cell>
          <cell r="G2584" t="str">
            <v>SEDI - SERVIÇOS DIVERSOS</v>
          </cell>
        </row>
        <row r="2584">
          <cell r="I2584" t="str">
            <v>H</v>
          </cell>
          <cell r="J2584">
            <v>0.1946</v>
          </cell>
          <cell r="K2584">
            <v>0</v>
          </cell>
          <cell r="L2584">
            <v>33.07</v>
          </cell>
        </row>
        <row r="2585">
          <cell r="D2585" t="str">
            <v> 00039131 </v>
          </cell>
          <cell r="E2585" t="str">
            <v>SINAPI</v>
          </cell>
          <cell r="F2585" t="str">
            <v>ABRACADEIRA EM ACO PARA AMARRACAO DE ELETRODUTOS, TIPO D, COM 1 1/2" E CUNHA DE FIXACAO</v>
          </cell>
          <cell r="G2585" t="str">
            <v>Material</v>
          </cell>
        </row>
        <row r="2585">
          <cell r="I2585" t="str">
            <v>UN</v>
          </cell>
          <cell r="J2585">
            <v>1.25</v>
          </cell>
          <cell r="K2585">
            <v>0</v>
          </cell>
          <cell r="L2585">
            <v>4.85</v>
          </cell>
        </row>
        <row r="2587">
          <cell r="D2587" t="str">
            <v>Código</v>
          </cell>
          <cell r="E2587" t="str">
            <v>Banco</v>
          </cell>
          <cell r="F2587" t="str">
            <v>Descrição</v>
          </cell>
          <cell r="G2587" t="str">
            <v>Tipo</v>
          </cell>
        </row>
        <row r="2587">
          <cell r="I2587" t="str">
            <v>Und</v>
          </cell>
          <cell r="J2587" t="str">
            <v>Quant.</v>
          </cell>
          <cell r="K2587" t="str">
            <v>Porcent.</v>
          </cell>
          <cell r="L2587" t="str">
            <v>Valor Unit</v>
          </cell>
        </row>
        <row r="2588">
          <cell r="D2588" t="str">
            <v> UFF00574 (ADAPT_SINAPI: 104785) </v>
          </cell>
          <cell r="E2588" t="str">
            <v>Próprio</v>
          </cell>
          <cell r="F2588" t="str">
            <v>FIXAÇÃO DE ELETRODUTOS, DIÂMETRO DE 50 MM, COM ABRAÇADEIRA METÁLICA RÍGIDA TIPO D E CUNHA DE FIXAÇÃO.</v>
          </cell>
          <cell r="G2588" t="str">
            <v>INEL - INSTALAÇÃO ELÉTRICA/ELETRIFICAÇÃO E ILUMINAÇÃO EXTERNA</v>
          </cell>
        </row>
        <row r="2588">
          <cell r="I2588" t="str">
            <v>UN</v>
          </cell>
          <cell r="J2588">
            <v>1</v>
          </cell>
        </row>
        <row r="2588">
          <cell r="L2588">
            <v>13.99</v>
          </cell>
        </row>
        <row r="2589">
          <cell r="D2589" t="str">
            <v> 88247 </v>
          </cell>
          <cell r="E2589" t="str">
            <v>SINAPI</v>
          </cell>
          <cell r="F2589" t="str">
            <v>AUXILIAR DE ELETRICISTA COM ENCARGOS COMPLEMENTARES</v>
          </cell>
          <cell r="G2589" t="str">
            <v>SEDI - SERVIÇOS DIVERSOS</v>
          </cell>
        </row>
        <row r="2589">
          <cell r="I2589" t="str">
            <v>H</v>
          </cell>
          <cell r="J2589">
            <v>0.0442</v>
          </cell>
          <cell r="K2589">
            <v>0</v>
          </cell>
          <cell r="L2589">
            <v>27.3</v>
          </cell>
        </row>
        <row r="2590">
          <cell r="D2590" t="str">
            <v> 88264 </v>
          </cell>
          <cell r="E2590" t="str">
            <v>SINAPI</v>
          </cell>
          <cell r="F2590" t="str">
            <v>ELETRICISTA COM ENCARGOS COMPLEMENTARES</v>
          </cell>
          <cell r="G2590" t="str">
            <v>SEDI - SERVIÇOS DIVERSOS</v>
          </cell>
        </row>
        <row r="2590">
          <cell r="I2590" t="str">
            <v>H</v>
          </cell>
          <cell r="J2590">
            <v>0.1946</v>
          </cell>
          <cell r="K2590">
            <v>0</v>
          </cell>
          <cell r="L2590">
            <v>33.07</v>
          </cell>
        </row>
        <row r="2591">
          <cell r="D2591" t="str">
            <v> 00039132 </v>
          </cell>
          <cell r="E2591" t="str">
            <v>SINAPI</v>
          </cell>
          <cell r="F2591" t="str">
            <v>ABRACADEIRA EM ACO PARA AMARRACAO DE ELETRODUTOS, TIPO D, COM 2" E CUNHA DE FIXACAO</v>
          </cell>
          <cell r="G2591" t="str">
            <v>Material</v>
          </cell>
        </row>
        <row r="2591">
          <cell r="I2591" t="str">
            <v>UN</v>
          </cell>
          <cell r="J2591">
            <v>1.25</v>
          </cell>
          <cell r="K2591">
            <v>0</v>
          </cell>
          <cell r="L2591">
            <v>5.09</v>
          </cell>
        </row>
        <row r="2593">
          <cell r="D2593" t="str">
            <v>Código</v>
          </cell>
          <cell r="E2593" t="str">
            <v>Banco</v>
          </cell>
          <cell r="F2593" t="str">
            <v>Descrição</v>
          </cell>
          <cell r="G2593" t="str">
            <v>Tipo</v>
          </cell>
        </row>
        <row r="2593">
          <cell r="I2593" t="str">
            <v>Und</v>
          </cell>
          <cell r="J2593" t="str">
            <v>Quant.</v>
          </cell>
          <cell r="K2593" t="str">
            <v>Porcent.</v>
          </cell>
          <cell r="L2593" t="str">
            <v>Valor Unit</v>
          </cell>
        </row>
        <row r="2594">
          <cell r="D2594" t="str">
            <v> UFF00575 (ADAPT_SINAPI: 104785) </v>
          </cell>
          <cell r="E2594" t="str">
            <v>Próprio</v>
          </cell>
          <cell r="F2594" t="str">
            <v>FIXAÇÃO DE ELETRODUTOS, DIÂMETRO DE 100 MM, COM ABRAÇADEIRA METÁLICA RÍGIDA TIPO D E CUNHA DE FIXAÇÃO.</v>
          </cell>
          <cell r="G2594" t="str">
            <v>INEL - INSTALAÇÃO ELÉTRICA/ELETRIFICAÇÃO E ILUMINAÇÃO EXTERNA</v>
          </cell>
        </row>
        <row r="2594">
          <cell r="I2594" t="str">
            <v>UN</v>
          </cell>
          <cell r="J2594">
            <v>1</v>
          </cell>
        </row>
        <row r="2594">
          <cell r="L2594">
            <v>21.95</v>
          </cell>
        </row>
        <row r="2595">
          <cell r="D2595" t="str">
            <v> 88247 </v>
          </cell>
          <cell r="E2595" t="str">
            <v>SINAPI</v>
          </cell>
          <cell r="F2595" t="str">
            <v>AUXILIAR DE ELETRICISTA COM ENCARGOS COMPLEMENTARES</v>
          </cell>
          <cell r="G2595" t="str">
            <v>SEDI - SERVIÇOS DIVERSOS</v>
          </cell>
        </row>
        <row r="2595">
          <cell r="I2595" t="str">
            <v>H</v>
          </cell>
          <cell r="J2595">
            <v>0.0442</v>
          </cell>
          <cell r="K2595">
            <v>0</v>
          </cell>
          <cell r="L2595">
            <v>27.3</v>
          </cell>
        </row>
        <row r="2596">
          <cell r="D2596" t="str">
            <v> 88264 </v>
          </cell>
          <cell r="E2596" t="str">
            <v>SINAPI</v>
          </cell>
          <cell r="F2596" t="str">
            <v>ELETRICISTA COM ENCARGOS COMPLEMENTARES</v>
          </cell>
          <cell r="G2596" t="str">
            <v>SEDI - SERVIÇOS DIVERSOS</v>
          </cell>
        </row>
        <row r="2596">
          <cell r="I2596" t="str">
            <v>H</v>
          </cell>
          <cell r="J2596">
            <v>0.1946</v>
          </cell>
          <cell r="K2596">
            <v>0</v>
          </cell>
          <cell r="L2596">
            <v>33.07</v>
          </cell>
        </row>
        <row r="2597">
          <cell r="D2597" t="str">
            <v> 00039126 </v>
          </cell>
          <cell r="E2597" t="str">
            <v>SINAPI</v>
          </cell>
          <cell r="F2597" t="str">
            <v>ABRACADEIRA EM ACO PARA AMARRACAO DE ELETRODUTOS, TIPO D, COM 4" E CUNHA DE FIXACAO</v>
          </cell>
          <cell r="G2597" t="str">
            <v>Material</v>
          </cell>
        </row>
        <row r="2597">
          <cell r="I2597" t="str">
            <v>UN</v>
          </cell>
          <cell r="J2597">
            <v>1.25</v>
          </cell>
          <cell r="K2597">
            <v>0</v>
          </cell>
          <cell r="L2597">
            <v>11.46</v>
          </cell>
        </row>
        <row r="2599">
          <cell r="D2599" t="str">
            <v>Código</v>
          </cell>
          <cell r="E2599" t="str">
            <v>Banco</v>
          </cell>
          <cell r="F2599" t="str">
            <v>Descrição</v>
          </cell>
          <cell r="G2599" t="str">
            <v>Tipo</v>
          </cell>
        </row>
        <row r="2599">
          <cell r="I2599" t="str">
            <v>Und</v>
          </cell>
          <cell r="J2599" t="str">
            <v>Quant.</v>
          </cell>
          <cell r="K2599" t="str">
            <v>Porcent.</v>
          </cell>
          <cell r="L2599" t="str">
            <v>Valor Unit</v>
          </cell>
        </row>
        <row r="2600">
          <cell r="D2600" t="str">
            <v> UFF00021 (ADAPT_ORSE:12545) </v>
          </cell>
          <cell r="E2600" t="str">
            <v>Próprio</v>
          </cell>
          <cell r="F2600" t="str">
            <v>FIXAÇÃO - BARRA DE TIRANTE ROSQUEADA GALVANIZADA, DE Ø1/4"</v>
          </cell>
          <cell r="G2600" t="str">
            <v>INEL - INSTALAÇÃO ELÉTRICA/ELETRIFICAÇÃO E ILUMINAÇÃO EXTERNA</v>
          </cell>
        </row>
        <row r="2600">
          <cell r="I2600" t="str">
            <v>UN</v>
          </cell>
          <cell r="J2600">
            <v>1</v>
          </cell>
        </row>
        <row r="2600">
          <cell r="L2600">
            <v>23.18</v>
          </cell>
        </row>
        <row r="2601">
          <cell r="D2601" t="str">
            <v> 88264 </v>
          </cell>
          <cell r="E2601" t="str">
            <v>SINAPI</v>
          </cell>
          <cell r="F2601" t="str">
            <v>ELETRICISTA COM ENCARGOS COMPLEMENTARES</v>
          </cell>
          <cell r="G2601" t="str">
            <v>SEDI - SERVIÇOS DIVERSOS</v>
          </cell>
        </row>
        <row r="2601">
          <cell r="I2601" t="str">
            <v>H</v>
          </cell>
          <cell r="J2601">
            <v>0.3</v>
          </cell>
          <cell r="K2601">
            <v>0</v>
          </cell>
          <cell r="L2601">
            <v>33.07</v>
          </cell>
        </row>
        <row r="2602">
          <cell r="D2602" t="str">
            <v> 88316 </v>
          </cell>
          <cell r="E2602" t="str">
            <v>SINAPI</v>
          </cell>
          <cell r="F2602" t="str">
            <v>SERVENTE COM ENCARGOS COMPLEMENTARES</v>
          </cell>
          <cell r="G2602" t="str">
            <v>SEDI - SERVIÇOS DIVERSOS</v>
          </cell>
        </row>
        <row r="2602">
          <cell r="I2602" t="str">
            <v>H</v>
          </cell>
          <cell r="J2602">
            <v>0.3</v>
          </cell>
          <cell r="K2602">
            <v>0</v>
          </cell>
          <cell r="L2602">
            <v>25.95</v>
          </cell>
        </row>
        <row r="2603">
          <cell r="D2603" t="str">
            <v> 00039997 </v>
          </cell>
          <cell r="E2603" t="str">
            <v>SINAPI</v>
          </cell>
          <cell r="F2603" t="str">
            <v>PORCA ZINCADA, SEXTAVADA, DIAMETRO 1/4"</v>
          </cell>
          <cell r="G2603" t="str">
            <v>Material</v>
          </cell>
        </row>
        <row r="2603">
          <cell r="I2603" t="str">
            <v>UN</v>
          </cell>
          <cell r="J2603">
            <v>1</v>
          </cell>
          <cell r="K2603">
            <v>0</v>
          </cell>
          <cell r="L2603">
            <v>0.42</v>
          </cell>
        </row>
        <row r="2604">
          <cell r="D2604" t="str">
            <v> 00011976 </v>
          </cell>
          <cell r="E2604" t="str">
            <v>SINAPI</v>
          </cell>
          <cell r="F2604" t="str">
            <v>CHUMBADOR DE ACO ZINCADO, DIAMETRO 1/4" COM PARAFUSO 1/4" X 40 MM</v>
          </cell>
          <cell r="G2604" t="str">
            <v>Material</v>
          </cell>
        </row>
        <row r="2604">
          <cell r="I2604" t="str">
            <v>UN</v>
          </cell>
          <cell r="J2604">
            <v>1</v>
          </cell>
          <cell r="K2604">
            <v>0</v>
          </cell>
          <cell r="L2604">
            <v>1.66</v>
          </cell>
        </row>
        <row r="2605">
          <cell r="D2605" t="str">
            <v> 00039996 </v>
          </cell>
          <cell r="E2605" t="str">
            <v>SINAPI</v>
          </cell>
          <cell r="F2605" t="str">
            <v>VERGALHAO ZINCADO ROSCA TOTAL, 1/4" (6,3 MM)</v>
          </cell>
          <cell r="G2605" t="str">
            <v>Material</v>
          </cell>
        </row>
        <row r="2605">
          <cell r="I2605" t="str">
            <v>M</v>
          </cell>
          <cell r="J2605">
            <v>1</v>
          </cell>
          <cell r="K2605">
            <v>0</v>
          </cell>
          <cell r="L2605">
            <v>3.4</v>
          </cell>
        </row>
        <row r="2607">
          <cell r="D2607" t="str">
            <v>Código</v>
          </cell>
          <cell r="E2607" t="str">
            <v>Banco</v>
          </cell>
          <cell r="F2607" t="str">
            <v>Descrição</v>
          </cell>
          <cell r="G2607" t="str">
            <v>Tipo</v>
          </cell>
        </row>
        <row r="2607">
          <cell r="I2607" t="str">
            <v>Und</v>
          </cell>
          <cell r="J2607" t="str">
            <v>Quant.</v>
          </cell>
          <cell r="K2607" t="str">
            <v>Porcent.</v>
          </cell>
          <cell r="L2607" t="str">
            <v>Valor Unit</v>
          </cell>
        </row>
        <row r="2608">
          <cell r="D2608" t="str">
            <v> MAT007550 </v>
          </cell>
          <cell r="E2608" t="str">
            <v>SCO</v>
          </cell>
          <cell r="F2608" t="str">
            <v>Arruela lisa de aco galvanizado, de 1/4"</v>
          </cell>
          <cell r="G2608" t="str">
            <v>Material</v>
          </cell>
        </row>
        <row r="2608">
          <cell r="I2608" t="str">
            <v>un</v>
          </cell>
          <cell r="J2608">
            <v>1</v>
          </cell>
        </row>
        <row r="2608">
          <cell r="L2608">
            <v>0.06</v>
          </cell>
        </row>
        <row r="2610">
          <cell r="D2610" t="str">
            <v>Código</v>
          </cell>
          <cell r="E2610" t="str">
            <v>Banco</v>
          </cell>
          <cell r="F2610" t="str">
            <v>Descrição</v>
          </cell>
          <cell r="G2610" t="str">
            <v>Tipo</v>
          </cell>
        </row>
        <row r="2610">
          <cell r="I2610" t="str">
            <v>Und</v>
          </cell>
          <cell r="J2610" t="str">
            <v>Quant.</v>
          </cell>
          <cell r="K2610" t="str">
            <v>Porcent.</v>
          </cell>
          <cell r="L2610" t="str">
            <v>Valor Unit</v>
          </cell>
        </row>
        <row r="2611">
          <cell r="D2611" t="str">
            <v> UFF00103 (ADAPT_SCO: IP 54.10.0950) </v>
          </cell>
          <cell r="E2611" t="str">
            <v>Próprio</v>
          </cell>
          <cell r="F2611" t="str">
            <v>PORCA SEXTAVADA DE AÇO GALVANIZADO, DE Ø1/4". Fornecimento.(desonerado)</v>
          </cell>
          <cell r="G2611" t="str">
            <v>IP</v>
          </cell>
        </row>
        <row r="2611">
          <cell r="I2611" t="str">
            <v>UN</v>
          </cell>
          <cell r="J2611">
            <v>1</v>
          </cell>
        </row>
        <row r="2611">
          <cell r="L2611">
            <v>0.12</v>
          </cell>
        </row>
        <row r="2612">
          <cell r="D2612" t="str">
            <v> MAT106200 </v>
          </cell>
          <cell r="E2612" t="str">
            <v>SCO</v>
          </cell>
          <cell r="F2612" t="str">
            <v>Porca sextavada de aco galvanizado, de 1/4"</v>
          </cell>
          <cell r="G2612" t="str">
            <v>Material</v>
          </cell>
        </row>
        <row r="2612">
          <cell r="I2612" t="str">
            <v>un</v>
          </cell>
          <cell r="J2612">
            <v>1</v>
          </cell>
          <cell r="K2612">
            <v>0</v>
          </cell>
          <cell r="L2612">
            <v>0.12</v>
          </cell>
        </row>
        <row r="2614">
          <cell r="D2614" t="str">
            <v>Código</v>
          </cell>
          <cell r="E2614" t="str">
            <v>Banco</v>
          </cell>
          <cell r="F2614" t="str">
            <v>Descrição</v>
          </cell>
          <cell r="G2614" t="str">
            <v>Tipo</v>
          </cell>
        </row>
        <row r="2614">
          <cell r="I2614" t="str">
            <v>Und</v>
          </cell>
          <cell r="J2614" t="str">
            <v>Quant.</v>
          </cell>
          <cell r="K2614" t="str">
            <v>Porcent.</v>
          </cell>
          <cell r="L2614" t="str">
            <v>Valor Unit</v>
          </cell>
        </row>
        <row r="2615">
          <cell r="D2615" t="str">
            <v> UFF00115 (ADAPT_SINAPI: 104403) </v>
          </cell>
          <cell r="E2615" t="str">
            <v>Próprio</v>
          </cell>
          <cell r="F2615" t="str">
            <v>PORTA EQUIPAMENTOS PARA CANALETA DE ALUMINIO 90X35MM. FORNECIMENTO E COLOCAÇÃO.</v>
          </cell>
          <cell r="G2615" t="str">
            <v>INEL - INSTALAÇÃO ELÉTRICA/ELETRIFICAÇÃO E ILUMINAÇÃO EXTERNA</v>
          </cell>
        </row>
        <row r="2615">
          <cell r="I2615" t="str">
            <v>UN</v>
          </cell>
          <cell r="J2615">
            <v>1</v>
          </cell>
        </row>
        <row r="2615">
          <cell r="L2615">
            <v>52.07</v>
          </cell>
        </row>
        <row r="2616">
          <cell r="D2616" t="str">
            <v> 88264 </v>
          </cell>
          <cell r="E2616" t="str">
            <v>SINAPI</v>
          </cell>
          <cell r="F2616" t="str">
            <v>ELETRICISTA COM ENCARGOS COMPLEMENTARES</v>
          </cell>
          <cell r="G2616" t="str">
            <v>SEDI - SERVIÇOS DIVERSOS</v>
          </cell>
        </row>
        <row r="2616">
          <cell r="I2616" t="str">
            <v>H</v>
          </cell>
          <cell r="J2616">
            <v>0.3618</v>
          </cell>
          <cell r="K2616">
            <v>0</v>
          </cell>
          <cell r="L2616">
            <v>33.07</v>
          </cell>
        </row>
        <row r="2617">
          <cell r="D2617" t="str">
            <v> 88247 </v>
          </cell>
          <cell r="E2617" t="str">
            <v>SINAPI</v>
          </cell>
          <cell r="F2617" t="str">
            <v>AUXILIAR DE ELETRICISTA COM ENCARGOS COMPLEMENTARES</v>
          </cell>
          <cell r="G2617" t="str">
            <v>SEDI - SERVIÇOS DIVERSOS</v>
          </cell>
        </row>
        <row r="2617">
          <cell r="I2617" t="str">
            <v>H</v>
          </cell>
          <cell r="J2617">
            <v>0.3618</v>
          </cell>
          <cell r="K2617">
            <v>0</v>
          </cell>
          <cell r="L2617">
            <v>27.3</v>
          </cell>
        </row>
        <row r="2618">
          <cell r="D2618" t="str">
            <v> 00011950 </v>
          </cell>
          <cell r="E2618" t="str">
            <v>SINAPI</v>
          </cell>
          <cell r="F2618" t="str">
            <v>BUCHA DE NYLON SEM ABA S6, COM PARAFUSO DE 4,20 X 40 MM EM ACO ZINCADO COM ROSCA SOBERBA, CABECA CHATA E FENDA PHILLIPS</v>
          </cell>
          <cell r="G2618" t="str">
            <v>Material</v>
          </cell>
        </row>
        <row r="2618">
          <cell r="I2618" t="str">
            <v>UN</v>
          </cell>
          <cell r="J2618">
            <v>2</v>
          </cell>
          <cell r="K2618">
            <v>0</v>
          </cell>
          <cell r="L2618">
            <v>0.31</v>
          </cell>
        </row>
        <row r="2619">
          <cell r="D2619" t="str">
            <v> UFF_COTAÇÃO 25 </v>
          </cell>
          <cell r="E2619" t="str">
            <v>Próprio</v>
          </cell>
          <cell r="F2619" t="str">
            <v>PORTA EQUIPAMENTOS PARA CANALETA DE ALUMINIO 90X35MM</v>
          </cell>
          <cell r="G2619" t="str">
            <v>Material</v>
          </cell>
        </row>
        <row r="2619">
          <cell r="I2619" t="str">
            <v>UN</v>
          </cell>
          <cell r="J2619">
            <v>1</v>
          </cell>
          <cell r="K2619">
            <v>0</v>
          </cell>
          <cell r="L2619">
            <v>29.62</v>
          </cell>
        </row>
        <row r="2621">
          <cell r="D2621" t="str">
            <v>Código</v>
          </cell>
          <cell r="E2621" t="str">
            <v>Banco</v>
          </cell>
          <cell r="F2621" t="str">
            <v>Descrição</v>
          </cell>
          <cell r="G2621" t="str">
            <v>Tipo</v>
          </cell>
        </row>
        <row r="2621">
          <cell r="I2621" t="str">
            <v>Und</v>
          </cell>
          <cell r="J2621" t="str">
            <v>Quant.</v>
          </cell>
          <cell r="K2621" t="str">
            <v>Porcent.</v>
          </cell>
          <cell r="L2621" t="str">
            <v>Valor Unit</v>
          </cell>
        </row>
        <row r="2622">
          <cell r="D2622" t="str">
            <v> 063452 </v>
          </cell>
          <cell r="E2622" t="str">
            <v>SBC</v>
          </cell>
          <cell r="F2622" t="str">
            <v>CAIXA COM TOMADA 10A PARA PERFILADO 38x38mm</v>
          </cell>
          <cell r="G2622" t="str">
            <v>INSTALACOES ELETRICAS - LEITOS E CABOS</v>
          </cell>
        </row>
        <row r="2622">
          <cell r="I2622" t="str">
            <v>UN</v>
          </cell>
          <cell r="J2622">
            <v>1</v>
          </cell>
        </row>
        <row r="2622">
          <cell r="L2622">
            <v>25.25</v>
          </cell>
        </row>
        <row r="2623">
          <cell r="D2623" t="str">
            <v> 040490 </v>
          </cell>
          <cell r="E2623" t="str">
            <v>SBC</v>
          </cell>
          <cell r="F2623" t="str">
            <v>PERFILADO - CAIXA DE PVC COM TOMADA 10A PARA PERFILADO 38x38mm</v>
          </cell>
          <cell r="G2623" t="str">
            <v>Material</v>
          </cell>
        </row>
        <row r="2623">
          <cell r="I2623" t="str">
            <v>UN</v>
          </cell>
          <cell r="J2623">
            <v>1</v>
          </cell>
          <cell r="K2623">
            <v>0</v>
          </cell>
          <cell r="L2623">
            <v>11.6</v>
          </cell>
        </row>
        <row r="2624">
          <cell r="D2624" t="str">
            <v> 099250 </v>
          </cell>
          <cell r="E2624" t="str">
            <v>SBC</v>
          </cell>
          <cell r="F2624" t="str">
            <v>ELETRICISTA</v>
          </cell>
          <cell r="G2624" t="str">
            <v>Mão de Obra</v>
          </cell>
        </row>
        <row r="2624">
          <cell r="I2624" t="str">
            <v>H</v>
          </cell>
          <cell r="J2624">
            <v>0.3</v>
          </cell>
          <cell r="K2624">
            <v>0</v>
          </cell>
          <cell r="L2624">
            <v>25.83713</v>
          </cell>
        </row>
        <row r="2625">
          <cell r="D2625" t="str">
            <v> 099806 </v>
          </cell>
          <cell r="E2625" t="str">
            <v>SBC</v>
          </cell>
          <cell r="F2625" t="str">
            <v>AJUDANTE DE ELETRICISTA</v>
          </cell>
          <cell r="G2625" t="str">
            <v>Mão de Obra</v>
          </cell>
        </row>
        <row r="2625">
          <cell r="I2625" t="str">
            <v>H</v>
          </cell>
          <cell r="J2625">
            <v>0.3</v>
          </cell>
          <cell r="K2625">
            <v>0</v>
          </cell>
          <cell r="L2625">
            <v>19.687466</v>
          </cell>
        </row>
        <row r="2627">
          <cell r="F2627" t="str">
            <v>INFRAESTRUTURA EXTERNA</v>
          </cell>
        </row>
        <row r="2628">
          <cell r="D2628" t="str">
            <v>Código</v>
          </cell>
          <cell r="E2628" t="str">
            <v>Banco</v>
          </cell>
          <cell r="F2628" t="str">
            <v>Descrição</v>
          </cell>
          <cell r="G2628" t="str">
            <v>Tipo</v>
          </cell>
        </row>
        <row r="2628">
          <cell r="I2628" t="str">
            <v>Und</v>
          </cell>
          <cell r="J2628" t="str">
            <v>Quant.</v>
          </cell>
          <cell r="K2628" t="str">
            <v>Porcent.</v>
          </cell>
          <cell r="L2628" t="str">
            <v>Valor Unit</v>
          </cell>
        </row>
        <row r="2629">
          <cell r="D2629" t="str">
            <v> 90100 </v>
          </cell>
          <cell r="E2629" t="str">
            <v>SINAPI</v>
          </cell>
          <cell r="F2629" t="str">
            <v>ESCAVAÇÃO MECANIZADA DE VALA COM PROF. ATÉ 1,5 M (MÉDIA MONTANTE E JUSANTE/UMA COMPOSIÇÃO POR TRECHO), RETROESCAV. (0,26 M3), LARG. DE 0,8 M A 1,5 M, EM SOLO DE 1A CATEGORIA, EM LOCAIS COM ALTO NÍVEL DE INTERFERÊNCIA. AF_02/2021</v>
          </cell>
          <cell r="G2629" t="str">
            <v>MOVT - MOVIMENTO DE TERRA</v>
          </cell>
        </row>
        <row r="2629">
          <cell r="I2629" t="str">
            <v>m³</v>
          </cell>
          <cell r="J2629">
            <v>1</v>
          </cell>
        </row>
        <row r="2629">
          <cell r="L2629">
            <v>15.1</v>
          </cell>
        </row>
        <row r="2630">
          <cell r="D2630" t="str">
            <v> 88316 </v>
          </cell>
          <cell r="E2630" t="str">
            <v>SINAPI</v>
          </cell>
          <cell r="F2630" t="str">
            <v>SERVENTE COM ENCARGOS COMPLEMENTARES</v>
          </cell>
          <cell r="G2630" t="str">
            <v>SEDI - SERVIÇOS DIVERSOS</v>
          </cell>
        </row>
        <row r="2630">
          <cell r="I2630" t="str">
            <v>H</v>
          </cell>
          <cell r="J2630">
            <v>0.1103</v>
          </cell>
          <cell r="K2630">
            <v>0</v>
          </cell>
          <cell r="L2630">
            <v>25.95</v>
          </cell>
        </row>
        <row r="2631">
          <cell r="D2631" t="str">
            <v> 5678 </v>
          </cell>
          <cell r="E2631" t="str">
            <v>SINAPI</v>
          </cell>
          <cell r="F2631" t="str">
            <v>RETROESCAVADEIRA SOBRE RODAS COM CARREGADEIRA, TRAÇÃO 4X4, POTÊNCIA LÍQ. 88 HP, CAÇAMBA CARREG. CAP. MÍN. 1 M3, CAÇAMBA RETRO CAP. 0,26 M3, PESO OPERACIONAL MÍN. 6.674 KG, PROFUNDIDADE ESCAVAÇÃO MÁX. 4,37 M - CHP DIURNO. AF_06/2014</v>
          </cell>
          <cell r="G2631" t="str">
            <v>CHOR - CUSTOS HORÁRIOS DE MÁQUINAS E EQUIPAMENTOS</v>
          </cell>
        </row>
        <row r="2631">
          <cell r="I2631" t="str">
            <v>CHP</v>
          </cell>
          <cell r="J2631">
            <v>0.0499</v>
          </cell>
          <cell r="K2631">
            <v>0</v>
          </cell>
          <cell r="L2631">
            <v>158.6</v>
          </cell>
        </row>
        <row r="2632">
          <cell r="D2632" t="str">
            <v> 5679 </v>
          </cell>
          <cell r="E2632" t="str">
            <v>SINAPI</v>
          </cell>
          <cell r="F2632" t="str">
            <v>RETROESCAVADEIRA SOBRE RODAS COM CARREGADEIRA, TRAÇÃO 4X4, POTÊNCIA LÍQ. 88 HP, CAÇAMBA CARREG. CAP. MÍN. 1 M3, CAÇAMBA RETRO CAP. 0,26 M3, PESO OPERACIONAL MÍN. 6.674 KG, PROFUNDIDADE ESCAVAÇÃO MÁX. 4,37 M - CHI DIURNO. AF_06/2014</v>
          </cell>
          <cell r="G2632" t="str">
            <v>CHOR - CUSTOS HORÁRIOS DE MÁQUINAS E EQUIPAMENTOS</v>
          </cell>
        </row>
        <row r="2632">
          <cell r="I2632" t="str">
            <v>CHI</v>
          </cell>
          <cell r="J2632">
            <v>0.0603</v>
          </cell>
          <cell r="K2632">
            <v>0</v>
          </cell>
          <cell r="L2632">
            <v>71.86</v>
          </cell>
        </row>
        <row r="2634">
          <cell r="D2634" t="str">
            <v>Código</v>
          </cell>
          <cell r="E2634" t="str">
            <v>Banco</v>
          </cell>
          <cell r="F2634" t="str">
            <v>Descrição</v>
          </cell>
          <cell r="G2634" t="str">
            <v>Tipo</v>
          </cell>
        </row>
        <row r="2634">
          <cell r="I2634" t="str">
            <v>Und</v>
          </cell>
          <cell r="J2634" t="str">
            <v>Quant.</v>
          </cell>
          <cell r="K2634" t="str">
            <v>Porcent.</v>
          </cell>
          <cell r="L2634" t="str">
            <v>Valor Unit</v>
          </cell>
        </row>
        <row r="2635">
          <cell r="D2635" t="str">
            <v> 104734 </v>
          </cell>
          <cell r="E2635" t="str">
            <v>SINAPI</v>
          </cell>
          <cell r="F2635" t="str">
            <v>REATERRO MECANIZADO DE VALA COM RETROESCAVADEIRA (CAPACIDADE   DA   CAÇAMBA   DA RETRO: 0,26 M³/POTÊNCIA: 88 HP), LARGURA DE 0,8 A 1,5 M, PROFUNDIDADE ATÉ 1,5 M, COM SOLO (SEM SUBSTITUIÇÃO) DE 1ª CATEGORIA, COM PLACA VIBRATÓRIA. AF_08/2023</v>
          </cell>
          <cell r="G2635" t="str">
            <v>MOVT - MOVIMENTO DE TERRA</v>
          </cell>
        </row>
        <row r="2635">
          <cell r="I2635" t="str">
            <v>m³</v>
          </cell>
          <cell r="J2635">
            <v>1</v>
          </cell>
        </row>
        <row r="2635">
          <cell r="L2635">
            <v>15.37</v>
          </cell>
        </row>
        <row r="2636">
          <cell r="D2636" t="str">
            <v> 5678 </v>
          </cell>
          <cell r="E2636" t="str">
            <v>SINAPI</v>
          </cell>
          <cell r="F2636" t="str">
            <v>RETROESCAVADEIRA SOBRE RODAS COM CARREGADEIRA, TRAÇÃO 4X4, POTÊNCIA LÍQ. 88 HP, CAÇAMBA CARREG. CAP. MÍN. 1 M3, CAÇAMBA RETRO CAP. 0,26 M3, PESO OPERACIONAL MÍN. 6.674 KG, PROFUNDIDADE ESCAVAÇÃO MÁX. 4,37 M - CHP DIURNO. AF_06/2014</v>
          </cell>
          <cell r="G2636" t="str">
            <v>CHOR - CUSTOS HORÁRIOS DE MÁQUINAS E EQUIPAMENTOS</v>
          </cell>
        </row>
        <row r="2636">
          <cell r="I2636" t="str">
            <v>CHP</v>
          </cell>
          <cell r="J2636">
            <v>0.0382</v>
          </cell>
          <cell r="K2636">
            <v>0</v>
          </cell>
          <cell r="L2636">
            <v>158.6</v>
          </cell>
        </row>
        <row r="2637">
          <cell r="D2637" t="str">
            <v> 88316 </v>
          </cell>
          <cell r="E2637" t="str">
            <v>SINAPI</v>
          </cell>
          <cell r="F2637" t="str">
            <v>SERVENTE COM ENCARGOS COMPLEMENTARES</v>
          </cell>
          <cell r="G2637" t="str">
            <v>SEDI - SERVIÇOS DIVERSOS</v>
          </cell>
        </row>
        <row r="2637">
          <cell r="I2637" t="str">
            <v>H</v>
          </cell>
          <cell r="J2637">
            <v>0.1135</v>
          </cell>
          <cell r="K2637">
            <v>0</v>
          </cell>
          <cell r="L2637">
            <v>25.95</v>
          </cell>
        </row>
        <row r="2638">
          <cell r="D2638" t="str">
            <v> 5901 </v>
          </cell>
          <cell r="E2638" t="str">
            <v>SINAPI</v>
          </cell>
          <cell r="F2638" t="str">
            <v>CAMINHÃO PIPA 10.000 L TRUCADO, PESO BRUTO TOTAL 23.000 KG, CARGA ÚTIL MÁXIMA 15.935 KG, DISTÂNCIA ENTRE EIXOS 4,8 M, POTÊNCIA 230 CV, INCLUSIVE TANQUE DE AÇO PARA TRANSPORTE DE ÁGUA - CHP DIURNO. AF_06/2014</v>
          </cell>
          <cell r="G2638" t="str">
            <v>CHOR - CUSTOS HORÁRIOS DE MÁQUINAS E EQUIPAMENTOS</v>
          </cell>
        </row>
        <row r="2638">
          <cell r="I2638" t="str">
            <v>CHP</v>
          </cell>
          <cell r="J2638">
            <v>0.0054</v>
          </cell>
          <cell r="K2638">
            <v>0</v>
          </cell>
          <cell r="L2638">
            <v>332.71</v>
          </cell>
        </row>
        <row r="2639">
          <cell r="D2639" t="str">
            <v> 5903 </v>
          </cell>
          <cell r="E2639" t="str">
            <v>SINAPI</v>
          </cell>
          <cell r="F2639" t="str">
            <v>CAMINHÃO PIPA 10.000 L TRUCADO, PESO BRUTO TOTAL 23.000 KG, CARGA ÚTIL MÁXIMA 15.935 KG, DISTÂNCIA ENTRE EIXOS 4,8 M, POTÊNCIA 230 CV, INCLUSIVE TANQUE DE AÇO PARA TRANSPORTE DE ÁGUA - CHI DIURNO. AF_06/2014</v>
          </cell>
          <cell r="G2639" t="str">
            <v>CHOR - CUSTOS HORÁRIOS DE MÁQUINAS E EQUIPAMENTOS</v>
          </cell>
        </row>
        <row r="2639">
          <cell r="I2639" t="str">
            <v>CHI</v>
          </cell>
          <cell r="J2639">
            <v>0.0006</v>
          </cell>
          <cell r="K2639">
            <v>0</v>
          </cell>
          <cell r="L2639">
            <v>89.6</v>
          </cell>
        </row>
        <row r="2640">
          <cell r="D2640" t="str">
            <v> 5679 </v>
          </cell>
          <cell r="E2640" t="str">
            <v>SINAPI</v>
          </cell>
          <cell r="F2640" t="str">
            <v>RETROESCAVADEIRA SOBRE RODAS COM CARREGADEIRA, TRAÇÃO 4X4, POTÊNCIA LÍQ. 88 HP, CAÇAMBA CARREG. CAP. MÍN. 1 M3, CAÇAMBA RETRO CAP. 0,26 M3, PESO OPERACIONAL MÍN. 6.674 KG, PROFUNDIDADE ESCAVAÇÃO MÁX. 4,37 M - CHI DIURNO. AF_06/2014</v>
          </cell>
          <cell r="G2640" t="str">
            <v>CHOR - CUSTOS HORÁRIOS DE MÁQUINAS E EQUIPAMENTOS</v>
          </cell>
        </row>
        <row r="2640">
          <cell r="I2640" t="str">
            <v>CHI</v>
          </cell>
          <cell r="J2640">
            <v>0.0551</v>
          </cell>
          <cell r="K2640">
            <v>0</v>
          </cell>
          <cell r="L2640">
            <v>71.86</v>
          </cell>
        </row>
        <row r="2641">
          <cell r="D2641" t="str">
            <v> 91277 </v>
          </cell>
          <cell r="E2641" t="str">
            <v>SINAPI</v>
          </cell>
          <cell r="F2641" t="str">
            <v>PLACA VIBRATÓRIA REVERSÍVEL COM MOTOR 4 TEMPOS A GASOLINA, FORÇA CENTRÍFUGA DE 25 KN (2500 KGF), POTÊNCIA 5,5 CV - CHP DIURNO. AF_08/2015</v>
          </cell>
          <cell r="G2641" t="str">
            <v>CHOR - CUSTOS HORÁRIOS DE MÁQUINAS E EQUIPAMENTOS</v>
          </cell>
        </row>
        <row r="2641">
          <cell r="I2641" t="str">
            <v>CHP</v>
          </cell>
          <cell r="J2641">
            <v>0.0614</v>
          </cell>
          <cell r="K2641">
            <v>0</v>
          </cell>
          <cell r="L2641">
            <v>9.65</v>
          </cell>
        </row>
        <row r="2643">
          <cell r="D2643" t="str">
            <v>Código</v>
          </cell>
          <cell r="E2643" t="str">
            <v>Banco</v>
          </cell>
          <cell r="F2643" t="str">
            <v>Descrição</v>
          </cell>
          <cell r="G2643" t="str">
            <v>Tipo</v>
          </cell>
        </row>
        <row r="2643">
          <cell r="I2643" t="str">
            <v>Und</v>
          </cell>
          <cell r="J2643" t="str">
            <v>Quant.</v>
          </cell>
          <cell r="K2643" t="str">
            <v>Porcent.</v>
          </cell>
          <cell r="L2643" t="str">
            <v>Valor Unit</v>
          </cell>
        </row>
        <row r="2644">
          <cell r="D2644" t="str">
            <v> 97670 </v>
          </cell>
          <cell r="E2644" t="str">
            <v>SINAPI</v>
          </cell>
          <cell r="F2644" t="str">
            <v>ELETRODUTO FLEXÍVEL CORRUGADO, PEAD, DN 100 (4"), PARA REDE ENTERRADA DE DISTRIBUIÇÃO DE ENERGIA ELÉTRICA - FORNECIMENTO E INSTALAÇÃO. AF_12/2021</v>
          </cell>
          <cell r="G2644" t="str">
            <v>INEL - INSTALAÇÃO ELÉTRICA/ELETRIFICAÇÃO E ILUMINAÇÃO EXTERNA</v>
          </cell>
        </row>
        <row r="2644">
          <cell r="I2644" t="str">
            <v>M</v>
          </cell>
          <cell r="J2644">
            <v>1</v>
          </cell>
        </row>
        <row r="2644">
          <cell r="L2644">
            <v>31.53</v>
          </cell>
        </row>
        <row r="2645">
          <cell r="D2645" t="str">
            <v> 88264 </v>
          </cell>
          <cell r="E2645" t="str">
            <v>SINAPI</v>
          </cell>
          <cell r="F2645" t="str">
            <v>ELETRICISTA COM ENCARGOS COMPLEMENTARES</v>
          </cell>
          <cell r="G2645" t="str">
            <v>SEDI - SERVIÇOS DIVERSOS</v>
          </cell>
        </row>
        <row r="2645">
          <cell r="I2645" t="str">
            <v>H</v>
          </cell>
          <cell r="J2645">
            <v>0.1721</v>
          </cell>
          <cell r="K2645">
            <v>0</v>
          </cell>
          <cell r="L2645">
            <v>33.07</v>
          </cell>
        </row>
        <row r="2646">
          <cell r="D2646" t="str">
            <v> 88247 </v>
          </cell>
          <cell r="E2646" t="str">
            <v>SINAPI</v>
          </cell>
          <cell r="F2646" t="str">
            <v>AUXILIAR DE ELETRICISTA COM ENCARGOS COMPLEMENTARES</v>
          </cell>
          <cell r="G2646" t="str">
            <v>SEDI - SERVIÇOS DIVERSOS</v>
          </cell>
        </row>
        <row r="2646">
          <cell r="I2646" t="str">
            <v>H</v>
          </cell>
          <cell r="J2646">
            <v>0.1721</v>
          </cell>
          <cell r="K2646">
            <v>0</v>
          </cell>
          <cell r="L2646">
            <v>27.3</v>
          </cell>
        </row>
        <row r="2647">
          <cell r="D2647" t="str">
            <v> 00039248 </v>
          </cell>
          <cell r="E2647" t="str">
            <v>SINAPI</v>
          </cell>
          <cell r="F2647" t="str">
            <v>ELETRODUTO/DUTO PEAD FLEXIVEL PAREDE SIMPLES, CORRUGACAO HELICOIDAL, COR PRETA, SEM ROSCA, DE 4", CRC 680 N, PARA CABEAMENTO SUBTERRANEO (NBR 15715)</v>
          </cell>
          <cell r="G2647" t="str">
            <v>Material</v>
          </cell>
        </row>
        <row r="2647">
          <cell r="I2647" t="str">
            <v>M</v>
          </cell>
          <cell r="J2647">
            <v>1.1</v>
          </cell>
          <cell r="K2647">
            <v>0</v>
          </cell>
          <cell r="L2647">
            <v>19.23</v>
          </cell>
        </row>
        <row r="2649">
          <cell r="D2649" t="str">
            <v>Código</v>
          </cell>
          <cell r="E2649" t="str">
            <v>Banco</v>
          </cell>
          <cell r="F2649" t="str">
            <v>Descrição</v>
          </cell>
          <cell r="G2649" t="str">
            <v>Tipo</v>
          </cell>
        </row>
        <row r="2649">
          <cell r="I2649" t="str">
            <v>Und</v>
          </cell>
          <cell r="J2649" t="str">
            <v>Quant.</v>
          </cell>
          <cell r="K2649" t="str">
            <v>Porcent.</v>
          </cell>
          <cell r="L2649" t="str">
            <v>Valor Unit</v>
          </cell>
        </row>
        <row r="2650">
          <cell r="D2650" t="str">
            <v> 06.069.0050-A </v>
          </cell>
          <cell r="E2650" t="str">
            <v>EMOP</v>
          </cell>
          <cell r="F2650"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2650">
            <v>6</v>
          </cell>
        </row>
        <row r="2650">
          <cell r="I2650" t="str">
            <v>M</v>
          </cell>
          <cell r="J2650">
            <v>1</v>
          </cell>
        </row>
        <row r="2650">
          <cell r="L2650">
            <v>35.83</v>
          </cell>
        </row>
        <row r="2651">
          <cell r="D2651" t="str">
            <v> 07320 </v>
          </cell>
          <cell r="E2651" t="str">
            <v>EMOP</v>
          </cell>
          <cell r="F2651" t="str">
            <v>DUTO ANELAR FLEXIVEL,CINZA CONCRETO,POLI ETILENO,P/PROTECAO DE CONDUTORES ELETRIC OS,DN=6",DI=138,0MM,INCL. 2 PLUGS</v>
          </cell>
          <cell r="G2651" t="str">
            <v>Material</v>
          </cell>
        </row>
        <row r="2651">
          <cell r="I2651" t="str">
            <v>M</v>
          </cell>
          <cell r="J2651">
            <v>1</v>
          </cell>
          <cell r="K2651">
            <v>0</v>
          </cell>
          <cell r="L2651">
            <v>23.3</v>
          </cell>
        </row>
        <row r="2652">
          <cell r="D2652" t="str">
            <v> 07323 </v>
          </cell>
          <cell r="E2652" t="str">
            <v>EMOP</v>
          </cell>
          <cell r="F2652" t="str">
            <v>CONEXAO I,SECAO CIRC.ROSQ.CORRUG.HELICOI DAL,COR PRETA,POLIET.ALTA DENS.P/UNIAO D UTOS P/PROT.COND.ELET.DN=6"A</v>
          </cell>
          <cell r="G2652" t="str">
            <v>Material</v>
          </cell>
        </row>
        <row r="2652">
          <cell r="I2652" t="str">
            <v>UN</v>
          </cell>
          <cell r="J2652">
            <v>0.05</v>
          </cell>
          <cell r="K2652">
            <v>0</v>
          </cell>
          <cell r="L2652">
            <v>43.25</v>
          </cell>
        </row>
        <row r="2653">
          <cell r="D2653" t="str">
            <v> 14349 </v>
          </cell>
          <cell r="E2653" t="str">
            <v>EMOP</v>
          </cell>
          <cell r="F2653" t="str">
            <v>KIT VEDACAO,COMP.DUAS FITAS MASTIQUE E F ILME PVC TRANSP.P/VEDACAO DAS CONEXOES D OS DUTOS CORRUGADOS,DIAM.NOM.DN=6"</v>
          </cell>
          <cell r="G2653" t="str">
            <v>Material</v>
          </cell>
        </row>
        <row r="2653">
          <cell r="I2653" t="str">
            <v>UN</v>
          </cell>
          <cell r="J2653">
            <v>0.05</v>
          </cell>
          <cell r="K2653">
            <v>0</v>
          </cell>
          <cell r="L2653">
            <v>45.23</v>
          </cell>
        </row>
        <row r="2654">
          <cell r="D2654" t="str">
            <v> 20132 </v>
          </cell>
          <cell r="E2654" t="str">
            <v>EMOP</v>
          </cell>
          <cell r="F2654" t="str">
            <v>MAO-DE-OBRA DE SERVENTE DA CONSTRUCAO CI VIL, INCLUSIVE ENCARGOS SOCIAIS DESONERA DOS</v>
          </cell>
          <cell r="G2654" t="str">
            <v>Mão de Obra</v>
          </cell>
        </row>
        <row r="2654">
          <cell r="I2654" t="str">
            <v>H</v>
          </cell>
          <cell r="J2654">
            <v>0.45</v>
          </cell>
          <cell r="K2654">
            <v>3</v>
          </cell>
          <cell r="L2654">
            <v>17.5</v>
          </cell>
        </row>
        <row r="2656">
          <cell r="D2656" t="str">
            <v>Código</v>
          </cell>
          <cell r="E2656" t="str">
            <v>Banco</v>
          </cell>
          <cell r="F2656" t="str">
            <v>Descrição</v>
          </cell>
          <cell r="G2656" t="str">
            <v>Tipo</v>
          </cell>
        </row>
        <row r="2656">
          <cell r="I2656" t="str">
            <v>Und</v>
          </cell>
          <cell r="J2656" t="str">
            <v>Quant.</v>
          </cell>
          <cell r="K2656" t="str">
            <v>Porcent.</v>
          </cell>
          <cell r="L2656" t="str">
            <v>Valor Unit</v>
          </cell>
        </row>
        <row r="2657">
          <cell r="D2657" t="str">
            <v> UFF00530 (ADAPT_SBC: 061307) </v>
          </cell>
          <cell r="E2657" t="str">
            <v>Próprio</v>
          </cell>
          <cell r="F2657" t="str">
            <v>ENVELOPE CONCRETO 1:2:4 , PARA 2 ELETRODUTOS KANALEX 4""</v>
          </cell>
          <cell r="G2657">
            <v>61</v>
          </cell>
        </row>
        <row r="2657">
          <cell r="I2657" t="str">
            <v>M</v>
          </cell>
          <cell r="J2657">
            <v>1</v>
          </cell>
        </row>
        <row r="2657">
          <cell r="L2657">
            <v>145.91</v>
          </cell>
        </row>
        <row r="2658">
          <cell r="D2658" t="str">
            <v> 88316 </v>
          </cell>
          <cell r="E2658" t="str">
            <v>SINAPI</v>
          </cell>
          <cell r="F2658" t="str">
            <v>SERVENTE COM ENCARGOS COMPLEMENTARES</v>
          </cell>
          <cell r="G2658" t="str">
            <v>SEDI - SERVIÇOS DIVERSOS</v>
          </cell>
        </row>
        <row r="2658">
          <cell r="I2658" t="str">
            <v>H</v>
          </cell>
          <cell r="J2658">
            <v>2.64</v>
          </cell>
          <cell r="K2658">
            <v>0</v>
          </cell>
          <cell r="L2658">
            <v>25.95</v>
          </cell>
        </row>
        <row r="2659">
          <cell r="D2659" t="str">
            <v> 88309 </v>
          </cell>
          <cell r="E2659" t="str">
            <v>SINAPI</v>
          </cell>
          <cell r="F2659" t="str">
            <v>PEDREIRO COM ENCARGOS COMPLEMENTARES</v>
          </cell>
          <cell r="G2659" t="str">
            <v>SEDI - SERVIÇOS DIVERSOS</v>
          </cell>
        </row>
        <row r="2659">
          <cell r="I2659" t="str">
            <v>H</v>
          </cell>
          <cell r="J2659">
            <v>0.66</v>
          </cell>
          <cell r="K2659">
            <v>0</v>
          </cell>
          <cell r="L2659">
            <v>33.38</v>
          </cell>
        </row>
        <row r="2660">
          <cell r="D2660" t="str">
            <v> 000050 </v>
          </cell>
          <cell r="E2660" t="str">
            <v>SBC</v>
          </cell>
          <cell r="F2660" t="str">
            <v>CIMENTO PORTLAND CP III 32RS NBR 11578 (quilo)</v>
          </cell>
          <cell r="G2660" t="str">
            <v>Material</v>
          </cell>
        </row>
        <row r="2660">
          <cell r="I2660" t="str">
            <v>KG</v>
          </cell>
          <cell r="J2660">
            <v>49.76</v>
          </cell>
          <cell r="K2660">
            <v>0</v>
          </cell>
          <cell r="L2660">
            <v>0.66</v>
          </cell>
        </row>
        <row r="2661">
          <cell r="D2661" t="str">
            <v> 000100 </v>
          </cell>
          <cell r="E2661" t="str">
            <v>SBC</v>
          </cell>
          <cell r="F2661" t="str">
            <v>AREIA GROSSA LAVADA</v>
          </cell>
          <cell r="G2661" t="str">
            <v>Material</v>
          </cell>
        </row>
        <row r="2661">
          <cell r="I2661" t="str">
            <v>m³</v>
          </cell>
          <cell r="J2661">
            <v>0.112</v>
          </cell>
          <cell r="K2661">
            <v>0</v>
          </cell>
          <cell r="L2661">
            <v>88.64</v>
          </cell>
        </row>
        <row r="2662">
          <cell r="D2662" t="str">
            <v> 000200 </v>
          </cell>
          <cell r="E2662" t="str">
            <v>SBC</v>
          </cell>
          <cell r="F2662" t="str">
            <v>PEDRA BRITADA #1 E 2</v>
          </cell>
          <cell r="G2662" t="str">
            <v>Material</v>
          </cell>
        </row>
        <row r="2662">
          <cell r="I2662" t="str">
            <v>m³</v>
          </cell>
          <cell r="J2662">
            <v>0.128</v>
          </cell>
          <cell r="K2662">
            <v>0</v>
          </cell>
          <cell r="L2662">
            <v>98.6</v>
          </cell>
        </row>
        <row r="2664">
          <cell r="D2664" t="str">
            <v>Código</v>
          </cell>
          <cell r="E2664" t="str">
            <v>Banco</v>
          </cell>
          <cell r="F2664" t="str">
            <v>Descrição</v>
          </cell>
          <cell r="G2664" t="str">
            <v>Tipo</v>
          </cell>
        </row>
        <row r="2664">
          <cell r="I2664" t="str">
            <v>Und</v>
          </cell>
          <cell r="J2664" t="str">
            <v>Quant.</v>
          </cell>
          <cell r="K2664" t="str">
            <v>Porcent.</v>
          </cell>
          <cell r="L2664" t="str">
            <v>Valor Unit</v>
          </cell>
        </row>
        <row r="2665">
          <cell r="D2665" t="str">
            <v> UFF00553 (ADAPT_SBC: 061309) </v>
          </cell>
          <cell r="E2665" t="str">
            <v>Próprio</v>
          </cell>
          <cell r="F2665" t="str">
            <v>ENVELOPE CONCRETO 1:2:4 , PARA 12 ELETRODUTOS KANALEX 6""</v>
          </cell>
          <cell r="G2665">
            <v>61</v>
          </cell>
        </row>
        <row r="2665">
          <cell r="I2665" t="str">
            <v>M</v>
          </cell>
          <cell r="J2665">
            <v>1</v>
          </cell>
        </row>
        <row r="2665">
          <cell r="L2665">
            <v>841.78</v>
          </cell>
        </row>
        <row r="2666">
          <cell r="D2666" t="str">
            <v> 88309 </v>
          </cell>
          <cell r="E2666" t="str">
            <v>SINAPI</v>
          </cell>
          <cell r="F2666" t="str">
            <v>PEDREIRO COM ENCARGOS COMPLEMENTARES</v>
          </cell>
          <cell r="G2666" t="str">
            <v>SEDI - SERVIÇOS DIVERSOS</v>
          </cell>
        </row>
        <row r="2666">
          <cell r="I2666" t="str">
            <v>H</v>
          </cell>
          <cell r="J2666">
            <v>4.0815</v>
          </cell>
          <cell r="K2666">
            <v>0</v>
          </cell>
          <cell r="L2666">
            <v>33.38</v>
          </cell>
        </row>
        <row r="2667">
          <cell r="D2667" t="str">
            <v> 88316 </v>
          </cell>
          <cell r="E2667" t="str">
            <v>SINAPI</v>
          </cell>
          <cell r="F2667" t="str">
            <v>SERVENTE COM ENCARGOS COMPLEMENTARES</v>
          </cell>
          <cell r="G2667" t="str">
            <v>SEDI - SERVIÇOS DIVERSOS</v>
          </cell>
        </row>
        <row r="2667">
          <cell r="I2667" t="str">
            <v>H</v>
          </cell>
          <cell r="J2667">
            <v>14.1525</v>
          </cell>
          <cell r="K2667">
            <v>0</v>
          </cell>
          <cell r="L2667">
            <v>25.95</v>
          </cell>
        </row>
        <row r="2668">
          <cell r="D2668" t="str">
            <v> 000100 </v>
          </cell>
          <cell r="E2668" t="str">
            <v>SBC</v>
          </cell>
          <cell r="F2668" t="str">
            <v>AREIA GROSSA LAVADA</v>
          </cell>
          <cell r="G2668" t="str">
            <v>Material</v>
          </cell>
        </row>
        <row r="2668">
          <cell r="I2668" t="str">
            <v>m³</v>
          </cell>
          <cell r="J2668">
            <v>0.684</v>
          </cell>
          <cell r="K2668">
            <v>0</v>
          </cell>
          <cell r="L2668">
            <v>88.64</v>
          </cell>
        </row>
        <row r="2669">
          <cell r="D2669" t="str">
            <v> 000200 </v>
          </cell>
          <cell r="E2669" t="str">
            <v>SBC</v>
          </cell>
          <cell r="F2669" t="str">
            <v>PEDRA BRITADA #1 E 2</v>
          </cell>
          <cell r="G2669" t="str">
            <v>Material</v>
          </cell>
        </row>
        <row r="2669">
          <cell r="I2669" t="str">
            <v>m³</v>
          </cell>
          <cell r="J2669">
            <v>0.774</v>
          </cell>
          <cell r="K2669">
            <v>0</v>
          </cell>
          <cell r="L2669">
            <v>98.6</v>
          </cell>
        </row>
        <row r="2670">
          <cell r="D2670" t="str">
            <v> 000050 </v>
          </cell>
          <cell r="E2670" t="str">
            <v>SBC</v>
          </cell>
          <cell r="F2670" t="str">
            <v>CIMENTO PORTLAND CP III 32RS NBR 11578 (quilo)</v>
          </cell>
          <cell r="G2670" t="str">
            <v>Material</v>
          </cell>
        </row>
        <row r="2670">
          <cell r="I2670" t="str">
            <v>KG</v>
          </cell>
          <cell r="J2670">
            <v>305.1</v>
          </cell>
          <cell r="K2670">
            <v>0</v>
          </cell>
          <cell r="L2670">
            <v>0.66</v>
          </cell>
        </row>
        <row r="2672">
          <cell r="D2672" t="str">
            <v>Código</v>
          </cell>
          <cell r="E2672" t="str">
            <v>Banco</v>
          </cell>
          <cell r="F2672" t="str">
            <v>Descrição</v>
          </cell>
          <cell r="G2672" t="str">
            <v>Tipo</v>
          </cell>
        </row>
        <row r="2672">
          <cell r="I2672" t="str">
            <v>Und</v>
          </cell>
          <cell r="J2672" t="str">
            <v>Quant.</v>
          </cell>
          <cell r="K2672" t="str">
            <v>Porcent.</v>
          </cell>
          <cell r="L2672" t="str">
            <v>Valor Unit</v>
          </cell>
        </row>
        <row r="2673">
          <cell r="D2673" t="str">
            <v> UFF00566 (ADAPT_IOPES: 151017) </v>
          </cell>
          <cell r="E2673" t="str">
            <v>Próprio</v>
          </cell>
          <cell r="F2673" t="str">
            <v>CAIXA DE PASSAGEM DE ALVENARIA DE BLOCOS DE CONCRETO 9x19x39 CM, DIMENSÕES 80x80x80 CM, COM REVESTIMENTO INTERNO EM CHAPISCO E REBOCO, EXCLUSIVE TAMPA DE FERRO FUNDIDO PESADO DIAM. 60 CM, COM DRENO DE BRITA NO FUNDO.</v>
          </cell>
          <cell r="G2673" t="str">
            <v>ASTU - ASSENTAMENTO DE TUBOS E PECAS</v>
          </cell>
        </row>
        <row r="2673">
          <cell r="I2673" t="str">
            <v>UN</v>
          </cell>
          <cell r="J2673">
            <v>1</v>
          </cell>
        </row>
        <row r="2673">
          <cell r="L2673">
            <v>889.28</v>
          </cell>
        </row>
        <row r="2674">
          <cell r="D2674" t="str">
            <v> 88242 </v>
          </cell>
          <cell r="E2674" t="str">
            <v>SINAPI</v>
          </cell>
          <cell r="F2674" t="str">
            <v>AJUDANTE DE PEDREIRO COM ENCARGOS COMPLEMENTARES</v>
          </cell>
          <cell r="G2674" t="str">
            <v>SEDI - SERVIÇOS DIVERSOS</v>
          </cell>
        </row>
        <row r="2674">
          <cell r="I2674" t="str">
            <v>H</v>
          </cell>
          <cell r="J2674">
            <v>1.532</v>
          </cell>
          <cell r="K2674">
            <v>0</v>
          </cell>
          <cell r="L2674">
            <v>26.86</v>
          </cell>
        </row>
        <row r="2675">
          <cell r="D2675" t="str">
            <v> 88245 </v>
          </cell>
          <cell r="E2675" t="str">
            <v>SINAPI</v>
          </cell>
          <cell r="F2675" t="str">
            <v>ARMADOR COM ENCARGOS COMPLEMENTARES</v>
          </cell>
          <cell r="G2675" t="str">
            <v>SEDI - SERVIÇOS DIVERSOS</v>
          </cell>
        </row>
        <row r="2675">
          <cell r="I2675" t="str">
            <v>H</v>
          </cell>
          <cell r="J2675">
            <v>0.147</v>
          </cell>
          <cell r="K2675">
            <v>0</v>
          </cell>
          <cell r="L2675">
            <v>32.41</v>
          </cell>
        </row>
        <row r="2676">
          <cell r="D2676" t="str">
            <v> 88309 </v>
          </cell>
          <cell r="E2676" t="str">
            <v>SINAPI</v>
          </cell>
          <cell r="F2676" t="str">
            <v>PEDREIRO COM ENCARGOS COMPLEMENTARES</v>
          </cell>
          <cell r="G2676" t="str">
            <v>SEDI - SERVIÇOS DIVERSOS</v>
          </cell>
        </row>
        <row r="2676">
          <cell r="I2676" t="str">
            <v>H</v>
          </cell>
          <cell r="J2676">
            <v>5.659</v>
          </cell>
          <cell r="K2676">
            <v>0</v>
          </cell>
          <cell r="L2676">
            <v>33.38</v>
          </cell>
        </row>
        <row r="2677">
          <cell r="D2677" t="str">
            <v> 88316 </v>
          </cell>
          <cell r="E2677" t="str">
            <v>SINAPI</v>
          </cell>
          <cell r="F2677" t="str">
            <v>SERVENTE COM ENCARGOS COMPLEMENTARES</v>
          </cell>
          <cell r="G2677" t="str">
            <v>SEDI - SERVIÇOS DIVERSOS</v>
          </cell>
        </row>
        <row r="2677">
          <cell r="I2677" t="str">
            <v>H</v>
          </cell>
          <cell r="J2677">
            <v>15.709</v>
          </cell>
          <cell r="K2677">
            <v>0</v>
          </cell>
          <cell r="L2677">
            <v>25.95</v>
          </cell>
        </row>
        <row r="2678">
          <cell r="D2678" t="str">
            <v> 88262 </v>
          </cell>
          <cell r="E2678" t="str">
            <v>SINAPI</v>
          </cell>
          <cell r="F2678" t="str">
            <v>CARPINTEIRO DE FORMAS COM ENCARGOS COMPLEMENTARES</v>
          </cell>
          <cell r="G2678" t="str">
            <v>SEDI - SERVIÇOS DIVERSOS</v>
          </cell>
        </row>
        <row r="2678">
          <cell r="I2678" t="str">
            <v>H</v>
          </cell>
          <cell r="J2678">
            <v>1.385</v>
          </cell>
          <cell r="K2678">
            <v>0</v>
          </cell>
          <cell r="L2678">
            <v>33.15</v>
          </cell>
        </row>
        <row r="2679">
          <cell r="D2679" t="str">
            <v> 000300 </v>
          </cell>
          <cell r="E2679" t="str">
            <v>SBC</v>
          </cell>
          <cell r="F2679" t="str">
            <v>CAL HIDRATADA CH-III SACO 20kg (QUILOGRAMA)</v>
          </cell>
          <cell r="G2679" t="str">
            <v>Material</v>
          </cell>
        </row>
        <row r="2679">
          <cell r="I2679" t="str">
            <v>KG</v>
          </cell>
          <cell r="J2679">
            <v>4.675</v>
          </cell>
          <cell r="K2679">
            <v>0</v>
          </cell>
          <cell r="L2679">
            <v>0.89</v>
          </cell>
        </row>
        <row r="2680">
          <cell r="D2680" t="str">
            <v> 00043132 </v>
          </cell>
          <cell r="E2680" t="str">
            <v>SINAPI</v>
          </cell>
          <cell r="F2680" t="str">
            <v>ARAME RECOZIDO 16 BWG, D = 1,65 MM (0,016 KG/M) OU 18 BWG, D = 1,25 MM (0,01 KG/M)</v>
          </cell>
          <cell r="G2680" t="str">
            <v>Material</v>
          </cell>
        </row>
        <row r="2680">
          <cell r="I2680" t="str">
            <v>KG</v>
          </cell>
          <cell r="J2680">
            <v>0.037</v>
          </cell>
          <cell r="K2680">
            <v>0</v>
          </cell>
          <cell r="L2680">
            <v>25.69</v>
          </cell>
        </row>
        <row r="2681">
          <cell r="D2681" t="str">
            <v> 00013284 </v>
          </cell>
          <cell r="E2681" t="str">
            <v>SINAPI</v>
          </cell>
          <cell r="F2681" t="str">
            <v>CIMENTO PORTLAND DE ALTO FORNO (AF) CP III-40</v>
          </cell>
          <cell r="G2681" t="str">
            <v>Material</v>
          </cell>
        </row>
        <row r="2681">
          <cell r="I2681" t="str">
            <v>KG</v>
          </cell>
          <cell r="J2681">
            <v>41.258</v>
          </cell>
          <cell r="K2681">
            <v>0</v>
          </cell>
          <cell r="L2681">
            <v>0.56</v>
          </cell>
        </row>
        <row r="2682">
          <cell r="D2682" t="str">
            <v> 072552 </v>
          </cell>
          <cell r="E2682" t="str">
            <v>SBC</v>
          </cell>
          <cell r="F2682" t="str">
            <v>ADITIVO IMPERMEABILIZANTE PEGA NORMAL SIKA 1</v>
          </cell>
          <cell r="G2682" t="str">
            <v>Material</v>
          </cell>
        </row>
        <row r="2682">
          <cell r="I2682" t="str">
            <v>L</v>
          </cell>
          <cell r="J2682">
            <v>1.309</v>
          </cell>
          <cell r="K2682">
            <v>0</v>
          </cell>
          <cell r="L2682">
            <v>6.72</v>
          </cell>
        </row>
        <row r="2683">
          <cell r="D2683" t="str">
            <v> 008767 </v>
          </cell>
          <cell r="E2683" t="str">
            <v>SBC</v>
          </cell>
          <cell r="F2683" t="str">
            <v>PEDRA BRITADA #2</v>
          </cell>
          <cell r="G2683" t="str">
            <v>Material</v>
          </cell>
        </row>
        <row r="2683">
          <cell r="I2683" t="str">
            <v>m³</v>
          </cell>
          <cell r="J2683">
            <v>0.018</v>
          </cell>
          <cell r="K2683">
            <v>0</v>
          </cell>
          <cell r="L2683">
            <v>98.6</v>
          </cell>
        </row>
        <row r="2684">
          <cell r="D2684" t="str">
            <v> 00000033 </v>
          </cell>
          <cell r="E2684" t="str">
            <v>SINAPI</v>
          </cell>
          <cell r="F2684" t="str">
            <v>ACO CA-50, 8,0 MM, VERGALHAO</v>
          </cell>
          <cell r="G2684" t="str">
            <v>Material</v>
          </cell>
        </row>
        <row r="2684">
          <cell r="I2684" t="str">
            <v>KG</v>
          </cell>
          <cell r="J2684">
            <v>2.016</v>
          </cell>
          <cell r="K2684">
            <v>0</v>
          </cell>
          <cell r="L2684">
            <v>8.12</v>
          </cell>
        </row>
        <row r="2685">
          <cell r="D2685" t="str">
            <v> 00005061 </v>
          </cell>
          <cell r="E2685" t="str">
            <v>SINAPI</v>
          </cell>
          <cell r="F2685" t="str">
            <v>PREGO DE ACO POLIDO COM CABECA 18 X 27 (2 1/2 X 10)</v>
          </cell>
          <cell r="G2685" t="str">
            <v>Material</v>
          </cell>
        </row>
        <row r="2685">
          <cell r="I2685" t="str">
            <v>KG</v>
          </cell>
          <cell r="J2685">
            <v>0.16</v>
          </cell>
          <cell r="K2685">
            <v>0</v>
          </cell>
          <cell r="L2685">
            <v>18.05</v>
          </cell>
        </row>
        <row r="2686">
          <cell r="D2686" t="str">
            <v> 00006212 </v>
          </cell>
          <cell r="E2686" t="str">
            <v>SINAPI</v>
          </cell>
          <cell r="F2686" t="str">
            <v>TABUA *2,5 X 30 CM EM PINUS, MISTA OU EQUIVALENTE DA REGIAO - BRUTA</v>
          </cell>
          <cell r="G2686" t="str">
            <v>Material</v>
          </cell>
        </row>
        <row r="2686">
          <cell r="I2686" t="str">
            <v>M</v>
          </cell>
          <cell r="J2686">
            <v>1.066</v>
          </cell>
          <cell r="K2686">
            <v>0</v>
          </cell>
          <cell r="L2686">
            <v>13.9</v>
          </cell>
        </row>
        <row r="2687">
          <cell r="D2687" t="str">
            <v> 00004509 </v>
          </cell>
          <cell r="E2687" t="str">
            <v>SINAPI</v>
          </cell>
          <cell r="F2687" t="str">
            <v>SARRAFO *2,5 X 10* CM EM PINUS, MISTA OU EQUIVALENTE DA REGIAO - BRUTA</v>
          </cell>
          <cell r="G2687" t="str">
            <v>Material</v>
          </cell>
        </row>
        <row r="2687">
          <cell r="I2687" t="str">
            <v>M</v>
          </cell>
          <cell r="J2687">
            <v>0.533</v>
          </cell>
          <cell r="K2687">
            <v>0</v>
          </cell>
          <cell r="L2687">
            <v>4.25</v>
          </cell>
        </row>
        <row r="2688">
          <cell r="D2688" t="str">
            <v> 000098 </v>
          </cell>
          <cell r="E2688" t="str">
            <v>SBC</v>
          </cell>
          <cell r="F2688" t="str">
            <v>AREIA MEDIA LAVADA</v>
          </cell>
          <cell r="G2688" t="str">
            <v>Material</v>
          </cell>
        </row>
        <row r="2688">
          <cell r="I2688" t="str">
            <v>m³</v>
          </cell>
          <cell r="J2688">
            <v>0.148</v>
          </cell>
          <cell r="K2688">
            <v>0</v>
          </cell>
          <cell r="L2688">
            <v>95</v>
          </cell>
        </row>
        <row r="2689">
          <cell r="D2689" t="str">
            <v> 00034599 </v>
          </cell>
          <cell r="E2689" t="str">
            <v>SINAPI</v>
          </cell>
          <cell r="F2689" t="str">
            <v>BLOCO DE VEDACAO CONCRETO APARENTE 9 X 19 X 39 CM (CLASSE C - NBR 6136)</v>
          </cell>
          <cell r="G2689" t="str">
            <v>Material</v>
          </cell>
        </row>
        <row r="2689">
          <cell r="I2689" t="str">
            <v>UN</v>
          </cell>
          <cell r="J2689">
            <v>37.471</v>
          </cell>
          <cell r="K2689">
            <v>0</v>
          </cell>
          <cell r="L2689">
            <v>2.75</v>
          </cell>
        </row>
        <row r="2690">
          <cell r="D2690" t="str">
            <v> 00002692 </v>
          </cell>
          <cell r="E2690" t="str">
            <v>SINAPI</v>
          </cell>
          <cell r="F2690" t="str">
            <v>DESMOLDANTE PROTETOR PARA FORMAS DE MADEIRA, DE BASE OLEOSA EMULSIONADA EM AGUA</v>
          </cell>
          <cell r="G2690" t="str">
            <v>Material</v>
          </cell>
        </row>
        <row r="2690">
          <cell r="I2690" t="str">
            <v>L</v>
          </cell>
          <cell r="J2690">
            <v>0.426</v>
          </cell>
          <cell r="K2690">
            <v>0</v>
          </cell>
          <cell r="L2690">
            <v>7.97</v>
          </cell>
        </row>
        <row r="2691">
          <cell r="D2691" t="str">
            <v> 008766 </v>
          </cell>
          <cell r="E2691" t="str">
            <v>SBC</v>
          </cell>
          <cell r="F2691" t="str">
            <v>PEDRA BRITADA #1</v>
          </cell>
          <cell r="G2691" t="str">
            <v>Material</v>
          </cell>
        </row>
        <row r="2691">
          <cell r="I2691" t="str">
            <v>m³</v>
          </cell>
          <cell r="J2691">
            <v>0.018</v>
          </cell>
          <cell r="K2691">
            <v>0</v>
          </cell>
          <cell r="L2691">
            <v>98.08</v>
          </cell>
        </row>
        <row r="2692">
          <cell r="D2692" t="str">
            <v> 000211 </v>
          </cell>
          <cell r="E2692" t="str">
            <v>SBC</v>
          </cell>
          <cell r="F2692" t="str">
            <v>PEDRA BRITADA #3</v>
          </cell>
          <cell r="G2692" t="str">
            <v>Material</v>
          </cell>
        </row>
        <row r="2692">
          <cell r="I2692" t="str">
            <v>m³</v>
          </cell>
          <cell r="J2692">
            <v>0.039</v>
          </cell>
          <cell r="K2692">
            <v>0</v>
          </cell>
          <cell r="L2692">
            <v>92.65</v>
          </cell>
        </row>
        <row r="2694">
          <cell r="D2694" t="str">
            <v>Código</v>
          </cell>
          <cell r="E2694" t="str">
            <v>Banco</v>
          </cell>
          <cell r="F2694" t="str">
            <v>Descrição</v>
          </cell>
          <cell r="G2694" t="str">
            <v>Tipo</v>
          </cell>
        </row>
        <row r="2694">
          <cell r="I2694" t="str">
            <v>Und</v>
          </cell>
          <cell r="J2694" t="str">
            <v>Quant.</v>
          </cell>
          <cell r="K2694" t="str">
            <v>Porcent.</v>
          </cell>
          <cell r="L2694" t="str">
            <v>Valor Unit</v>
          </cell>
        </row>
        <row r="2695">
          <cell r="D2695" t="str">
            <v> UFF00105 (ADAPT_SCO: IP 24.46.0153) </v>
          </cell>
          <cell r="E2695" t="str">
            <v>Próprio</v>
          </cell>
          <cell r="F2695" t="str">
            <v>Caixa de passagem em alvenaria de bloco de concreto, dimensoes de (150x150x100)cm, exclusive tampao de ferro. Construcao.(desonerado)</v>
          </cell>
          <cell r="G2695" t="str">
            <v>IP</v>
          </cell>
        </row>
        <row r="2695">
          <cell r="I2695" t="str">
            <v>un</v>
          </cell>
          <cell r="J2695">
            <v>1</v>
          </cell>
        </row>
        <row r="2695">
          <cell r="L2695">
            <v>1795.77</v>
          </cell>
        </row>
        <row r="2696">
          <cell r="D2696" t="str">
            <v> CI 14.05.0800 </v>
          </cell>
          <cell r="E2696" t="str">
            <v>SCO</v>
          </cell>
          <cell r="F2696" t="str">
            <v>Pintura asfaltica (uma demao com 200g/m2), para superficies lisas de marquizes, banheiros e demais superficies de pequenas dimensoes. Igol 2 ou similar. Fornecimento e aplicacao.(desonerado)</v>
          </cell>
          <cell r="G2696" t="str">
            <v>CI</v>
          </cell>
        </row>
        <row r="2696">
          <cell r="I2696" t="str">
            <v>m²</v>
          </cell>
          <cell r="J2696">
            <v>9</v>
          </cell>
          <cell r="K2696">
            <v>0</v>
          </cell>
          <cell r="L2696">
            <v>9.04</v>
          </cell>
        </row>
        <row r="2697">
          <cell r="D2697" t="str">
            <v> RV 09.05.0106 </v>
          </cell>
          <cell r="E2697" t="str">
            <v>SCO</v>
          </cell>
          <cell r="F2697" t="str">
            <v>Emboco com argamassa de cimento e areia, no traco 1:3, com 1,50cm de espessura, inclusive chapisco.(desonerado)</v>
          </cell>
          <cell r="G2697" t="str">
            <v>RV</v>
          </cell>
        </row>
        <row r="2697">
          <cell r="I2697" t="str">
            <v>m²</v>
          </cell>
          <cell r="J2697">
            <v>9</v>
          </cell>
          <cell r="K2697">
            <v>0</v>
          </cell>
          <cell r="L2697">
            <v>36.28</v>
          </cell>
        </row>
        <row r="2698">
          <cell r="D2698" t="str">
            <v> AL 04.25.0250 </v>
          </cell>
          <cell r="E2698" t="str">
            <v>SCO</v>
          </cell>
          <cell r="F2698" t="str">
            <v>Alvenaria de blocos de concreto (15x20x40)cm, em paredes de 0,15m de espessura, com argamassa de cimento e areia no traco 1:4 (em volume), no assentamento e no preenchimento dos vazios dos blocos, ate 1,50m de altura e medida pela area real.(desonerado)</v>
          </cell>
          <cell r="G2698" t="str">
            <v>AL</v>
          </cell>
        </row>
        <row r="2698">
          <cell r="I2698" t="str">
            <v>m²</v>
          </cell>
          <cell r="J2698">
            <v>9</v>
          </cell>
          <cell r="K2698">
            <v>0</v>
          </cell>
          <cell r="L2698">
            <v>135.83</v>
          </cell>
        </row>
        <row r="2699">
          <cell r="D2699" t="str">
            <v> ET 04.05.0100 </v>
          </cell>
          <cell r="E2699" t="str">
            <v>SCO</v>
          </cell>
          <cell r="F2699" t="str">
            <v>Materiais para confeccao de concreto estrutural dosado para uma resistencia caracteristica a compressao (fck) minimo de 11MPa, inclusive perdas. Fornecimento.(desonerado)</v>
          </cell>
          <cell r="G2699" t="str">
            <v>ET</v>
          </cell>
        </row>
        <row r="2699">
          <cell r="I2699" t="str">
            <v>m³</v>
          </cell>
          <cell r="J2699">
            <v>0.472</v>
          </cell>
          <cell r="K2699">
            <v>0</v>
          </cell>
          <cell r="L2699">
            <v>350.48</v>
          </cell>
        </row>
        <row r="2701">
          <cell r="D2701" t="str">
            <v>Código</v>
          </cell>
          <cell r="E2701" t="str">
            <v>Banco</v>
          </cell>
          <cell r="F2701" t="str">
            <v>Descrição</v>
          </cell>
          <cell r="G2701" t="str">
            <v>Tipo</v>
          </cell>
        </row>
        <row r="2701">
          <cell r="I2701" t="str">
            <v>Und</v>
          </cell>
          <cell r="J2701" t="str">
            <v>Quant.</v>
          </cell>
          <cell r="K2701" t="str">
            <v>Porcent.</v>
          </cell>
          <cell r="L2701" t="str">
            <v>Valor Unit</v>
          </cell>
        </row>
        <row r="2702">
          <cell r="D2702" t="str">
            <v> UFF00270 (ADAPT_EMOP: 06.016.0100-A) </v>
          </cell>
          <cell r="E2702" t="str">
            <v>Próprio</v>
          </cell>
          <cell r="F2702" t="str">
            <v>TAMPA DE FERRO FUNDIDO ARTICULADA, TIPO MEIO PESADO, 600X600MM, COM CAIXILHO, COM INSCRIÇÃO "INSTALAÇÃO ELÉTRICA"</v>
          </cell>
          <cell r="G2702">
            <v>6</v>
          </cell>
        </row>
        <row r="2702">
          <cell r="I2702" t="str">
            <v>UN</v>
          </cell>
          <cell r="J2702">
            <v>1</v>
          </cell>
        </row>
        <row r="2702">
          <cell r="L2702">
            <v>588.83</v>
          </cell>
        </row>
        <row r="2703">
          <cell r="D2703" t="str">
            <v> 88316 </v>
          </cell>
          <cell r="E2703" t="str">
            <v>SINAPI</v>
          </cell>
          <cell r="F2703" t="str">
            <v>SERVENTE COM ENCARGOS COMPLEMENTARES</v>
          </cell>
          <cell r="G2703" t="str">
            <v>SEDI - SERVIÇOS DIVERSOS</v>
          </cell>
        </row>
        <row r="2703">
          <cell r="I2703" t="str">
            <v>H</v>
          </cell>
          <cell r="J2703">
            <v>2</v>
          </cell>
          <cell r="K2703">
            <v>0</v>
          </cell>
          <cell r="L2703">
            <v>25.95</v>
          </cell>
        </row>
        <row r="2704">
          <cell r="D2704" t="str">
            <v> 07.002.0030-B </v>
          </cell>
          <cell r="E2704" t="str">
            <v>EMOP</v>
          </cell>
          <cell r="F2704" t="str">
            <v>ARGAMASSA DE CIMENTO E AREIA,NO TRACO 1:4,PREPARO MECANICO</v>
          </cell>
          <cell r="G2704">
            <v>7</v>
          </cell>
        </row>
        <row r="2704">
          <cell r="I2704" t="str">
            <v>m³</v>
          </cell>
          <cell r="J2704">
            <v>0.005</v>
          </cell>
          <cell r="K2704">
            <v>0</v>
          </cell>
          <cell r="L2704">
            <v>434.85</v>
          </cell>
        </row>
        <row r="2705">
          <cell r="D2705" t="str">
            <v> 88309 </v>
          </cell>
          <cell r="E2705" t="str">
            <v>SINAPI</v>
          </cell>
          <cell r="F2705" t="str">
            <v>PEDREIRO COM ENCARGOS COMPLEMENTARES</v>
          </cell>
          <cell r="G2705" t="str">
            <v>SEDI - SERVIÇOS DIVERSOS</v>
          </cell>
        </row>
        <row r="2705">
          <cell r="I2705" t="str">
            <v>H</v>
          </cell>
          <cell r="J2705">
            <v>2</v>
          </cell>
          <cell r="K2705">
            <v>0</v>
          </cell>
          <cell r="L2705">
            <v>33.38</v>
          </cell>
        </row>
        <row r="2706">
          <cell r="D2706" t="str">
            <v> 00507 </v>
          </cell>
          <cell r="E2706" t="str">
            <v>EMOP</v>
          </cell>
          <cell r="F2706" t="str">
            <v>TAMPAO DE FERRO FUNDIDO NODULAR MISTO, A RTICULADO, DIAMETRO DE 60CM, TIPO PESADO</v>
          </cell>
          <cell r="G2706" t="str">
            <v>Material</v>
          </cell>
        </row>
        <row r="2706">
          <cell r="I2706" t="str">
            <v>UN</v>
          </cell>
          <cell r="J2706">
            <v>1</v>
          </cell>
          <cell r="K2706">
            <v>0</v>
          </cell>
          <cell r="L2706">
            <v>468</v>
          </cell>
        </row>
        <row r="2708">
          <cell r="F2708" t="str">
            <v>CABOS ELÉTRICOS</v>
          </cell>
        </row>
        <row r="2709">
          <cell r="D2709" t="str">
            <v>Código</v>
          </cell>
          <cell r="E2709" t="str">
            <v>Banco</v>
          </cell>
          <cell r="F2709" t="str">
            <v>Descrição</v>
          </cell>
          <cell r="G2709" t="str">
            <v>Tipo</v>
          </cell>
        </row>
        <row r="2709">
          <cell r="I2709" t="str">
            <v>Und</v>
          </cell>
          <cell r="J2709" t="str">
            <v>Quant.</v>
          </cell>
          <cell r="K2709" t="str">
            <v>Porcent.</v>
          </cell>
          <cell r="L2709" t="str">
            <v>Valor Unit</v>
          </cell>
        </row>
        <row r="2710">
          <cell r="D2710" t="str">
            <v> 91926 </v>
          </cell>
          <cell r="E2710" t="str">
            <v>SINAPI</v>
          </cell>
          <cell r="F2710" t="str">
            <v>CABO DE COBRE FLEXÍVEL ISOLADO, 2,5 MM², ANTI-CHAMA 450/750 V, PARA CIRCUITOS TERMINAIS - FORNECIMENTO E INSTALAÇÃO. AF_03/2023</v>
          </cell>
          <cell r="G2710" t="str">
            <v>INEL - INSTALAÇÃO ELÉTRICA/ELETRIFICAÇÃO E ILUMINAÇÃO EXTERNA</v>
          </cell>
        </row>
        <row r="2710">
          <cell r="I2710" t="str">
            <v>M</v>
          </cell>
          <cell r="J2710">
            <v>1</v>
          </cell>
        </row>
        <row r="2710">
          <cell r="L2710">
            <v>4.56</v>
          </cell>
        </row>
        <row r="2711">
          <cell r="D2711" t="str">
            <v> 88264 </v>
          </cell>
          <cell r="E2711" t="str">
            <v>SINAPI</v>
          </cell>
          <cell r="F2711" t="str">
            <v>ELETRICISTA COM ENCARGOS COMPLEMENTARES</v>
          </cell>
          <cell r="G2711" t="str">
            <v>SEDI - SERVIÇOS DIVERSOS</v>
          </cell>
        </row>
        <row r="2711">
          <cell r="I2711" t="str">
            <v>H</v>
          </cell>
          <cell r="J2711">
            <v>0.029</v>
          </cell>
          <cell r="K2711">
            <v>0</v>
          </cell>
          <cell r="L2711">
            <v>33.07</v>
          </cell>
        </row>
        <row r="2712">
          <cell r="D2712" t="str">
            <v> 88247 </v>
          </cell>
          <cell r="E2712" t="str">
            <v>SINAPI</v>
          </cell>
          <cell r="F2712" t="str">
            <v>AUXILIAR DE ELETRICISTA COM ENCARGOS COMPLEMENTARES</v>
          </cell>
          <cell r="G2712" t="str">
            <v>SEDI - SERVIÇOS DIVERSOS</v>
          </cell>
        </row>
        <row r="2712">
          <cell r="I2712" t="str">
            <v>H</v>
          </cell>
          <cell r="J2712">
            <v>0.029</v>
          </cell>
          <cell r="K2712">
            <v>0</v>
          </cell>
          <cell r="L2712">
            <v>27.3</v>
          </cell>
        </row>
        <row r="2713">
          <cell r="D2713" t="str">
            <v> 00001014 </v>
          </cell>
          <cell r="E2713" t="str">
            <v>SINAPI</v>
          </cell>
          <cell r="F2713" t="str">
            <v>CABO DE COBRE, FLEXIVEL, CLASSE 4 OU 5, ISOLACAO EM PVC/A, ANTICHAMA BWF-B, 1 CONDUTOR, 450/750 V, SECAO NOMINAL 2,5 MM2</v>
          </cell>
          <cell r="G2713" t="str">
            <v>Material</v>
          </cell>
        </row>
        <row r="2713">
          <cell r="I2713" t="str">
            <v>M</v>
          </cell>
          <cell r="J2713">
            <v>1.2434</v>
          </cell>
          <cell r="K2713">
            <v>0</v>
          </cell>
          <cell r="L2713">
            <v>2.2</v>
          </cell>
        </row>
        <row r="2714">
          <cell r="D2714" t="str">
            <v> 00021127 </v>
          </cell>
          <cell r="E2714" t="str">
            <v>SINAPI</v>
          </cell>
          <cell r="F2714" t="str">
            <v>FITA ISOLANTE ADESIVA ANTICHAMA, USO ATE 750 V, EM ROLO DE 19 MM X 5 M</v>
          </cell>
          <cell r="G2714" t="str">
            <v>Material</v>
          </cell>
        </row>
        <row r="2714">
          <cell r="I2714" t="str">
            <v>UN</v>
          </cell>
          <cell r="J2714">
            <v>0.0094</v>
          </cell>
          <cell r="K2714">
            <v>0</v>
          </cell>
          <cell r="L2714">
            <v>9.79</v>
          </cell>
        </row>
        <row r="2716">
          <cell r="D2716" t="str">
            <v>Código</v>
          </cell>
          <cell r="E2716" t="str">
            <v>Banco</v>
          </cell>
          <cell r="F2716" t="str">
            <v>Descrição</v>
          </cell>
          <cell r="G2716" t="str">
            <v>Tipo</v>
          </cell>
        </row>
        <row r="2716">
          <cell r="I2716" t="str">
            <v>Und</v>
          </cell>
          <cell r="J2716" t="str">
            <v>Quant.</v>
          </cell>
          <cell r="K2716" t="str">
            <v>Porcent.</v>
          </cell>
          <cell r="L2716" t="str">
            <v>Valor Unit</v>
          </cell>
        </row>
        <row r="2717">
          <cell r="D2717" t="str">
            <v> 91928 </v>
          </cell>
          <cell r="E2717" t="str">
            <v>SINAPI</v>
          </cell>
          <cell r="F2717" t="str">
            <v>CABO DE COBRE FLEXÍVEL ISOLADO, 4 MM², ANTI-CHAMA 450/750 V, PARA CIRCUITOS TERMINAIS - FORNECIMENTO E INSTALAÇÃO. AF_03/2023</v>
          </cell>
          <cell r="G2717" t="str">
            <v>INEL - INSTALAÇÃO ELÉTRICA/ELETRIFICAÇÃO E ILUMINAÇÃO EXTERNA</v>
          </cell>
        </row>
        <row r="2717">
          <cell r="I2717" t="str">
            <v>M</v>
          </cell>
          <cell r="J2717">
            <v>1</v>
          </cell>
        </row>
        <row r="2717">
          <cell r="L2717">
            <v>6.96</v>
          </cell>
        </row>
        <row r="2718">
          <cell r="D2718" t="str">
            <v> 88247 </v>
          </cell>
          <cell r="E2718" t="str">
            <v>SINAPI</v>
          </cell>
          <cell r="F2718" t="str">
            <v>AUXILIAR DE ELETRICISTA COM ENCARGOS COMPLEMENTARES</v>
          </cell>
          <cell r="G2718" t="str">
            <v>SEDI - SERVIÇOS DIVERSOS</v>
          </cell>
        </row>
        <row r="2718">
          <cell r="I2718" t="str">
            <v>H</v>
          </cell>
          <cell r="J2718">
            <v>0.039</v>
          </cell>
          <cell r="K2718">
            <v>0</v>
          </cell>
          <cell r="L2718">
            <v>27.3</v>
          </cell>
        </row>
        <row r="2719">
          <cell r="D2719" t="str">
            <v> 88264 </v>
          </cell>
          <cell r="E2719" t="str">
            <v>SINAPI</v>
          </cell>
          <cell r="F2719" t="str">
            <v>ELETRICISTA COM ENCARGOS COMPLEMENTARES</v>
          </cell>
          <cell r="G2719" t="str">
            <v>SEDI - SERVIÇOS DIVERSOS</v>
          </cell>
        </row>
        <row r="2719">
          <cell r="I2719" t="str">
            <v>H</v>
          </cell>
          <cell r="J2719">
            <v>0.039</v>
          </cell>
          <cell r="K2719">
            <v>0</v>
          </cell>
          <cell r="L2719">
            <v>33.07</v>
          </cell>
        </row>
        <row r="2720">
          <cell r="D2720" t="str">
            <v> 00000981 </v>
          </cell>
          <cell r="E2720" t="str">
            <v>SINAPI</v>
          </cell>
          <cell r="F2720" t="str">
            <v>CABO DE COBRE, FLEXIVEL, CLASSE 4 OU 5, ISOLACAO EM PVC/A, ANTICHAMA BWF-B, 1 CONDUTOR, 450/750 V, SECAO NOMINAL 4 MM2</v>
          </cell>
          <cell r="G2720" t="str">
            <v>Material</v>
          </cell>
        </row>
        <row r="2720">
          <cell r="I2720" t="str">
            <v>M</v>
          </cell>
          <cell r="J2720">
            <v>1.2434</v>
          </cell>
          <cell r="K2720">
            <v>0</v>
          </cell>
          <cell r="L2720">
            <v>3.65</v>
          </cell>
        </row>
        <row r="2721">
          <cell r="D2721" t="str">
            <v> 00021127 </v>
          </cell>
          <cell r="E2721" t="str">
            <v>SINAPI</v>
          </cell>
          <cell r="F2721" t="str">
            <v>FITA ISOLANTE ADESIVA ANTICHAMA, USO ATE 750 V, EM ROLO DE 19 MM X 5 M</v>
          </cell>
          <cell r="G2721" t="str">
            <v>Material</v>
          </cell>
        </row>
        <row r="2721">
          <cell r="I2721" t="str">
            <v>UN</v>
          </cell>
          <cell r="J2721">
            <v>0.0094</v>
          </cell>
          <cell r="K2721">
            <v>0</v>
          </cell>
          <cell r="L2721">
            <v>9.79</v>
          </cell>
        </row>
        <row r="2723">
          <cell r="D2723" t="str">
            <v>Código</v>
          </cell>
          <cell r="E2723" t="str">
            <v>Banco</v>
          </cell>
          <cell r="F2723" t="str">
            <v>Descrição</v>
          </cell>
          <cell r="G2723" t="str">
            <v>Tipo</v>
          </cell>
        </row>
        <row r="2723">
          <cell r="I2723" t="str">
            <v>Und</v>
          </cell>
          <cell r="J2723" t="str">
            <v>Quant.</v>
          </cell>
          <cell r="K2723" t="str">
            <v>Porcent.</v>
          </cell>
          <cell r="L2723" t="str">
            <v>Valor Unit</v>
          </cell>
        </row>
        <row r="2724">
          <cell r="D2724" t="str">
            <v> 91930 </v>
          </cell>
          <cell r="E2724" t="str">
            <v>SINAPI</v>
          </cell>
          <cell r="F2724" t="str">
            <v>CABO DE COBRE FLEXÍVEL ISOLADO, 6 MM², ANTI-CHAMA 450/750 V, PARA CIRCUITOS TERMINAIS - FORNECIMENTO E INSTALAÇÃO. AF_03/2023</v>
          </cell>
          <cell r="G2724" t="str">
            <v>INEL - INSTALAÇÃO ELÉTRICA/ELETRIFICAÇÃO E ILUMINAÇÃO EXTERNA</v>
          </cell>
        </row>
        <row r="2724">
          <cell r="I2724" t="str">
            <v>M</v>
          </cell>
          <cell r="J2724">
            <v>1</v>
          </cell>
        </row>
        <row r="2724">
          <cell r="L2724">
            <v>9.68</v>
          </cell>
        </row>
        <row r="2725">
          <cell r="D2725" t="str">
            <v> 88247 </v>
          </cell>
          <cell r="E2725" t="str">
            <v>SINAPI</v>
          </cell>
          <cell r="F2725" t="str">
            <v>AUXILIAR DE ELETRICISTA COM ENCARGOS COMPLEMENTARES</v>
          </cell>
          <cell r="G2725" t="str">
            <v>SEDI - SERVIÇOS DIVERSOS</v>
          </cell>
        </row>
        <row r="2725">
          <cell r="I2725" t="str">
            <v>H</v>
          </cell>
          <cell r="J2725">
            <v>0.051</v>
          </cell>
          <cell r="K2725">
            <v>0</v>
          </cell>
          <cell r="L2725">
            <v>27.3</v>
          </cell>
        </row>
        <row r="2726">
          <cell r="D2726" t="str">
            <v> 88264 </v>
          </cell>
          <cell r="E2726" t="str">
            <v>SINAPI</v>
          </cell>
          <cell r="F2726" t="str">
            <v>ELETRICISTA COM ENCARGOS COMPLEMENTARES</v>
          </cell>
          <cell r="G2726" t="str">
            <v>SEDI - SERVIÇOS DIVERSOS</v>
          </cell>
        </row>
        <row r="2726">
          <cell r="I2726" t="str">
            <v>H</v>
          </cell>
          <cell r="J2726">
            <v>0.051</v>
          </cell>
          <cell r="K2726">
            <v>0</v>
          </cell>
          <cell r="L2726">
            <v>33.07</v>
          </cell>
        </row>
        <row r="2727">
          <cell r="D2727" t="str">
            <v> 00000982 </v>
          </cell>
          <cell r="E2727" t="str">
            <v>SINAPI</v>
          </cell>
          <cell r="F2727" t="str">
            <v>CABO DE COBRE, FLEXIVEL, CLASSE 4 OU 5, ISOLACAO EM PVC/A, ANTICHAMA BWF-B, 1 CONDUTOR, 450/750 V, SECAO NOMINAL 6 MM2</v>
          </cell>
          <cell r="G2727" t="str">
            <v>Material</v>
          </cell>
        </row>
        <row r="2727">
          <cell r="I2727" t="str">
            <v>M</v>
          </cell>
          <cell r="J2727">
            <v>1.2434</v>
          </cell>
          <cell r="K2727">
            <v>0</v>
          </cell>
          <cell r="L2727">
            <v>5.25</v>
          </cell>
        </row>
        <row r="2728">
          <cell r="D2728" t="str">
            <v> 00021127 </v>
          </cell>
          <cell r="E2728" t="str">
            <v>SINAPI</v>
          </cell>
          <cell r="F2728" t="str">
            <v>FITA ISOLANTE ADESIVA ANTICHAMA, USO ATE 750 V, EM ROLO DE 19 MM X 5 M</v>
          </cell>
          <cell r="G2728" t="str">
            <v>Material</v>
          </cell>
        </row>
        <row r="2728">
          <cell r="I2728" t="str">
            <v>UN</v>
          </cell>
          <cell r="J2728">
            <v>0.0094</v>
          </cell>
          <cell r="K2728">
            <v>0</v>
          </cell>
          <cell r="L2728">
            <v>9.79</v>
          </cell>
        </row>
        <row r="2730">
          <cell r="D2730" t="str">
            <v>Código</v>
          </cell>
          <cell r="E2730" t="str">
            <v>Banco</v>
          </cell>
          <cell r="F2730" t="str">
            <v>Descrição</v>
          </cell>
          <cell r="G2730" t="str">
            <v>Tipo</v>
          </cell>
        </row>
        <row r="2730">
          <cell r="I2730" t="str">
            <v>Und</v>
          </cell>
          <cell r="J2730" t="str">
            <v>Quant.</v>
          </cell>
          <cell r="K2730" t="str">
            <v>Porcent.</v>
          </cell>
          <cell r="L2730" t="str">
            <v>Valor Unit</v>
          </cell>
        </row>
        <row r="2731">
          <cell r="D2731" t="str">
            <v> 91933 </v>
          </cell>
          <cell r="E2731" t="str">
            <v>SINAPI</v>
          </cell>
          <cell r="F2731" t="str">
            <v>CABO DE COBRE FLEXÍVEL ISOLADO, 10 MM², ANTI-CHAMA 0,6/1,0 KV, PARA CIRCUITOS TERMINAIS - FORNECIMENTO E INSTALAÇÃO. AF_03/2023</v>
          </cell>
          <cell r="G2731" t="str">
            <v>INEL - INSTALAÇÃO ELÉTRICA/ELETRIFICAÇÃO E ILUMINAÇÃO EXTERNA</v>
          </cell>
        </row>
        <row r="2731">
          <cell r="I2731" t="str">
            <v>M</v>
          </cell>
          <cell r="J2731">
            <v>1</v>
          </cell>
        </row>
        <row r="2731">
          <cell r="L2731">
            <v>16.55</v>
          </cell>
        </row>
        <row r="2732">
          <cell r="D2732" t="str">
            <v> 88264 </v>
          </cell>
          <cell r="E2732" t="str">
            <v>SINAPI</v>
          </cell>
          <cell r="F2732" t="str">
            <v>ELETRICISTA COM ENCARGOS COMPLEMENTARES</v>
          </cell>
          <cell r="G2732" t="str">
            <v>SEDI - SERVIÇOS DIVERSOS</v>
          </cell>
        </row>
        <row r="2732">
          <cell r="I2732" t="str">
            <v>H</v>
          </cell>
          <cell r="J2732">
            <v>0.076</v>
          </cell>
          <cell r="K2732">
            <v>0</v>
          </cell>
          <cell r="L2732">
            <v>33.07</v>
          </cell>
        </row>
        <row r="2733">
          <cell r="D2733" t="str">
            <v> 88247 </v>
          </cell>
          <cell r="E2733" t="str">
            <v>SINAPI</v>
          </cell>
          <cell r="F2733" t="str">
            <v>AUXILIAR DE ELETRICISTA COM ENCARGOS COMPLEMENTARES</v>
          </cell>
          <cell r="G2733" t="str">
            <v>SEDI - SERVIÇOS DIVERSOS</v>
          </cell>
        </row>
        <row r="2733">
          <cell r="I2733" t="str">
            <v>H</v>
          </cell>
          <cell r="J2733">
            <v>0.076</v>
          </cell>
          <cell r="K2733">
            <v>0</v>
          </cell>
          <cell r="L2733">
            <v>27.3</v>
          </cell>
        </row>
        <row r="2734">
          <cell r="D2734" t="str">
            <v> 00001020 </v>
          </cell>
          <cell r="E2734" t="str">
            <v>SINAPI</v>
          </cell>
          <cell r="F2734" t="str">
            <v>CABO DE COBRE, FLEXIVEL, CLASSE 4 OU 5, ISOLACAO EM PVC/A, ANTICHAMA BWF-B, COBERTURA PVC-ST1, ANTICHAMA BWF-B, 1 CONDUTOR, 0,6/1 KV, SECAO NOMINAL 10 MM2</v>
          </cell>
          <cell r="G2734" t="str">
            <v>Material</v>
          </cell>
        </row>
        <row r="2734">
          <cell r="I2734" t="str">
            <v>M</v>
          </cell>
          <cell r="J2734">
            <v>1.2434</v>
          </cell>
          <cell r="K2734">
            <v>0</v>
          </cell>
          <cell r="L2734">
            <v>9.56</v>
          </cell>
        </row>
        <row r="2735">
          <cell r="D2735" t="str">
            <v> 00021127 </v>
          </cell>
          <cell r="E2735" t="str">
            <v>SINAPI</v>
          </cell>
          <cell r="F2735" t="str">
            <v>FITA ISOLANTE ADESIVA ANTICHAMA, USO ATE 750 V, EM ROLO DE 19 MM X 5 M</v>
          </cell>
          <cell r="G2735" t="str">
            <v>Material</v>
          </cell>
        </row>
        <row r="2735">
          <cell r="I2735" t="str">
            <v>UN</v>
          </cell>
          <cell r="J2735">
            <v>0.0094</v>
          </cell>
          <cell r="K2735">
            <v>0</v>
          </cell>
          <cell r="L2735">
            <v>9.79</v>
          </cell>
        </row>
        <row r="2737">
          <cell r="D2737" t="str">
            <v>Código</v>
          </cell>
          <cell r="E2737" t="str">
            <v>Banco</v>
          </cell>
          <cell r="F2737" t="str">
            <v>Descrição</v>
          </cell>
          <cell r="G2737" t="str">
            <v>Tipo</v>
          </cell>
        </row>
        <row r="2737">
          <cell r="I2737" t="str">
            <v>Und</v>
          </cell>
          <cell r="J2737" t="str">
            <v>Quant.</v>
          </cell>
          <cell r="K2737" t="str">
            <v>Porcent.</v>
          </cell>
          <cell r="L2737" t="str">
            <v>Valor Unit</v>
          </cell>
        </row>
        <row r="2738">
          <cell r="D2738" t="str">
            <v> 91935 </v>
          </cell>
          <cell r="E2738" t="str">
            <v>SINAPI</v>
          </cell>
          <cell r="F2738" t="str">
            <v>CABO DE COBRE FLEXÍVEL ISOLADO, 16 MM², ANTI-CHAMA 0,6/1,0 KV, PARA CIRCUITOS TERMINAIS - FORNECIMENTO E INSTALAÇÃO. AF_03/2023</v>
          </cell>
          <cell r="G2738" t="str">
            <v>INEL - INSTALAÇÃO ELÉTRICA/ELETRIFICAÇÃO E ILUMINAÇÃO EXTERNA</v>
          </cell>
        </row>
        <row r="2738">
          <cell r="I2738" t="str">
            <v>M</v>
          </cell>
          <cell r="J2738">
            <v>1</v>
          </cell>
        </row>
        <row r="2738">
          <cell r="L2738">
            <v>25.88</v>
          </cell>
        </row>
        <row r="2739">
          <cell r="D2739" t="str">
            <v> 88264 </v>
          </cell>
          <cell r="E2739" t="str">
            <v>SINAPI</v>
          </cell>
          <cell r="F2739" t="str">
            <v>ELETRICISTA COM ENCARGOS COMPLEMENTARES</v>
          </cell>
          <cell r="G2739" t="str">
            <v>SEDI - SERVIÇOS DIVERSOS</v>
          </cell>
        </row>
        <row r="2739">
          <cell r="I2739" t="str">
            <v>H</v>
          </cell>
          <cell r="J2739">
            <v>0.114</v>
          </cell>
          <cell r="K2739">
            <v>0</v>
          </cell>
          <cell r="L2739">
            <v>33.07</v>
          </cell>
        </row>
        <row r="2740">
          <cell r="D2740" t="str">
            <v> 88247 </v>
          </cell>
          <cell r="E2740" t="str">
            <v>SINAPI</v>
          </cell>
          <cell r="F2740" t="str">
            <v>AUXILIAR DE ELETRICISTA COM ENCARGOS COMPLEMENTARES</v>
          </cell>
          <cell r="G2740" t="str">
            <v>SEDI - SERVIÇOS DIVERSOS</v>
          </cell>
        </row>
        <row r="2740">
          <cell r="I2740" t="str">
            <v>H</v>
          </cell>
          <cell r="J2740">
            <v>0.114</v>
          </cell>
          <cell r="K2740">
            <v>0</v>
          </cell>
          <cell r="L2740">
            <v>27.3</v>
          </cell>
        </row>
        <row r="2741">
          <cell r="D2741" t="str">
            <v> 00021127 </v>
          </cell>
          <cell r="E2741" t="str">
            <v>SINAPI</v>
          </cell>
          <cell r="F2741" t="str">
            <v>FITA ISOLANTE ADESIVA ANTICHAMA, USO ATE 750 V, EM ROLO DE 19 MM X 5 M</v>
          </cell>
          <cell r="G2741" t="str">
            <v>Material</v>
          </cell>
        </row>
        <row r="2741">
          <cell r="I2741" t="str">
            <v>UN</v>
          </cell>
          <cell r="J2741">
            <v>0.0094</v>
          </cell>
          <cell r="K2741">
            <v>0</v>
          </cell>
          <cell r="L2741">
            <v>9.79</v>
          </cell>
        </row>
        <row r="2742">
          <cell r="D2742" t="str">
            <v> 00000995 </v>
          </cell>
          <cell r="E2742" t="str">
            <v>SINAPI</v>
          </cell>
          <cell r="F2742" t="str">
            <v>CABO DE COBRE, FLEXIVEL, CLASSE 4 OU 5, ISOLACAO EM PVC/A, ANTICHAMA BWF-B, COBERTURA PVC-ST1, ANTICHAMA BWF-B, 1 CONDUTOR, 0,6/1 KV, SECAO NOMINAL 16 MM2</v>
          </cell>
          <cell r="G2742" t="str">
            <v>Material</v>
          </cell>
        </row>
        <row r="2742">
          <cell r="I2742" t="str">
            <v>M</v>
          </cell>
          <cell r="J2742">
            <v>1.2434</v>
          </cell>
          <cell r="K2742">
            <v>0</v>
          </cell>
          <cell r="L2742">
            <v>15.22</v>
          </cell>
        </row>
        <row r="2744">
          <cell r="D2744" t="str">
            <v>Código</v>
          </cell>
          <cell r="E2744" t="str">
            <v>Banco</v>
          </cell>
          <cell r="F2744" t="str">
            <v>Descrição</v>
          </cell>
          <cell r="G2744" t="str">
            <v>Tipo</v>
          </cell>
        </row>
        <row r="2744">
          <cell r="I2744" t="str">
            <v>Und</v>
          </cell>
          <cell r="J2744" t="str">
            <v>Quant.</v>
          </cell>
          <cell r="K2744" t="str">
            <v>Porcent.</v>
          </cell>
          <cell r="L2744" t="str">
            <v>Valor Unit</v>
          </cell>
        </row>
        <row r="2745">
          <cell r="D2745" t="str">
            <v> 92984 </v>
          </cell>
          <cell r="E2745" t="str">
            <v>SINAPI</v>
          </cell>
          <cell r="F2745" t="str">
            <v>CABO DE COBRE FLEXÍVEL ISOLADO, 25 MM², ANTI-CHAMA 0,6/1,0 KV, PARA REDE ENTERRADA DE DISTRIBUIÇÃO DE ENERGIA ELÉTRICA - FORNECIMENTO E INSTALAÇÃO. AF_12/2021</v>
          </cell>
          <cell r="G2745" t="str">
            <v>INEL - INSTALAÇÃO ELÉTRICA/ELETRIFICAÇÃO E ILUMINAÇÃO EXTERNA</v>
          </cell>
        </row>
        <row r="2745">
          <cell r="I2745" t="str">
            <v>M</v>
          </cell>
          <cell r="J2745">
            <v>1</v>
          </cell>
        </row>
        <row r="2745">
          <cell r="L2745">
            <v>27.7</v>
          </cell>
        </row>
        <row r="2746">
          <cell r="D2746" t="str">
            <v> 88264 </v>
          </cell>
          <cell r="E2746" t="str">
            <v>SINAPI</v>
          </cell>
          <cell r="F2746" t="str">
            <v>ELETRICISTA COM ENCARGOS COMPLEMENTARES</v>
          </cell>
          <cell r="G2746" t="str">
            <v>SEDI - SERVIÇOS DIVERSOS</v>
          </cell>
        </row>
        <row r="2746">
          <cell r="I2746" t="str">
            <v>H</v>
          </cell>
          <cell r="J2746">
            <v>0.0608</v>
          </cell>
          <cell r="K2746">
            <v>0</v>
          </cell>
          <cell r="L2746">
            <v>33.07</v>
          </cell>
        </row>
        <row r="2747">
          <cell r="D2747" t="str">
            <v> 88247 </v>
          </cell>
          <cell r="E2747" t="str">
            <v>SINAPI</v>
          </cell>
          <cell r="F2747" t="str">
            <v>AUXILIAR DE ELETRICISTA COM ENCARGOS COMPLEMENTARES</v>
          </cell>
          <cell r="G2747" t="str">
            <v>SEDI - SERVIÇOS DIVERSOS</v>
          </cell>
        </row>
        <row r="2747">
          <cell r="I2747" t="str">
            <v>H</v>
          </cell>
          <cell r="J2747">
            <v>0.0608</v>
          </cell>
          <cell r="K2747">
            <v>0</v>
          </cell>
          <cell r="L2747">
            <v>27.3</v>
          </cell>
        </row>
        <row r="2748">
          <cell r="D2748" t="str">
            <v> 00000996 </v>
          </cell>
          <cell r="E2748" t="str">
            <v>SINAPI</v>
          </cell>
          <cell r="F2748" t="str">
            <v>CABO DE COBRE, FLEXIVEL, CLASSE 4 OU 5, ISOLACAO EM PVC/A, ANTICHAMA BWF-B, COBERTURA PVC-ST1, ANTICHAMA BWF-B, 1 CONDUTOR, 0,6/1 KV, SECAO NOMINAL 25 MM2</v>
          </cell>
          <cell r="G2748" t="str">
            <v>Material</v>
          </cell>
        </row>
        <row r="2748">
          <cell r="I2748" t="str">
            <v>M</v>
          </cell>
          <cell r="J2748">
            <v>1.015</v>
          </cell>
          <cell r="K2748">
            <v>0</v>
          </cell>
          <cell r="L2748">
            <v>23.61</v>
          </cell>
        </row>
        <row r="2749">
          <cell r="D2749" t="str">
            <v> 00021127 </v>
          </cell>
          <cell r="E2749" t="str">
            <v>SINAPI</v>
          </cell>
          <cell r="F2749" t="str">
            <v>FITA ISOLANTE ADESIVA ANTICHAMA, USO ATE 750 V, EM ROLO DE 19 MM X 5 M</v>
          </cell>
          <cell r="G2749" t="str">
            <v>Material</v>
          </cell>
        </row>
        <row r="2749">
          <cell r="I2749" t="str">
            <v>UN</v>
          </cell>
          <cell r="J2749">
            <v>0.009</v>
          </cell>
          <cell r="K2749">
            <v>0</v>
          </cell>
          <cell r="L2749">
            <v>9.79</v>
          </cell>
        </row>
        <row r="2751">
          <cell r="D2751" t="str">
            <v>Código</v>
          </cell>
          <cell r="E2751" t="str">
            <v>Banco</v>
          </cell>
          <cell r="F2751" t="str">
            <v>Descrição</v>
          </cell>
          <cell r="G2751" t="str">
            <v>Tipo</v>
          </cell>
        </row>
        <row r="2751">
          <cell r="I2751" t="str">
            <v>Und</v>
          </cell>
          <cell r="J2751" t="str">
            <v>Quant.</v>
          </cell>
          <cell r="K2751" t="str">
            <v>Porcent.</v>
          </cell>
          <cell r="L2751" t="str">
            <v>Valor Unit</v>
          </cell>
        </row>
        <row r="2752">
          <cell r="D2752" t="str">
            <v> 92986 </v>
          </cell>
          <cell r="E2752" t="str">
            <v>SINAPI</v>
          </cell>
          <cell r="F2752" t="str">
            <v>CABO DE COBRE FLEXÍVEL ISOLADO, 35 MM², ANTI-CHAMA 0,6/1,0 KV, PARA REDE ENTERRADA DE DISTRIBUIÇÃO DE ENERGIA ELÉTRICA - FORNECIMENTO E INSTALAÇÃO. AF_12/2021</v>
          </cell>
          <cell r="G2752" t="str">
            <v>INEL - INSTALAÇÃO ELÉTRICA/ELETRIFICAÇÃO E ILUMINAÇÃO EXTERNA</v>
          </cell>
        </row>
        <row r="2752">
          <cell r="I2752" t="str">
            <v>M</v>
          </cell>
          <cell r="J2752">
            <v>1</v>
          </cell>
        </row>
        <row r="2752">
          <cell r="L2752">
            <v>38.14</v>
          </cell>
        </row>
        <row r="2753">
          <cell r="D2753" t="str">
            <v> 88264 </v>
          </cell>
          <cell r="E2753" t="str">
            <v>SINAPI</v>
          </cell>
          <cell r="F2753" t="str">
            <v>ELETRICISTA COM ENCARGOS COMPLEMENTARES</v>
          </cell>
          <cell r="G2753" t="str">
            <v>SEDI - SERVIÇOS DIVERSOS</v>
          </cell>
        </row>
        <row r="2753">
          <cell r="I2753" t="str">
            <v>H</v>
          </cell>
          <cell r="J2753">
            <v>0.0697</v>
          </cell>
          <cell r="K2753">
            <v>0</v>
          </cell>
          <cell r="L2753">
            <v>33.07</v>
          </cell>
        </row>
        <row r="2754">
          <cell r="D2754" t="str">
            <v> 88247 </v>
          </cell>
          <cell r="E2754" t="str">
            <v>SINAPI</v>
          </cell>
          <cell r="F2754" t="str">
            <v>AUXILIAR DE ELETRICISTA COM ENCARGOS COMPLEMENTARES</v>
          </cell>
          <cell r="G2754" t="str">
            <v>SEDI - SERVIÇOS DIVERSOS</v>
          </cell>
        </row>
        <row r="2754">
          <cell r="I2754" t="str">
            <v>H</v>
          </cell>
          <cell r="J2754">
            <v>0.0697</v>
          </cell>
          <cell r="K2754">
            <v>0</v>
          </cell>
          <cell r="L2754">
            <v>27.3</v>
          </cell>
        </row>
        <row r="2755">
          <cell r="D2755" t="str">
            <v> 00021127 </v>
          </cell>
          <cell r="E2755" t="str">
            <v>SINAPI</v>
          </cell>
          <cell r="F2755" t="str">
            <v>FITA ISOLANTE ADESIVA ANTICHAMA, USO ATE 750 V, EM ROLO DE 19 MM X 5 M</v>
          </cell>
          <cell r="G2755" t="str">
            <v>Material</v>
          </cell>
        </row>
        <row r="2755">
          <cell r="I2755" t="str">
            <v>UN</v>
          </cell>
          <cell r="J2755">
            <v>0.009</v>
          </cell>
          <cell r="K2755">
            <v>0</v>
          </cell>
          <cell r="L2755">
            <v>9.79</v>
          </cell>
        </row>
        <row r="2756">
          <cell r="D2756" t="str">
            <v> 00001019 </v>
          </cell>
          <cell r="E2756" t="str">
            <v>SINAPI</v>
          </cell>
          <cell r="F2756" t="str">
            <v>CABO DE COBRE, FLEXIVEL, CLASSE 4 OU 5, ISOLACAO EM PVC/A, ANTICHAMA BWF-B, COBERTURA PVC-ST1, ANTICHAMA BWF-B, 1 CONDUTOR, 0,6/1 KV, SECAO NOMINAL 35 MM2</v>
          </cell>
          <cell r="G2756" t="str">
            <v>Material</v>
          </cell>
        </row>
        <row r="2756">
          <cell r="I2756" t="str">
            <v>M</v>
          </cell>
          <cell r="J2756">
            <v>1.015</v>
          </cell>
          <cell r="K2756">
            <v>0</v>
          </cell>
          <cell r="L2756">
            <v>33.36</v>
          </cell>
        </row>
        <row r="2758">
          <cell r="D2758" t="str">
            <v>Código</v>
          </cell>
          <cell r="E2758" t="str">
            <v>Banco</v>
          </cell>
          <cell r="F2758" t="str">
            <v>Descrição</v>
          </cell>
          <cell r="G2758" t="str">
            <v>Tipo</v>
          </cell>
        </row>
        <row r="2758">
          <cell r="I2758" t="str">
            <v>Und</v>
          </cell>
          <cell r="J2758" t="str">
            <v>Quant.</v>
          </cell>
          <cell r="K2758" t="str">
            <v>Porcent.</v>
          </cell>
          <cell r="L2758" t="str">
            <v>Valor Unit</v>
          </cell>
        </row>
        <row r="2759">
          <cell r="D2759" t="str">
            <v> 92988 </v>
          </cell>
          <cell r="E2759" t="str">
            <v>SINAPI</v>
          </cell>
          <cell r="F2759" t="str">
            <v>CABO DE COBRE FLEXÍVEL ISOLADO, 50 MM², ANTI-CHAMA 0,6/1,0 KV, PARA REDE ENTERRADA DE DISTRIBUIÇÃO DE ENERGIA ELÉTRICA - FORNECIMENTO E INSTALAÇÃO. AF_12/2021</v>
          </cell>
          <cell r="G2759" t="str">
            <v>INEL - INSTALAÇÃO ELÉTRICA/ELETRIFICAÇÃO E ILUMINAÇÃO EXTERNA</v>
          </cell>
        </row>
        <row r="2759">
          <cell r="I2759" t="str">
            <v>M</v>
          </cell>
          <cell r="J2759">
            <v>1</v>
          </cell>
        </row>
        <row r="2759">
          <cell r="L2759">
            <v>55.14</v>
          </cell>
        </row>
        <row r="2760">
          <cell r="D2760" t="str">
            <v> 88264 </v>
          </cell>
          <cell r="E2760" t="str">
            <v>SINAPI</v>
          </cell>
          <cell r="F2760" t="str">
            <v>ELETRICISTA COM ENCARGOS COMPLEMENTARES</v>
          </cell>
          <cell r="G2760" t="str">
            <v>SEDI - SERVIÇOS DIVERSOS</v>
          </cell>
        </row>
        <row r="2760">
          <cell r="I2760" t="str">
            <v>H</v>
          </cell>
          <cell r="J2760">
            <v>0.083</v>
          </cell>
          <cell r="K2760">
            <v>0</v>
          </cell>
          <cell r="L2760">
            <v>33.07</v>
          </cell>
        </row>
        <row r="2761">
          <cell r="D2761" t="str">
            <v> 88247 </v>
          </cell>
          <cell r="E2761" t="str">
            <v>SINAPI</v>
          </cell>
          <cell r="F2761" t="str">
            <v>AUXILIAR DE ELETRICISTA COM ENCARGOS COMPLEMENTARES</v>
          </cell>
          <cell r="G2761" t="str">
            <v>SEDI - SERVIÇOS DIVERSOS</v>
          </cell>
        </row>
        <row r="2761">
          <cell r="I2761" t="str">
            <v>H</v>
          </cell>
          <cell r="J2761">
            <v>0.083</v>
          </cell>
          <cell r="K2761">
            <v>0</v>
          </cell>
          <cell r="L2761">
            <v>27.3</v>
          </cell>
        </row>
        <row r="2762">
          <cell r="D2762" t="str">
            <v> 00001018 </v>
          </cell>
          <cell r="E2762" t="str">
            <v>SINAPI</v>
          </cell>
          <cell r="F2762" t="str">
            <v>CABO DE COBRE, FLEXIVEL, CLASSE 4 OU 5, ISOLACAO EM PVC/A, ANTICHAMA BWF-B, COBERTURA PVC-ST1, ANTICHAMA BWF-B, 1 CONDUTOR, 0,6/1 KV, SECAO NOMINAL 50 MM2</v>
          </cell>
          <cell r="G2762" t="str">
            <v>Material</v>
          </cell>
        </row>
        <row r="2762">
          <cell r="I2762" t="str">
            <v>M</v>
          </cell>
          <cell r="J2762">
            <v>1.015</v>
          </cell>
          <cell r="K2762">
            <v>0</v>
          </cell>
          <cell r="L2762">
            <v>49.33</v>
          </cell>
        </row>
        <row r="2763">
          <cell r="D2763" t="str">
            <v> 00021127 </v>
          </cell>
          <cell r="E2763" t="str">
            <v>SINAPI</v>
          </cell>
          <cell r="F2763" t="str">
            <v>FITA ISOLANTE ADESIVA ANTICHAMA, USO ATE 750 V, EM ROLO DE 19 MM X 5 M</v>
          </cell>
          <cell r="G2763" t="str">
            <v>Material</v>
          </cell>
        </row>
        <row r="2763">
          <cell r="I2763" t="str">
            <v>UN</v>
          </cell>
          <cell r="J2763">
            <v>0.009</v>
          </cell>
          <cell r="K2763">
            <v>0</v>
          </cell>
          <cell r="L2763">
            <v>9.79</v>
          </cell>
        </row>
        <row r="2765">
          <cell r="D2765" t="str">
            <v>Código</v>
          </cell>
          <cell r="E2765" t="str">
            <v>Banco</v>
          </cell>
          <cell r="F2765" t="str">
            <v>Descrição</v>
          </cell>
          <cell r="G2765" t="str">
            <v>Tipo</v>
          </cell>
        </row>
        <row r="2765">
          <cell r="I2765" t="str">
            <v>Und</v>
          </cell>
          <cell r="J2765" t="str">
            <v>Quant.</v>
          </cell>
          <cell r="K2765" t="str">
            <v>Porcent.</v>
          </cell>
          <cell r="L2765" t="str">
            <v>Valor Unit</v>
          </cell>
        </row>
        <row r="2766">
          <cell r="D2766" t="str">
            <v> 92990 </v>
          </cell>
          <cell r="E2766" t="str">
            <v>SINAPI</v>
          </cell>
          <cell r="F2766" t="str">
            <v>CABO DE COBRE FLEXÍVEL ISOLADO, 70 MM², ANTI-CHAMA 0,6/1,0 KV, PARA REDE ENTERRADA DE DISTRIBUIÇÃO DE ENERGIA ELÉTRICA - FORNECIMENTO E INSTALAÇÃO. AF_12/2021</v>
          </cell>
          <cell r="G2766" t="str">
            <v>INEL - INSTALAÇÃO ELÉTRICA/ELETRIFICAÇÃO E ILUMINAÇÃO EXTERNA</v>
          </cell>
        </row>
        <row r="2766">
          <cell r="I2766" t="str">
            <v>M</v>
          </cell>
          <cell r="J2766">
            <v>1</v>
          </cell>
        </row>
        <row r="2766">
          <cell r="L2766">
            <v>76.19</v>
          </cell>
        </row>
        <row r="2767">
          <cell r="D2767" t="str">
            <v> 88264 </v>
          </cell>
          <cell r="E2767" t="str">
            <v>SINAPI</v>
          </cell>
          <cell r="F2767" t="str">
            <v>ELETRICISTA COM ENCARGOS COMPLEMENTARES</v>
          </cell>
          <cell r="G2767" t="str">
            <v>SEDI - SERVIÇOS DIVERSOS</v>
          </cell>
        </row>
        <row r="2767">
          <cell r="I2767" t="str">
            <v>H</v>
          </cell>
          <cell r="J2767">
            <v>0.1007</v>
          </cell>
          <cell r="K2767">
            <v>0</v>
          </cell>
          <cell r="L2767">
            <v>33.07</v>
          </cell>
        </row>
        <row r="2768">
          <cell r="D2768" t="str">
            <v> 88247 </v>
          </cell>
          <cell r="E2768" t="str">
            <v>SINAPI</v>
          </cell>
          <cell r="F2768" t="str">
            <v>AUXILIAR DE ELETRICISTA COM ENCARGOS COMPLEMENTARES</v>
          </cell>
          <cell r="G2768" t="str">
            <v>SEDI - SERVIÇOS DIVERSOS</v>
          </cell>
        </row>
        <row r="2768">
          <cell r="I2768" t="str">
            <v>H</v>
          </cell>
          <cell r="J2768">
            <v>0.1007</v>
          </cell>
          <cell r="K2768">
            <v>0</v>
          </cell>
          <cell r="L2768">
            <v>27.3</v>
          </cell>
        </row>
        <row r="2769">
          <cell r="D2769" t="str">
            <v> 00021127 </v>
          </cell>
          <cell r="E2769" t="str">
            <v>SINAPI</v>
          </cell>
          <cell r="F2769" t="str">
            <v>FITA ISOLANTE ADESIVA ANTICHAMA, USO ATE 750 V, EM ROLO DE 19 MM X 5 M</v>
          </cell>
          <cell r="G2769" t="str">
            <v>Material</v>
          </cell>
        </row>
        <row r="2769">
          <cell r="I2769" t="str">
            <v>UN</v>
          </cell>
          <cell r="J2769">
            <v>0.009</v>
          </cell>
          <cell r="K2769">
            <v>0</v>
          </cell>
          <cell r="L2769">
            <v>9.79</v>
          </cell>
        </row>
        <row r="2770">
          <cell r="D2770" t="str">
            <v> 00000977 </v>
          </cell>
          <cell r="E2770" t="str">
            <v>SINAPI</v>
          </cell>
          <cell r="F2770" t="str">
            <v>CABO DE COBRE, FLEXIVEL, CLASSE 4 OU 5, ISOLACAO EM PVC/A, ANTICHAMA BWF-B, COBERTURA PVC-ST1, ANTICHAMA BWF-B, 1 CONDUTOR, 0,6/1 KV, SECAO NOMINAL 70 MM2</v>
          </cell>
          <cell r="G2770" t="str">
            <v>Material</v>
          </cell>
        </row>
        <row r="2770">
          <cell r="I2770" t="str">
            <v>M</v>
          </cell>
          <cell r="J2770">
            <v>1.015</v>
          </cell>
          <cell r="K2770">
            <v>0</v>
          </cell>
          <cell r="L2770">
            <v>69.01</v>
          </cell>
        </row>
        <row r="2772">
          <cell r="D2772" t="str">
            <v>Código</v>
          </cell>
          <cell r="E2772" t="str">
            <v>Banco</v>
          </cell>
          <cell r="F2772" t="str">
            <v>Descrição</v>
          </cell>
          <cell r="G2772" t="str">
            <v>Tipo</v>
          </cell>
        </row>
        <row r="2772">
          <cell r="I2772" t="str">
            <v>Und</v>
          </cell>
          <cell r="J2772" t="str">
            <v>Quant.</v>
          </cell>
          <cell r="K2772" t="str">
            <v>Porcent.</v>
          </cell>
          <cell r="L2772" t="str">
            <v>Valor Unit</v>
          </cell>
        </row>
        <row r="2773">
          <cell r="D2773" t="str">
            <v> 92992 </v>
          </cell>
          <cell r="E2773" t="str">
            <v>SINAPI</v>
          </cell>
          <cell r="F2773" t="str">
            <v>CABO DE COBRE FLEXÍVEL ISOLADO, 95 MM², ANTI-CHAMA 0,6/1,0 KV, PARA REDE ENTERRADA DE DISTRIBUIÇÃO DE ENERGIA ELÉTRICA - FORNECIMENTO E INSTALAÇÃO. AF_12/2021</v>
          </cell>
          <cell r="G2773" t="str">
            <v>INEL - INSTALAÇÃO ELÉTRICA/ELETRIFICAÇÃO E ILUMINAÇÃO EXTERNA</v>
          </cell>
        </row>
        <row r="2773">
          <cell r="I2773" t="str">
            <v>M</v>
          </cell>
          <cell r="J2773">
            <v>1</v>
          </cell>
        </row>
        <row r="2773">
          <cell r="L2773">
            <v>98.43</v>
          </cell>
        </row>
        <row r="2774">
          <cell r="D2774" t="str">
            <v> 88264 </v>
          </cell>
          <cell r="E2774" t="str">
            <v>SINAPI</v>
          </cell>
          <cell r="F2774" t="str">
            <v>ELETRICISTA COM ENCARGOS COMPLEMENTARES</v>
          </cell>
          <cell r="G2774" t="str">
            <v>SEDI - SERVIÇOS DIVERSOS</v>
          </cell>
        </row>
        <row r="2774">
          <cell r="I2774" t="str">
            <v>H</v>
          </cell>
          <cell r="J2774">
            <v>0.1228</v>
          </cell>
          <cell r="K2774">
            <v>0</v>
          </cell>
          <cell r="L2774">
            <v>33.07</v>
          </cell>
        </row>
        <row r="2775">
          <cell r="D2775" t="str">
            <v> 88247 </v>
          </cell>
          <cell r="E2775" t="str">
            <v>SINAPI</v>
          </cell>
          <cell r="F2775" t="str">
            <v>AUXILIAR DE ELETRICISTA COM ENCARGOS COMPLEMENTARES</v>
          </cell>
          <cell r="G2775" t="str">
            <v>SEDI - SERVIÇOS DIVERSOS</v>
          </cell>
        </row>
        <row r="2775">
          <cell r="I2775" t="str">
            <v>H</v>
          </cell>
          <cell r="J2775">
            <v>0.1228</v>
          </cell>
          <cell r="K2775">
            <v>0</v>
          </cell>
          <cell r="L2775">
            <v>27.3</v>
          </cell>
        </row>
        <row r="2776">
          <cell r="D2776" t="str">
            <v> 00021127 </v>
          </cell>
          <cell r="E2776" t="str">
            <v>SINAPI</v>
          </cell>
          <cell r="F2776" t="str">
            <v>FITA ISOLANTE ADESIVA ANTICHAMA, USO ATE 750 V, EM ROLO DE 19 MM X 5 M</v>
          </cell>
          <cell r="G2776" t="str">
            <v>Material</v>
          </cell>
        </row>
        <row r="2776">
          <cell r="I2776" t="str">
            <v>UN</v>
          </cell>
          <cell r="J2776">
            <v>0.009</v>
          </cell>
          <cell r="K2776">
            <v>0</v>
          </cell>
          <cell r="L2776">
            <v>9.79</v>
          </cell>
        </row>
        <row r="2777">
          <cell r="D2777" t="str">
            <v> 00000998 </v>
          </cell>
          <cell r="E2777" t="str">
            <v>SINAPI</v>
          </cell>
          <cell r="F2777" t="str">
            <v>CABO DE COBRE, FLEXIVEL, CLASSE 4 OU 5, ISOLACAO EM PVC/A, ANTICHAMA BWF-B, COBERTURA PVC-ST1, ANTICHAMA BWF-B, 1 CONDUTOR, 0,6/1 KV, SECAO NOMINAL 95 MM2</v>
          </cell>
          <cell r="G2777" t="str">
            <v>Material</v>
          </cell>
        </row>
        <row r="2777">
          <cell r="I2777" t="str">
            <v>M</v>
          </cell>
          <cell r="J2777">
            <v>1.015</v>
          </cell>
          <cell r="K2777">
            <v>0</v>
          </cell>
          <cell r="L2777">
            <v>89.6</v>
          </cell>
        </row>
        <row r="2779">
          <cell r="D2779" t="str">
            <v>Código</v>
          </cell>
          <cell r="E2779" t="str">
            <v>Banco</v>
          </cell>
          <cell r="F2779" t="str">
            <v>Descrição</v>
          </cell>
          <cell r="G2779" t="str">
            <v>Tipo</v>
          </cell>
        </row>
        <row r="2779">
          <cell r="I2779" t="str">
            <v>Und</v>
          </cell>
          <cell r="J2779" t="str">
            <v>Quant.</v>
          </cell>
          <cell r="K2779" t="str">
            <v>Porcent.</v>
          </cell>
          <cell r="L2779" t="str">
            <v>Valor Unit</v>
          </cell>
        </row>
        <row r="2780">
          <cell r="D2780" t="str">
            <v> 92994 </v>
          </cell>
          <cell r="E2780" t="str">
            <v>SINAPI</v>
          </cell>
          <cell r="F2780" t="str">
            <v>CABO DE COBRE FLEXÍVEL ISOLADO, 120 MM², ANTI-CHAMA 0,6/1,0 KV, PARA REDE ENTERRADA DE DISTRIBUIÇÃO DE ENERGIA ELÉTRICA - FORNECIMENTO E INSTALAÇÃO. AF_12/2021</v>
          </cell>
          <cell r="G2780" t="str">
            <v>INEL - INSTALAÇÃO ELÉTRICA/ELETRIFICAÇÃO E ILUMINAÇÃO EXTERNA</v>
          </cell>
        </row>
        <row r="2780">
          <cell r="I2780" t="str">
            <v>M</v>
          </cell>
          <cell r="J2780">
            <v>1</v>
          </cell>
        </row>
        <row r="2780">
          <cell r="L2780">
            <v>127.75</v>
          </cell>
        </row>
        <row r="2781">
          <cell r="D2781" t="str">
            <v> 88264 </v>
          </cell>
          <cell r="E2781" t="str">
            <v>SINAPI</v>
          </cell>
          <cell r="F2781" t="str">
            <v>ELETRICISTA COM ENCARGOS COMPLEMENTARES</v>
          </cell>
          <cell r="G2781" t="str">
            <v>SEDI - SERVIÇOS DIVERSOS</v>
          </cell>
        </row>
        <row r="2781">
          <cell r="I2781" t="str">
            <v>H</v>
          </cell>
          <cell r="J2781">
            <v>0.145</v>
          </cell>
          <cell r="K2781">
            <v>0</v>
          </cell>
          <cell r="L2781">
            <v>33.07</v>
          </cell>
        </row>
        <row r="2782">
          <cell r="D2782" t="str">
            <v> 88247 </v>
          </cell>
          <cell r="E2782" t="str">
            <v>SINAPI</v>
          </cell>
          <cell r="F2782" t="str">
            <v>AUXILIAR DE ELETRICISTA COM ENCARGOS COMPLEMENTARES</v>
          </cell>
          <cell r="G2782" t="str">
            <v>SEDI - SERVIÇOS DIVERSOS</v>
          </cell>
        </row>
        <row r="2782">
          <cell r="I2782" t="str">
            <v>H</v>
          </cell>
          <cell r="J2782">
            <v>0.145</v>
          </cell>
          <cell r="K2782">
            <v>0</v>
          </cell>
          <cell r="L2782">
            <v>27.3</v>
          </cell>
        </row>
        <row r="2783">
          <cell r="D2783" t="str">
            <v> 00021127 </v>
          </cell>
          <cell r="E2783" t="str">
            <v>SINAPI</v>
          </cell>
          <cell r="F2783" t="str">
            <v>FITA ISOLANTE ADESIVA ANTICHAMA, USO ATE 750 V, EM ROLO DE 19 MM X 5 M</v>
          </cell>
          <cell r="G2783" t="str">
            <v>Material</v>
          </cell>
        </row>
        <row r="2783">
          <cell r="I2783" t="str">
            <v>UN</v>
          </cell>
          <cell r="J2783">
            <v>0.009</v>
          </cell>
          <cell r="K2783">
            <v>0</v>
          </cell>
          <cell r="L2783">
            <v>9.79</v>
          </cell>
        </row>
        <row r="2784">
          <cell r="D2784" t="str">
            <v> 00001017 </v>
          </cell>
          <cell r="E2784" t="str">
            <v>SINAPI</v>
          </cell>
          <cell r="F2784" t="str">
            <v>CABO DE COBRE, FLEXIVEL, CLASSE 4 OU 5, ISOLACAO EM PVC/A, ANTICHAMA BWF-B, COBERTURA PVC-ST1, ANTICHAMA BWF-B, 1 CONDUTOR, 0,6/1 KV, SECAO NOMINAL 120 MM2</v>
          </cell>
          <cell r="G2784" t="str">
            <v>Material</v>
          </cell>
        </row>
        <row r="2784">
          <cell r="I2784" t="str">
            <v>M</v>
          </cell>
          <cell r="J2784">
            <v>1.015</v>
          </cell>
          <cell r="K2784">
            <v>0</v>
          </cell>
          <cell r="L2784">
            <v>117.18</v>
          </cell>
        </row>
        <row r="2786">
          <cell r="D2786" t="str">
            <v>Código</v>
          </cell>
          <cell r="E2786" t="str">
            <v>Banco</v>
          </cell>
          <cell r="F2786" t="str">
            <v>Descrição</v>
          </cell>
          <cell r="G2786" t="str">
            <v>Tipo</v>
          </cell>
        </row>
        <row r="2786">
          <cell r="I2786" t="str">
            <v>Und</v>
          </cell>
          <cell r="J2786" t="str">
            <v>Quant.</v>
          </cell>
          <cell r="K2786" t="str">
            <v>Porcent.</v>
          </cell>
          <cell r="L2786" t="str">
            <v>Valor Unit</v>
          </cell>
        </row>
        <row r="2787">
          <cell r="D2787" t="str">
            <v> 93002 </v>
          </cell>
          <cell r="E2787" t="str">
            <v>SINAPI</v>
          </cell>
          <cell r="F2787" t="str">
            <v>CABO DE COBRE FLEXÍVEL ISOLADO, 300 MM², ANTI-CHAMA 0,6/1,0 KV, PARA REDE ENTERRADA DE DISTRIBUIÇÃO DE ENERGIA ELÉTRICA - FORNECIMENTO E INSTALAÇÃO. AF_12/2021</v>
          </cell>
          <cell r="G2787" t="str">
            <v>INEL - INSTALAÇÃO ELÉTRICA/ELETRIFICAÇÃO E ILUMINAÇÃO EXTERNA</v>
          </cell>
        </row>
        <row r="2787">
          <cell r="I2787" t="str">
            <v>M</v>
          </cell>
          <cell r="J2787">
            <v>1</v>
          </cell>
        </row>
        <row r="2787">
          <cell r="L2787">
            <v>323.6</v>
          </cell>
        </row>
        <row r="2788">
          <cell r="D2788" t="str">
            <v> 88247 </v>
          </cell>
          <cell r="E2788" t="str">
            <v>SINAPI</v>
          </cell>
          <cell r="F2788" t="str">
            <v>AUXILIAR DE ELETRICISTA COM ENCARGOS COMPLEMENTARES</v>
          </cell>
          <cell r="G2788" t="str">
            <v>SEDI - SERVIÇOS DIVERSOS</v>
          </cell>
        </row>
        <row r="2788">
          <cell r="I2788" t="str">
            <v>H</v>
          </cell>
          <cell r="J2788">
            <v>0.3044</v>
          </cell>
          <cell r="K2788">
            <v>0</v>
          </cell>
          <cell r="L2788">
            <v>27.3</v>
          </cell>
        </row>
        <row r="2789">
          <cell r="D2789" t="str">
            <v> 88264 </v>
          </cell>
          <cell r="E2789" t="str">
            <v>SINAPI</v>
          </cell>
          <cell r="F2789" t="str">
            <v>ELETRICISTA COM ENCARGOS COMPLEMENTARES</v>
          </cell>
          <cell r="G2789" t="str">
            <v>SEDI - SERVIÇOS DIVERSOS</v>
          </cell>
        </row>
        <row r="2789">
          <cell r="I2789" t="str">
            <v>H</v>
          </cell>
          <cell r="J2789">
            <v>0.3044</v>
          </cell>
          <cell r="K2789">
            <v>0</v>
          </cell>
          <cell r="L2789">
            <v>33.07</v>
          </cell>
        </row>
        <row r="2790">
          <cell r="D2790" t="str">
            <v> 00021127 </v>
          </cell>
          <cell r="E2790" t="str">
            <v>SINAPI</v>
          </cell>
          <cell r="F2790" t="str">
            <v>FITA ISOLANTE ADESIVA ANTICHAMA, USO ATE 750 V, EM ROLO DE 19 MM X 5 M</v>
          </cell>
          <cell r="G2790" t="str">
            <v>Material</v>
          </cell>
        </row>
        <row r="2790">
          <cell r="I2790" t="str">
            <v>UN</v>
          </cell>
          <cell r="J2790">
            <v>0.009</v>
          </cell>
          <cell r="K2790">
            <v>0</v>
          </cell>
          <cell r="L2790">
            <v>9.79</v>
          </cell>
        </row>
        <row r="2791">
          <cell r="D2791" t="str">
            <v> 00001001 </v>
          </cell>
          <cell r="E2791" t="str">
            <v>SINAPI</v>
          </cell>
          <cell r="F2791" t="str">
            <v>CABO DE COBRE, FLEXIVEL, CLASSE 4 OU 5, ISOLACAO EM PVC/A, ANTICHAMA BWF-B, COBERTURA PVC-ST1, ANTICHAMA BWF-B, 1 CONDUTOR, 0,6/1 KV, SECAO NOMINAL 300 MM2</v>
          </cell>
          <cell r="G2791" t="str">
            <v>Material</v>
          </cell>
        </row>
        <row r="2791">
          <cell r="I2791" t="str">
            <v>M</v>
          </cell>
          <cell r="J2791">
            <v>1.015</v>
          </cell>
          <cell r="K2791">
            <v>0</v>
          </cell>
          <cell r="L2791">
            <v>300.65</v>
          </cell>
        </row>
        <row r="2793">
          <cell r="D2793" t="str">
            <v>Código</v>
          </cell>
          <cell r="E2793" t="str">
            <v>Banco</v>
          </cell>
          <cell r="F2793" t="str">
            <v>Descrição</v>
          </cell>
          <cell r="G2793" t="str">
            <v>Tipo</v>
          </cell>
        </row>
        <row r="2793">
          <cell r="I2793" t="str">
            <v>Und</v>
          </cell>
          <cell r="J2793" t="str">
            <v>Quant.</v>
          </cell>
          <cell r="K2793" t="str">
            <v>Porcent.</v>
          </cell>
          <cell r="L2793" t="str">
            <v>Valor Unit</v>
          </cell>
        </row>
        <row r="2794">
          <cell r="D2794" t="str">
            <v> UFF00549 </v>
          </cell>
          <cell r="E2794" t="str">
            <v>Próprio</v>
          </cell>
          <cell r="F2794" t="str">
            <v>BARRAMENTO BLINDADO DE ALUMÍNIO 400A (512 X 136 X 3000), INCLUSIVE QUADRO ELÉTRICO/CAIXA DE CABOS 400A (1,4 X 0,8 X 0,25), SEM PROTEÇÃO. FORNECIMENTO E INSTALAÇÃO.</v>
          </cell>
          <cell r="G2794" t="str">
            <v>INEL - INSTALAÇÃO ELÉTRICA/ELETRIFICAÇÃO E ILUMINAÇÃO EXTERNA</v>
          </cell>
        </row>
        <row r="2794">
          <cell r="I2794" t="str">
            <v>UN</v>
          </cell>
          <cell r="J2794">
            <v>1</v>
          </cell>
        </row>
        <row r="2794">
          <cell r="L2794">
            <v>253841.08</v>
          </cell>
        </row>
        <row r="2795">
          <cell r="D2795" t="str">
            <v> UFF_COTAÇÃO 28 </v>
          </cell>
          <cell r="E2795" t="str">
            <v>Próprio</v>
          </cell>
          <cell r="F2795" t="str">
            <v>INSTALAÇÃO DE BARRAMENTO BLINDADO DE ALUMÍNIO 4000A E QUADRO ELÉTRICO</v>
          </cell>
          <cell r="G2795" t="str">
            <v>Serviços</v>
          </cell>
        </row>
        <row r="2795">
          <cell r="I2795" t="str">
            <v>UN</v>
          </cell>
          <cell r="J2795">
            <v>1</v>
          </cell>
          <cell r="K2795">
            <v>0</v>
          </cell>
          <cell r="L2795">
            <v>52650</v>
          </cell>
        </row>
        <row r="2796">
          <cell r="D2796" t="str">
            <v> UFF_COTAÇÃO 26 </v>
          </cell>
          <cell r="E2796" t="str">
            <v>Próprio</v>
          </cell>
          <cell r="F2796" t="str">
            <v>CALHA CONDUTORA TRIFÁSICA COM NEUTRO 100%+ 50% TERRA, ISOLAMENTO PARA 1000V, CORRENTE NOMINAL 4000A, 120KA (Icc), IP55, PARA USO INTERNO/EXTERNO, TIPO BARRA-COLADA, COM UMA BARRA DE ATERRAMENTO 100%. NAS DIMENSÕES APROXIMADAS DE: (512 X 136 X 3000).</v>
          </cell>
          <cell r="G2796" t="str">
            <v>Material</v>
          </cell>
        </row>
        <row r="2796">
          <cell r="I2796" t="str">
            <v>UN</v>
          </cell>
          <cell r="J2796">
            <v>1</v>
          </cell>
          <cell r="K2796">
            <v>0</v>
          </cell>
          <cell r="L2796">
            <v>172001.58</v>
          </cell>
        </row>
        <row r="2797">
          <cell r="D2797" t="str">
            <v> UFF_COTAÇÃO 27 </v>
          </cell>
          <cell r="E2797" t="str">
            <v>Próprio</v>
          </cell>
          <cell r="F2797" t="str">
            <v>Quadro de distribuição de luz e força, tipo SOBREPOR, para uso abrigado (interno), construído em chapa de aço bitola #16, grau de proteção IP54, provido de placa de montagem na cor laranja, espelho de proteção dos barramentos em policarbonato (anti-fulgor), portas com dobradiças internas e fecho tipo fenda. Pintura de acabamento final na cor cinza claro RAL-7032. Nas dimensões aproximadas de: (1,4 X 0,8 X 0,25).</v>
          </cell>
          <cell r="G2797" t="str">
            <v>Material</v>
          </cell>
        </row>
        <row r="2797">
          <cell r="I2797" t="str">
            <v>UN</v>
          </cell>
          <cell r="J2797">
            <v>1</v>
          </cell>
          <cell r="K2797">
            <v>0</v>
          </cell>
          <cell r="L2797">
            <v>29189.5</v>
          </cell>
        </row>
        <row r="2799">
          <cell r="F2799" t="str">
            <v>AUTOMAÇÃO</v>
          </cell>
        </row>
        <row r="2800">
          <cell r="D2800" t="str">
            <v>Código</v>
          </cell>
          <cell r="E2800" t="str">
            <v>Banco</v>
          </cell>
          <cell r="F2800" t="str">
            <v>Descrição</v>
          </cell>
          <cell r="G2800" t="str">
            <v>Tipo</v>
          </cell>
        </row>
        <row r="2800">
          <cell r="I2800" t="str">
            <v>Und</v>
          </cell>
          <cell r="J2800" t="str">
            <v>Quant.</v>
          </cell>
          <cell r="K2800" t="str">
            <v>Porcent.</v>
          </cell>
          <cell r="L2800" t="str">
            <v>Valor Unit</v>
          </cell>
        </row>
        <row r="2801">
          <cell r="D2801" t="str">
            <v> 15.018.0467-A </v>
          </cell>
          <cell r="E2801" t="str">
            <v>EMOP</v>
          </cell>
          <cell r="F2801" t="str">
            <v>ELETROCALHA PERFURADA,SEM TAMPA,TIPO "U",100X50MM,TRATAMENTO SUPERFICIAL PRE-ZINCADO A QUENTE,INCLUSIVE CONEXOES,ACESSOR IOS E FIXACAO SUPERIOR.FORNECIMENTO E COLOCACAO</v>
          </cell>
          <cell r="G2801">
            <v>15</v>
          </cell>
        </row>
        <row r="2801">
          <cell r="I2801" t="str">
            <v>M</v>
          </cell>
          <cell r="J2801">
            <v>1</v>
          </cell>
        </row>
        <row r="2801">
          <cell r="L2801">
            <v>74.78</v>
          </cell>
        </row>
        <row r="2802">
          <cell r="D2802" t="str">
            <v> 07641 </v>
          </cell>
          <cell r="E2802" t="str">
            <v>EMOP</v>
          </cell>
          <cell r="F2802" t="str">
            <v>ARRUELA LISA DE DIAMETRO INTERNO, DE 1/4 "</v>
          </cell>
          <cell r="G2802" t="str">
            <v>Material</v>
          </cell>
        </row>
        <row r="2802">
          <cell r="I2802" t="str">
            <v>UN</v>
          </cell>
          <cell r="J2802">
            <v>2.66</v>
          </cell>
          <cell r="K2802">
            <v>20</v>
          </cell>
          <cell r="L2802">
            <v>0.08</v>
          </cell>
        </row>
        <row r="2803">
          <cell r="D2803" t="str">
            <v> 20060 </v>
          </cell>
          <cell r="E2803" t="str">
            <v>EMOP</v>
          </cell>
          <cell r="F2803" t="str">
            <v>MAO-DE-OBRA DE ELETRICISTA DA CONSTRUCAO  CIVIL, INCLUSIVE ENCARGOS SOCIAIS DESON ERADOS</v>
          </cell>
          <cell r="G2803" t="str">
            <v>Mão de Obra</v>
          </cell>
        </row>
        <row r="2803">
          <cell r="I2803" t="str">
            <v>H</v>
          </cell>
          <cell r="J2803">
            <v>1</v>
          </cell>
          <cell r="K2803">
            <v>3</v>
          </cell>
          <cell r="L2803">
            <v>24.2</v>
          </cell>
        </row>
        <row r="2804">
          <cell r="D2804" t="str">
            <v> 05568 </v>
          </cell>
          <cell r="E2804" t="str">
            <v>EMOP</v>
          </cell>
          <cell r="F2804" t="str">
            <v>PORCA ALTA, DE 1/4"</v>
          </cell>
          <cell r="G2804" t="str">
            <v>Material</v>
          </cell>
        </row>
        <row r="2804">
          <cell r="I2804" t="str">
            <v>UN</v>
          </cell>
          <cell r="J2804">
            <v>2.66</v>
          </cell>
          <cell r="K2804">
            <v>20</v>
          </cell>
          <cell r="L2804">
            <v>0.08</v>
          </cell>
        </row>
        <row r="2805">
          <cell r="D2805" t="str">
            <v> 20132 </v>
          </cell>
          <cell r="E2805" t="str">
            <v>EMOP</v>
          </cell>
          <cell r="F2805" t="str">
            <v>MAO-DE-OBRA DE SERVENTE DA CONSTRUCAO CI VIL, INCLUSIVE ENCARGOS SOCIAIS DESONERA DOS</v>
          </cell>
          <cell r="G2805" t="str">
            <v>Mão de Obra</v>
          </cell>
        </row>
        <row r="2805">
          <cell r="I2805" t="str">
            <v>H</v>
          </cell>
          <cell r="J2805">
            <v>1</v>
          </cell>
          <cell r="K2805">
            <v>3</v>
          </cell>
          <cell r="L2805">
            <v>17.5</v>
          </cell>
        </row>
        <row r="2806">
          <cell r="D2806" t="str">
            <v> 11944 </v>
          </cell>
          <cell r="E2806" t="str">
            <v>EMOP</v>
          </cell>
          <cell r="F2806" t="str">
            <v>ELETROCALHA PERFURADA, SEM VIROLA, MED. (100X50X3000)MM, PRE-ZINCADA, SEM TAMPA</v>
          </cell>
          <cell r="G2806" t="str">
            <v>Material</v>
          </cell>
        </row>
        <row r="2806">
          <cell r="I2806" t="str">
            <v>UN</v>
          </cell>
          <cell r="J2806">
            <v>0.33</v>
          </cell>
          <cell r="K2806">
            <v>20</v>
          </cell>
          <cell r="L2806">
            <v>42.3</v>
          </cell>
        </row>
        <row r="2807">
          <cell r="D2807" t="str">
            <v> 07637 </v>
          </cell>
          <cell r="E2807" t="str">
            <v>EMOP</v>
          </cell>
          <cell r="F2807" t="str">
            <v>TIRANTE ROSQUEADO, DE 1/4"X3000MM</v>
          </cell>
          <cell r="G2807" t="str">
            <v>Material</v>
          </cell>
        </row>
        <row r="2807">
          <cell r="I2807" t="str">
            <v>UN</v>
          </cell>
          <cell r="J2807">
            <v>0.666</v>
          </cell>
          <cell r="K2807">
            <v>20</v>
          </cell>
          <cell r="L2807">
            <v>10.5</v>
          </cell>
        </row>
        <row r="2808">
          <cell r="D2808" t="str">
            <v> 07639 </v>
          </cell>
          <cell r="E2808" t="str">
            <v>EMOP</v>
          </cell>
          <cell r="F2808" t="str">
            <v>PROLONGADOR PARA TIRANTE ROSQUEADO, DE 1 /4"</v>
          </cell>
          <cell r="G2808" t="str">
            <v>Material</v>
          </cell>
        </row>
        <row r="2808">
          <cell r="I2808" t="str">
            <v>UN</v>
          </cell>
          <cell r="J2808">
            <v>1.33</v>
          </cell>
          <cell r="K2808">
            <v>20</v>
          </cell>
          <cell r="L2808">
            <v>2.06</v>
          </cell>
        </row>
        <row r="2809">
          <cell r="D2809" t="str">
            <v> 05565 </v>
          </cell>
          <cell r="E2809" t="str">
            <v>EMOP</v>
          </cell>
          <cell r="F2809" t="str">
            <v>PINO COM ROSCA, EM CAIXAS COM 100 PECAS,  NO DIAMETRO DE 1/4", DE (30X20)MM</v>
          </cell>
          <cell r="G2809" t="str">
            <v>Material</v>
          </cell>
        </row>
        <row r="2809">
          <cell r="I2809" t="str">
            <v>UN</v>
          </cell>
          <cell r="J2809">
            <v>0.0133</v>
          </cell>
          <cell r="K2809">
            <v>20</v>
          </cell>
          <cell r="L2809">
            <v>41.92</v>
          </cell>
        </row>
        <row r="2810">
          <cell r="D2810" t="str">
            <v> 13874 </v>
          </cell>
          <cell r="E2810" t="str">
            <v>EMOP</v>
          </cell>
          <cell r="F2810" t="str">
            <v>SUPORTE SUSPENSAO OMEGA P/ELETROCALHA PE RFURADA OU LISA 100X50MM (LARGURA X ABA)</v>
          </cell>
          <cell r="G2810" t="str">
            <v>Material</v>
          </cell>
        </row>
        <row r="2810">
          <cell r="I2810" t="str">
            <v>UN</v>
          </cell>
          <cell r="J2810">
            <v>0.666</v>
          </cell>
          <cell r="K2810">
            <v>20</v>
          </cell>
          <cell r="L2810">
            <v>2.84</v>
          </cell>
        </row>
        <row r="2812">
          <cell r="D2812" t="str">
            <v>Código</v>
          </cell>
          <cell r="E2812" t="str">
            <v>Banco</v>
          </cell>
          <cell r="F2812" t="str">
            <v>Descrição</v>
          </cell>
          <cell r="G2812" t="str">
            <v>Tipo</v>
          </cell>
        </row>
        <row r="2812">
          <cell r="I2812" t="str">
            <v>Und</v>
          </cell>
          <cell r="J2812" t="str">
            <v>Quant.</v>
          </cell>
          <cell r="K2812" t="str">
            <v>Porcent.</v>
          </cell>
          <cell r="L2812" t="str">
            <v>Valor Unit</v>
          </cell>
        </row>
        <row r="2813">
          <cell r="D2813" t="str">
            <v> 15.018.0750-A </v>
          </cell>
          <cell r="E2813" t="str">
            <v>EMOP</v>
          </cell>
          <cell r="F2813" t="str">
            <v>TE HORIZONTAL,90º,PARA ELETROCALHA PERFURADA OU LISA,100X50M M.FORNECIMENTO E COLOCACAO</v>
          </cell>
          <cell r="G2813">
            <v>15</v>
          </cell>
        </row>
        <row r="2813">
          <cell r="I2813" t="str">
            <v>UN</v>
          </cell>
          <cell r="J2813">
            <v>1</v>
          </cell>
        </row>
        <row r="2813">
          <cell r="L2813">
            <v>46.27</v>
          </cell>
        </row>
        <row r="2814">
          <cell r="D2814" t="str">
            <v> 20060 </v>
          </cell>
          <cell r="E2814" t="str">
            <v>EMOP</v>
          </cell>
          <cell r="F2814" t="str">
            <v>MAO-DE-OBRA DE ELETRICISTA DA CONSTRUCAO  CIVIL, INCLUSIVE ENCARGOS SOCIAIS DESON ERADOS</v>
          </cell>
          <cell r="G2814" t="str">
            <v>Mão de Obra</v>
          </cell>
        </row>
        <row r="2814">
          <cell r="I2814" t="str">
            <v>H</v>
          </cell>
          <cell r="J2814">
            <v>0.5</v>
          </cell>
          <cell r="K2814">
            <v>3</v>
          </cell>
          <cell r="L2814">
            <v>24.2</v>
          </cell>
        </row>
        <row r="2815">
          <cell r="D2815" t="str">
            <v> 12124 </v>
          </cell>
          <cell r="E2815" t="str">
            <v>EMOP</v>
          </cell>
          <cell r="F2815" t="str">
            <v>TE HORIZONTAL 90°, PARA ELETROCALHA PERF URADA OU LISA, 100X50MM, PRE-ZINCADA</v>
          </cell>
          <cell r="G2815" t="str">
            <v>Material</v>
          </cell>
        </row>
        <row r="2815">
          <cell r="I2815" t="str">
            <v>UN</v>
          </cell>
          <cell r="J2815">
            <v>1</v>
          </cell>
          <cell r="K2815">
            <v>0</v>
          </cell>
          <cell r="L2815">
            <v>24.8</v>
          </cell>
        </row>
        <row r="2816">
          <cell r="D2816" t="str">
            <v> 20132 </v>
          </cell>
          <cell r="E2816" t="str">
            <v>EMOP</v>
          </cell>
          <cell r="F2816" t="str">
            <v>MAO-DE-OBRA DE SERVENTE DA CONSTRUCAO CI VIL, INCLUSIVE ENCARGOS SOCIAIS DESONERA DOS</v>
          </cell>
          <cell r="G2816" t="str">
            <v>Mão de Obra</v>
          </cell>
        </row>
        <row r="2816">
          <cell r="I2816" t="str">
            <v>H</v>
          </cell>
          <cell r="J2816">
            <v>0.5</v>
          </cell>
          <cell r="K2816">
            <v>3</v>
          </cell>
          <cell r="L2816">
            <v>17.5</v>
          </cell>
        </row>
        <row r="2818">
          <cell r="D2818" t="str">
            <v>Código</v>
          </cell>
          <cell r="E2818" t="str">
            <v>Banco</v>
          </cell>
          <cell r="F2818" t="str">
            <v>Descrição</v>
          </cell>
          <cell r="G2818" t="str">
            <v>Tipo</v>
          </cell>
        </row>
        <row r="2818">
          <cell r="I2818" t="str">
            <v>Und</v>
          </cell>
          <cell r="J2818" t="str">
            <v>Quant.</v>
          </cell>
          <cell r="K2818" t="str">
            <v>Porcent.</v>
          </cell>
          <cell r="L2818" t="str">
            <v>Valor Unit</v>
          </cell>
        </row>
        <row r="2819">
          <cell r="D2819" t="str">
            <v> 15.018.0610-A </v>
          </cell>
          <cell r="E2819" t="str">
            <v>EMOP</v>
          </cell>
          <cell r="F2819" t="str">
            <v>CURVA HORIZONTAL,90º,PARA ELETROCALHA PERFURADA OU LISA,100X 50MM.FORNECIMENTO E COLOCACAO</v>
          </cell>
          <cell r="G2819">
            <v>15</v>
          </cell>
        </row>
        <row r="2819">
          <cell r="I2819" t="str">
            <v>UN</v>
          </cell>
          <cell r="J2819">
            <v>1</v>
          </cell>
        </row>
        <row r="2819">
          <cell r="L2819">
            <v>32.91</v>
          </cell>
        </row>
        <row r="2820">
          <cell r="D2820" t="str">
            <v> 20060 </v>
          </cell>
          <cell r="E2820" t="str">
            <v>EMOP</v>
          </cell>
          <cell r="F2820" t="str">
            <v>MAO-DE-OBRA DE ELETRICISTA DA CONSTRUCAO  CIVIL, INCLUSIVE ENCARGOS SOCIAIS DESON ERADOS</v>
          </cell>
          <cell r="G2820" t="str">
            <v>Mão de Obra</v>
          </cell>
        </row>
        <row r="2820">
          <cell r="I2820" t="str">
            <v>H</v>
          </cell>
          <cell r="J2820">
            <v>0.5</v>
          </cell>
          <cell r="K2820">
            <v>3</v>
          </cell>
          <cell r="L2820">
            <v>24.2</v>
          </cell>
        </row>
        <row r="2821">
          <cell r="D2821" t="str">
            <v> 20132 </v>
          </cell>
          <cell r="E2821" t="str">
            <v>EMOP</v>
          </cell>
          <cell r="F2821" t="str">
            <v>MAO-DE-OBRA DE SERVENTE DA CONSTRUCAO CI VIL, INCLUSIVE ENCARGOS SOCIAIS DESONERA DOS</v>
          </cell>
          <cell r="G2821" t="str">
            <v>Mão de Obra</v>
          </cell>
        </row>
        <row r="2821">
          <cell r="I2821" t="str">
            <v>H</v>
          </cell>
          <cell r="J2821">
            <v>0.5</v>
          </cell>
          <cell r="K2821">
            <v>3</v>
          </cell>
          <cell r="L2821">
            <v>17.5</v>
          </cell>
        </row>
        <row r="2822">
          <cell r="D2822" t="str">
            <v> 11998 </v>
          </cell>
          <cell r="E2822" t="str">
            <v>EMOP</v>
          </cell>
          <cell r="F2822" t="str">
            <v>CURVA HORIZONTAL, 90º, PARA ELETROCALHA PERFURADA OU LISA, 100X50MM, PRE-ZINCADA</v>
          </cell>
          <cell r="G2822" t="str">
            <v>Material</v>
          </cell>
        </row>
        <row r="2822">
          <cell r="I2822" t="str">
            <v>UN</v>
          </cell>
          <cell r="J2822">
            <v>1</v>
          </cell>
          <cell r="K2822">
            <v>0</v>
          </cell>
          <cell r="L2822">
            <v>11.44</v>
          </cell>
        </row>
        <row r="2824">
          <cell r="D2824" t="str">
            <v>Código</v>
          </cell>
          <cell r="E2824" t="str">
            <v>Banco</v>
          </cell>
          <cell r="F2824" t="str">
            <v>Descrição</v>
          </cell>
          <cell r="G2824" t="str">
            <v>Tipo</v>
          </cell>
        </row>
        <row r="2824">
          <cell r="I2824" t="str">
            <v>Und</v>
          </cell>
          <cell r="J2824" t="str">
            <v>Quant.</v>
          </cell>
          <cell r="K2824" t="str">
            <v>Porcent.</v>
          </cell>
          <cell r="L2824" t="str">
            <v>Valor Unit</v>
          </cell>
        </row>
        <row r="2825">
          <cell r="D2825" t="str">
            <v> 15.018.0850-A </v>
          </cell>
          <cell r="E2825" t="str">
            <v>EMOP</v>
          </cell>
          <cell r="F2825" t="str">
            <v>CRUZETA RETA,PARA ELETROCALHA PERFURADA OU LISA,100X50MM.FOR NECIMENTO E COLOCACAO</v>
          </cell>
          <cell r="G2825">
            <v>15</v>
          </cell>
        </row>
        <row r="2825">
          <cell r="I2825" t="str">
            <v>UN</v>
          </cell>
          <cell r="J2825">
            <v>1</v>
          </cell>
        </row>
        <row r="2825">
          <cell r="L2825">
            <v>47.68</v>
          </cell>
        </row>
        <row r="2826">
          <cell r="D2826" t="str">
            <v> 12215 </v>
          </cell>
          <cell r="E2826" t="str">
            <v>EMOP</v>
          </cell>
          <cell r="F2826" t="str">
            <v>CRUZETA RETA, PARA ELETROCALHA PERFURADA  OU LISA, 100X50MM, PRE-ZINCADA</v>
          </cell>
          <cell r="G2826" t="str">
            <v>Material</v>
          </cell>
        </row>
        <row r="2826">
          <cell r="I2826" t="str">
            <v>UN</v>
          </cell>
          <cell r="J2826">
            <v>1</v>
          </cell>
          <cell r="K2826">
            <v>0</v>
          </cell>
          <cell r="L2826">
            <v>26.2195</v>
          </cell>
        </row>
        <row r="2827">
          <cell r="D2827" t="str">
            <v> 20132 </v>
          </cell>
          <cell r="E2827" t="str">
            <v>EMOP</v>
          </cell>
          <cell r="F2827" t="str">
            <v>MAO-DE-OBRA DE SERVENTE DA CONSTRUCAO CI VIL, INCLUSIVE ENCARGOS SOCIAIS DESONERA DOS</v>
          </cell>
          <cell r="G2827" t="str">
            <v>Mão de Obra</v>
          </cell>
        </row>
        <row r="2827">
          <cell r="I2827" t="str">
            <v>H</v>
          </cell>
          <cell r="J2827">
            <v>0.5</v>
          </cell>
          <cell r="K2827">
            <v>3</v>
          </cell>
          <cell r="L2827">
            <v>17.5</v>
          </cell>
        </row>
        <row r="2828">
          <cell r="D2828" t="str">
            <v> 20060 </v>
          </cell>
          <cell r="E2828" t="str">
            <v>EMOP</v>
          </cell>
          <cell r="F2828" t="str">
            <v>MAO-DE-OBRA DE ELETRICISTA DA CONSTRUCAO  CIVIL, INCLUSIVE ENCARGOS SOCIAIS DESON ERADOS</v>
          </cell>
          <cell r="G2828" t="str">
            <v>Mão de Obra</v>
          </cell>
        </row>
        <row r="2828">
          <cell r="I2828" t="str">
            <v>H</v>
          </cell>
          <cell r="J2828">
            <v>0.5</v>
          </cell>
          <cell r="K2828">
            <v>3</v>
          </cell>
          <cell r="L2828">
            <v>24.2</v>
          </cell>
        </row>
        <row r="2830">
          <cell r="D2830" t="str">
            <v>Código</v>
          </cell>
          <cell r="E2830" t="str">
            <v>Banco</v>
          </cell>
          <cell r="F2830" t="str">
            <v>Descrição</v>
          </cell>
          <cell r="G2830" t="str">
            <v>Tipo</v>
          </cell>
        </row>
        <row r="2830">
          <cell r="I2830" t="str">
            <v>Und</v>
          </cell>
          <cell r="J2830" t="str">
            <v>Quant.</v>
          </cell>
          <cell r="K2830" t="str">
            <v>Porcent.</v>
          </cell>
          <cell r="L2830" t="str">
            <v>Valor Unit</v>
          </cell>
        </row>
        <row r="2831">
          <cell r="D2831" t="str">
            <v> 15.018.0730-A </v>
          </cell>
          <cell r="E2831" t="str">
            <v>EMOP</v>
          </cell>
          <cell r="F2831" t="str">
            <v>CURVA DE INVERSAO,90º,PARA ELETROCALHA PERFURADA OU LISA,100 X50MM.FORNECIMENTO E COLOCACAO</v>
          </cell>
          <cell r="G2831">
            <v>15</v>
          </cell>
        </row>
        <row r="2831">
          <cell r="I2831" t="str">
            <v>UN</v>
          </cell>
          <cell r="J2831">
            <v>1</v>
          </cell>
        </row>
        <row r="2831">
          <cell r="L2831">
            <v>44.87</v>
          </cell>
        </row>
        <row r="2832">
          <cell r="D2832" t="str">
            <v> 20132 </v>
          </cell>
          <cell r="E2832" t="str">
            <v>EMOP</v>
          </cell>
          <cell r="F2832" t="str">
            <v>MAO-DE-OBRA DE SERVENTE DA CONSTRUCAO CI VIL, INCLUSIVE ENCARGOS SOCIAIS DESONERA DOS</v>
          </cell>
          <cell r="G2832" t="str">
            <v>Mão de Obra</v>
          </cell>
        </row>
        <row r="2832">
          <cell r="I2832" t="str">
            <v>H</v>
          </cell>
          <cell r="J2832">
            <v>0.5</v>
          </cell>
          <cell r="K2832">
            <v>3</v>
          </cell>
          <cell r="L2832">
            <v>17.5</v>
          </cell>
        </row>
        <row r="2833">
          <cell r="D2833" t="str">
            <v> 12106 </v>
          </cell>
          <cell r="E2833" t="str">
            <v>EMOP</v>
          </cell>
          <cell r="F2833" t="str">
            <v>CURVA DE INVERSAO 90°, PARA ELETROCALHA PERFURADA OU LISA, 100X50MM, PRE-ZINCADA</v>
          </cell>
          <cell r="G2833" t="str">
            <v>Material</v>
          </cell>
        </row>
        <row r="2833">
          <cell r="I2833" t="str">
            <v>UN</v>
          </cell>
          <cell r="J2833">
            <v>1</v>
          </cell>
          <cell r="K2833">
            <v>0</v>
          </cell>
          <cell r="L2833">
            <v>23.4</v>
          </cell>
        </row>
        <row r="2834">
          <cell r="D2834" t="str">
            <v> 20060 </v>
          </cell>
          <cell r="E2834" t="str">
            <v>EMOP</v>
          </cell>
          <cell r="F2834" t="str">
            <v>MAO-DE-OBRA DE ELETRICISTA DA CONSTRUCAO  CIVIL, INCLUSIVE ENCARGOS SOCIAIS DESON ERADOS</v>
          </cell>
          <cell r="G2834" t="str">
            <v>Mão de Obra</v>
          </cell>
        </row>
        <row r="2834">
          <cell r="I2834" t="str">
            <v>H</v>
          </cell>
          <cell r="J2834">
            <v>0.5</v>
          </cell>
          <cell r="K2834">
            <v>3</v>
          </cell>
          <cell r="L2834">
            <v>24.2</v>
          </cell>
        </row>
        <row r="2836">
          <cell r="D2836" t="str">
            <v>Código</v>
          </cell>
          <cell r="E2836" t="str">
            <v>Banco</v>
          </cell>
          <cell r="F2836" t="str">
            <v>Descrição</v>
          </cell>
          <cell r="G2836" t="str">
            <v>Tipo</v>
          </cell>
        </row>
        <row r="2836">
          <cell r="I2836" t="str">
            <v>Und</v>
          </cell>
          <cell r="J2836" t="str">
            <v>Quant.</v>
          </cell>
          <cell r="K2836" t="str">
            <v>Porcent.</v>
          </cell>
          <cell r="L2836" t="str">
            <v>Valor Unit</v>
          </cell>
        </row>
        <row r="2837">
          <cell r="D2837" t="str">
            <v> 063747 </v>
          </cell>
          <cell r="E2837" t="str">
            <v>SBC</v>
          </cell>
          <cell r="F2837" t="str">
            <v>EMENDA INTERNA PARA ELETROCALHA 50x50</v>
          </cell>
          <cell r="G2837" t="str">
            <v>INSTALACOES ELETRICAS - LEITOS E CABOS</v>
          </cell>
        </row>
        <row r="2837">
          <cell r="I2837" t="str">
            <v>UN</v>
          </cell>
          <cell r="J2837">
            <v>1</v>
          </cell>
        </row>
        <row r="2837">
          <cell r="L2837">
            <v>10.11</v>
          </cell>
        </row>
        <row r="2838">
          <cell r="D2838" t="str">
            <v> 099250 </v>
          </cell>
          <cell r="E2838" t="str">
            <v>SBC</v>
          </cell>
          <cell r="F2838" t="str">
            <v>ELETRICISTA</v>
          </cell>
          <cell r="G2838" t="str">
            <v>Mão de Obra</v>
          </cell>
        </row>
        <row r="2838">
          <cell r="I2838" t="str">
            <v>H</v>
          </cell>
          <cell r="J2838">
            <v>0.14</v>
          </cell>
          <cell r="K2838">
            <v>0</v>
          </cell>
          <cell r="L2838">
            <v>25.83713</v>
          </cell>
        </row>
        <row r="2839">
          <cell r="D2839" t="str">
            <v> 037484 </v>
          </cell>
          <cell r="E2839" t="str">
            <v>SBC</v>
          </cell>
          <cell r="F2839" t="str">
            <v>ELETROCALHA - EMENDA INTERNA INTEGRAL "U" 50x50mm CHAPA 22</v>
          </cell>
          <cell r="G2839" t="str">
            <v>Material</v>
          </cell>
        </row>
        <row r="2839">
          <cell r="I2839" t="str">
            <v>UN</v>
          </cell>
          <cell r="J2839">
            <v>1</v>
          </cell>
          <cell r="K2839">
            <v>0</v>
          </cell>
          <cell r="L2839">
            <v>3.75</v>
          </cell>
        </row>
        <row r="2840">
          <cell r="D2840" t="str">
            <v> 099806 </v>
          </cell>
          <cell r="E2840" t="str">
            <v>SBC</v>
          </cell>
          <cell r="F2840" t="str">
            <v>AJUDANTE DE ELETRICISTA</v>
          </cell>
          <cell r="G2840" t="str">
            <v>Mão de Obra</v>
          </cell>
        </row>
        <row r="2840">
          <cell r="I2840" t="str">
            <v>H</v>
          </cell>
          <cell r="J2840">
            <v>0.14</v>
          </cell>
          <cell r="K2840">
            <v>0</v>
          </cell>
          <cell r="L2840">
            <v>19.687466</v>
          </cell>
        </row>
        <row r="2842">
          <cell r="D2842" t="str">
            <v>Código</v>
          </cell>
          <cell r="E2842" t="str">
            <v>Banco</v>
          </cell>
          <cell r="F2842" t="str">
            <v>Descrição</v>
          </cell>
          <cell r="G2842" t="str">
            <v>Tipo</v>
          </cell>
        </row>
        <row r="2842">
          <cell r="I2842" t="str">
            <v>Und</v>
          </cell>
          <cell r="J2842" t="str">
            <v>Quant.</v>
          </cell>
          <cell r="K2842" t="str">
            <v>Porcent.</v>
          </cell>
          <cell r="L2842" t="str">
            <v>Valor Unit</v>
          </cell>
        </row>
        <row r="2843">
          <cell r="D2843" t="str">
            <v> 15.034.0020-A </v>
          </cell>
          <cell r="E2843" t="str">
            <v>EMOP</v>
          </cell>
          <cell r="F2843" t="str">
            <v>ELETRODUTO DE FERRO GALVANIZADO,TIPO MEDIO,DIAMETRO DE 3/4", INCLUSIVE CONEXOES E EMENDAS,EXCLUSIVE ABERTURA E FECHAMENTO DE RASGO.FORNECIMENTO E ASSENTAMENTO</v>
          </cell>
          <cell r="G2843">
            <v>15</v>
          </cell>
        </row>
        <row r="2843">
          <cell r="I2843" t="str">
            <v>M</v>
          </cell>
          <cell r="J2843">
            <v>1</v>
          </cell>
        </row>
        <row r="2843">
          <cell r="L2843">
            <v>15.52</v>
          </cell>
        </row>
        <row r="2844">
          <cell r="D2844" t="str">
            <v> 04000 </v>
          </cell>
          <cell r="E2844" t="str">
            <v>EMOP</v>
          </cell>
          <cell r="F2844" t="str">
            <v>ELETRODUTO DE FERRO GALVANIZADO, MEDIO, GALVANIZACAO A FOGO, NBR 5624, EM BARRAS  DE 3M, DE 3/4"</v>
          </cell>
          <cell r="G2844" t="str">
            <v>Material</v>
          </cell>
        </row>
        <row r="2844">
          <cell r="I2844" t="str">
            <v>UN</v>
          </cell>
          <cell r="J2844">
            <v>0.35</v>
          </cell>
          <cell r="K2844">
            <v>10</v>
          </cell>
          <cell r="L2844">
            <v>24.74</v>
          </cell>
        </row>
        <row r="2845">
          <cell r="D2845" t="str">
            <v> 20132 </v>
          </cell>
          <cell r="E2845" t="str">
            <v>EMOP</v>
          </cell>
          <cell r="F2845" t="str">
            <v>MAO-DE-OBRA DE SERVENTE DA CONSTRUCAO CI VIL, INCLUSIVE ENCARGOS SOCIAIS DESONERA DOS</v>
          </cell>
          <cell r="G2845" t="str">
            <v>Mão de Obra</v>
          </cell>
        </row>
        <row r="2845">
          <cell r="I2845" t="str">
            <v>H</v>
          </cell>
          <cell r="J2845">
            <v>0.14</v>
          </cell>
          <cell r="K2845">
            <v>3</v>
          </cell>
          <cell r="L2845">
            <v>17.5</v>
          </cell>
        </row>
        <row r="2846">
          <cell r="D2846" t="str">
            <v> 20060 </v>
          </cell>
          <cell r="E2846" t="str">
            <v>EMOP</v>
          </cell>
          <cell r="F2846" t="str">
            <v>MAO-DE-OBRA DE ELETRICISTA DA CONSTRUCAO  CIVIL, INCLUSIVE ENCARGOS SOCIAIS DESON ERADOS</v>
          </cell>
          <cell r="G2846" t="str">
            <v>Mão de Obra</v>
          </cell>
        </row>
        <row r="2846">
          <cell r="I2846" t="str">
            <v>H</v>
          </cell>
          <cell r="J2846">
            <v>0.14</v>
          </cell>
          <cell r="K2846">
            <v>3</v>
          </cell>
          <cell r="L2846">
            <v>24.2</v>
          </cell>
        </row>
        <row r="2848">
          <cell r="D2848" t="str">
            <v>Código</v>
          </cell>
          <cell r="E2848" t="str">
            <v>Banco</v>
          </cell>
          <cell r="F2848" t="str">
            <v>Descrição</v>
          </cell>
          <cell r="G2848" t="str">
            <v>Tipo</v>
          </cell>
        </row>
        <row r="2848">
          <cell r="I2848" t="str">
            <v>Und</v>
          </cell>
          <cell r="J2848" t="str">
            <v>Quant.</v>
          </cell>
          <cell r="K2848" t="str">
            <v>Porcent.</v>
          </cell>
          <cell r="L2848" t="str">
            <v>Valor Unit</v>
          </cell>
        </row>
        <row r="2849">
          <cell r="D2849" t="str">
            <v> 15.034.0023-A </v>
          </cell>
          <cell r="E2849" t="str">
            <v>EMOP</v>
          </cell>
          <cell r="F2849" t="str">
            <v>ELETRODUTO DE FERRO GALVANIZADO,TIPO MEDIO,DIAMETRO DE 1.1/2 ",INCLUSIVE CONEXOES E EMENDAS,EXCLUSIVE ABERTURA E FECHAMEN TO DE RASGO.FORNECIMENTO E ASSENTAMENTO</v>
          </cell>
          <cell r="G2849">
            <v>15</v>
          </cell>
        </row>
        <row r="2849">
          <cell r="I2849" t="str">
            <v>M</v>
          </cell>
          <cell r="J2849">
            <v>1</v>
          </cell>
        </row>
        <row r="2849">
          <cell r="L2849">
            <v>27.72</v>
          </cell>
        </row>
        <row r="2850">
          <cell r="D2850" t="str">
            <v> 20060 </v>
          </cell>
          <cell r="E2850" t="str">
            <v>EMOP</v>
          </cell>
          <cell r="F2850" t="str">
            <v>MAO-DE-OBRA DE ELETRICISTA DA CONSTRUCAO  CIVIL, INCLUSIVE ENCARGOS SOCIAIS DESON ERADOS</v>
          </cell>
          <cell r="G2850" t="str">
            <v>Mão de Obra</v>
          </cell>
        </row>
        <row r="2850">
          <cell r="I2850" t="str">
            <v>H</v>
          </cell>
          <cell r="J2850">
            <v>0.21</v>
          </cell>
          <cell r="K2850">
            <v>3</v>
          </cell>
          <cell r="L2850">
            <v>24.2</v>
          </cell>
        </row>
        <row r="2851">
          <cell r="D2851" t="str">
            <v> 04754 </v>
          </cell>
          <cell r="E2851" t="str">
            <v>EMOP</v>
          </cell>
          <cell r="F2851" t="str">
            <v>ELETRODUTO DE FERRO GALVANIZADO, MEDIO, GALVANIZACAO A FOGO, NBR 5624, EM BARRAS  DE 3M, DE 1.1/2"</v>
          </cell>
          <cell r="G2851" t="str">
            <v>Material</v>
          </cell>
        </row>
        <row r="2851">
          <cell r="I2851" t="str">
            <v>UN</v>
          </cell>
          <cell r="J2851">
            <v>0.35</v>
          </cell>
          <cell r="K2851">
            <v>10</v>
          </cell>
          <cell r="L2851">
            <v>48.6</v>
          </cell>
        </row>
        <row r="2852">
          <cell r="D2852" t="str">
            <v> 20132 </v>
          </cell>
          <cell r="E2852" t="str">
            <v>EMOP</v>
          </cell>
          <cell r="F2852" t="str">
            <v>MAO-DE-OBRA DE SERVENTE DA CONSTRUCAO CI VIL, INCLUSIVE ENCARGOS SOCIAIS DESONERA DOS</v>
          </cell>
          <cell r="G2852" t="str">
            <v>Mão de Obra</v>
          </cell>
        </row>
        <row r="2852">
          <cell r="I2852" t="str">
            <v>H</v>
          </cell>
          <cell r="J2852">
            <v>0.21</v>
          </cell>
          <cell r="K2852">
            <v>3</v>
          </cell>
          <cell r="L2852">
            <v>17.5</v>
          </cell>
        </row>
        <row r="2854">
          <cell r="D2854" t="str">
            <v>Código</v>
          </cell>
          <cell r="E2854" t="str">
            <v>Banco</v>
          </cell>
          <cell r="F2854" t="str">
            <v>Descrição</v>
          </cell>
          <cell r="G2854" t="str">
            <v>Tipo</v>
          </cell>
        </row>
        <row r="2854">
          <cell r="I2854" t="str">
            <v>Und</v>
          </cell>
          <cell r="J2854" t="str">
            <v>Quant.</v>
          </cell>
          <cell r="K2854" t="str">
            <v>Porcent.</v>
          </cell>
          <cell r="L2854" t="str">
            <v>Valor Unit</v>
          </cell>
        </row>
        <row r="2855">
          <cell r="D2855" t="str">
            <v> 95778 </v>
          </cell>
          <cell r="E2855" t="str">
            <v>SINAPI</v>
          </cell>
          <cell r="F2855" t="str">
            <v>CONDULETE DE ALUMÍNIO, TIPO C, PARA ELETRODUTO DE AÇO GALVANIZADO DN 20 MM (3/4''), APARENTE - FORNECIMENTO E INSTALAÇÃO. AF_10/2022</v>
          </cell>
          <cell r="G2855" t="str">
            <v>INEL - INSTALAÇÃO ELÉTRICA/ELETRIFICAÇÃO E ILUMINAÇÃO EXTERNA</v>
          </cell>
        </row>
        <row r="2855">
          <cell r="I2855" t="str">
            <v>UN</v>
          </cell>
          <cell r="J2855">
            <v>1</v>
          </cell>
        </row>
        <row r="2855">
          <cell r="L2855">
            <v>30.97</v>
          </cell>
        </row>
        <row r="2856">
          <cell r="D2856" t="str">
            <v> 88264 </v>
          </cell>
          <cell r="E2856" t="str">
            <v>SINAPI</v>
          </cell>
          <cell r="F2856" t="str">
            <v>ELETRICISTA COM ENCARGOS COMPLEMENTARES</v>
          </cell>
          <cell r="G2856" t="str">
            <v>SEDI - SERVIÇOS DIVERSOS</v>
          </cell>
        </row>
        <row r="2856">
          <cell r="I2856" t="str">
            <v>H</v>
          </cell>
          <cell r="J2856">
            <v>0.2727</v>
          </cell>
          <cell r="K2856">
            <v>0</v>
          </cell>
          <cell r="L2856">
            <v>33.07</v>
          </cell>
        </row>
        <row r="2857">
          <cell r="D2857" t="str">
            <v> 88247 </v>
          </cell>
          <cell r="E2857" t="str">
            <v>SINAPI</v>
          </cell>
          <cell r="F2857" t="str">
            <v>AUXILIAR DE ELETRICISTA COM ENCARGOS COMPLEMENTARES</v>
          </cell>
          <cell r="G2857" t="str">
            <v>SEDI - SERVIÇOS DIVERSOS</v>
          </cell>
        </row>
        <row r="2857">
          <cell r="I2857" t="str">
            <v>H</v>
          </cell>
          <cell r="J2857">
            <v>0.2727</v>
          </cell>
          <cell r="K2857">
            <v>0</v>
          </cell>
          <cell r="L2857">
            <v>27.3</v>
          </cell>
        </row>
        <row r="2858">
          <cell r="D2858" t="str">
            <v> 00011950 </v>
          </cell>
          <cell r="E2858" t="str">
            <v>SINAPI</v>
          </cell>
          <cell r="F2858" t="str">
            <v>BUCHA DE NYLON SEM ABA S6, COM PARAFUSO DE 4,20 X 40 MM EM ACO ZINCADO COM ROSCA SOBERBA, CABECA CHATA E FENDA PHILLIPS</v>
          </cell>
          <cell r="G2858" t="str">
            <v>Material</v>
          </cell>
        </row>
        <row r="2858">
          <cell r="I2858" t="str">
            <v>UN</v>
          </cell>
          <cell r="J2858">
            <v>2</v>
          </cell>
          <cell r="K2858">
            <v>0</v>
          </cell>
          <cell r="L2858">
            <v>0.31</v>
          </cell>
        </row>
        <row r="2859">
          <cell r="D2859" t="str">
            <v> 00002559 </v>
          </cell>
          <cell r="E2859" t="str">
            <v>SINAPI</v>
          </cell>
          <cell r="F2859" t="str">
            <v>CONDULETE DE ALUMINIO TIPO C, PARA ELETRODUTO ROSCAVEL DE 3/4", COM TAMPA CEGA</v>
          </cell>
          <cell r="G2859" t="str">
            <v>Material</v>
          </cell>
        </row>
        <row r="2859">
          <cell r="I2859" t="str">
            <v>UN</v>
          </cell>
          <cell r="J2859">
            <v>1</v>
          </cell>
          <cell r="K2859">
            <v>0</v>
          </cell>
          <cell r="L2859">
            <v>13.9</v>
          </cell>
        </row>
        <row r="2861">
          <cell r="D2861" t="str">
            <v>Código</v>
          </cell>
          <cell r="E2861" t="str">
            <v>Banco</v>
          </cell>
          <cell r="F2861" t="str">
            <v>Descrição</v>
          </cell>
          <cell r="G2861" t="str">
            <v>Tipo</v>
          </cell>
        </row>
        <row r="2861">
          <cell r="I2861" t="str">
            <v>Und</v>
          </cell>
          <cell r="J2861" t="str">
            <v>Quant.</v>
          </cell>
          <cell r="K2861" t="str">
            <v>Porcent.</v>
          </cell>
          <cell r="L2861" t="str">
            <v>Valor Unit</v>
          </cell>
        </row>
        <row r="2862">
          <cell r="D2862" t="str">
            <v> 95795 </v>
          </cell>
          <cell r="E2862" t="str">
            <v>SINAPI</v>
          </cell>
          <cell r="F2862" t="str">
            <v>CONDULETE DE ALUMÍNIO, TIPO T, PARA ELETRODUTO DE AÇO GALVANIZADO DN 20 MM (3/4''), APARENTE - FORNECIMENTO E INSTALAÇÃO. AF_10/2022</v>
          </cell>
          <cell r="G2862" t="str">
            <v>INEL - INSTALAÇÃO ELÉTRICA/ELETRIFICAÇÃO E ILUMINAÇÃO EXTERNA</v>
          </cell>
        </row>
        <row r="2862">
          <cell r="I2862" t="str">
            <v>UN</v>
          </cell>
          <cell r="J2862">
            <v>1</v>
          </cell>
        </row>
        <row r="2862">
          <cell r="L2862">
            <v>35.65</v>
          </cell>
        </row>
        <row r="2863">
          <cell r="D2863" t="str">
            <v> 88247 </v>
          </cell>
          <cell r="E2863" t="str">
            <v>SINAPI</v>
          </cell>
          <cell r="F2863" t="str">
            <v>AUXILIAR DE ELETRICISTA COM ENCARGOS COMPLEMENTARES</v>
          </cell>
          <cell r="G2863" t="str">
            <v>SEDI - SERVIÇOS DIVERSOS</v>
          </cell>
        </row>
        <row r="2863">
          <cell r="I2863" t="str">
            <v>H</v>
          </cell>
          <cell r="J2863">
            <v>0.3581</v>
          </cell>
          <cell r="K2863">
            <v>0</v>
          </cell>
          <cell r="L2863">
            <v>27.3</v>
          </cell>
        </row>
        <row r="2864">
          <cell r="D2864" t="str">
            <v> 88264 </v>
          </cell>
          <cell r="E2864" t="str">
            <v>SINAPI</v>
          </cell>
          <cell r="F2864" t="str">
            <v>ELETRICISTA COM ENCARGOS COMPLEMENTARES</v>
          </cell>
          <cell r="G2864" t="str">
            <v>SEDI - SERVIÇOS DIVERSOS</v>
          </cell>
        </row>
        <row r="2864">
          <cell r="I2864" t="str">
            <v>H</v>
          </cell>
          <cell r="J2864">
            <v>0.3581</v>
          </cell>
          <cell r="K2864">
            <v>0</v>
          </cell>
          <cell r="L2864">
            <v>33.07</v>
          </cell>
        </row>
        <row r="2865">
          <cell r="D2865" t="str">
            <v> 00002574 </v>
          </cell>
          <cell r="E2865" t="str">
            <v>SINAPI</v>
          </cell>
          <cell r="F2865" t="str">
            <v>CONDULETE DE ALUMINIO TIPO T, PARA ELETRODUTO ROSCAVEL DE 3/4", COM TAMPA CEGA</v>
          </cell>
          <cell r="G2865" t="str">
            <v>Material</v>
          </cell>
        </row>
        <row r="2865">
          <cell r="I2865" t="str">
            <v>UN</v>
          </cell>
          <cell r="J2865">
            <v>1</v>
          </cell>
          <cell r="K2865">
            <v>0</v>
          </cell>
          <cell r="L2865">
            <v>13.42</v>
          </cell>
        </row>
        <row r="2866">
          <cell r="D2866" t="str">
            <v> 00011950 </v>
          </cell>
          <cell r="E2866" t="str">
            <v>SINAPI</v>
          </cell>
          <cell r="F2866" t="str">
            <v>BUCHA DE NYLON SEM ABA S6, COM PARAFUSO DE 4,20 X 40 MM EM ACO ZINCADO COM ROSCA SOBERBA, CABECA CHATA E FENDA PHILLIPS</v>
          </cell>
          <cell r="G2866" t="str">
            <v>Material</v>
          </cell>
        </row>
        <row r="2866">
          <cell r="I2866" t="str">
            <v>UN</v>
          </cell>
          <cell r="J2866">
            <v>2</v>
          </cell>
          <cell r="K2866">
            <v>0</v>
          </cell>
          <cell r="L2866">
            <v>0.31</v>
          </cell>
        </row>
        <row r="2868">
          <cell r="D2868" t="str">
            <v>Código</v>
          </cell>
          <cell r="E2868" t="str">
            <v>Banco</v>
          </cell>
          <cell r="F2868" t="str">
            <v>Descrição</v>
          </cell>
          <cell r="G2868" t="str">
            <v>Tipo</v>
          </cell>
        </row>
        <row r="2868">
          <cell r="I2868" t="str">
            <v>Und</v>
          </cell>
          <cell r="J2868" t="str">
            <v>Quant.</v>
          </cell>
          <cell r="K2868" t="str">
            <v>Porcent.</v>
          </cell>
          <cell r="L2868" t="str">
            <v>Valor Unit</v>
          </cell>
        </row>
        <row r="2869">
          <cell r="D2869" t="str">
            <v> UFF00350 (ADAPT_SINAPI: 95797) </v>
          </cell>
          <cell r="E2869" t="str">
            <v>Próprio</v>
          </cell>
          <cell r="F2869" t="str">
            <v>CONDULETE DE ALUMÍNIO, TIPO T, PARA ELETRODUTO DE AÇO GALVANIZADO DN 40 MM (11/2'), APARENTE - FORNECIMENTO E INSTALAÇÃO. AF_10/2022</v>
          </cell>
          <cell r="G2869" t="str">
            <v>INEL - INSTALAÇÃO ELÉTRICA/ELETRIFICAÇÃO E ILUMINAÇÃO EXTERNA</v>
          </cell>
        </row>
        <row r="2869">
          <cell r="I2869" t="str">
            <v>UN</v>
          </cell>
          <cell r="J2869">
            <v>1</v>
          </cell>
        </row>
        <row r="2869">
          <cell r="L2869">
            <v>79.37</v>
          </cell>
        </row>
        <row r="2870">
          <cell r="D2870" t="str">
            <v> 88264 </v>
          </cell>
          <cell r="E2870" t="str">
            <v>SINAPI</v>
          </cell>
          <cell r="F2870" t="str">
            <v>ELETRICISTA COM ENCARGOS COMPLEMENTARES</v>
          </cell>
          <cell r="G2870" t="str">
            <v>SEDI - SERVIÇOS DIVERSOS</v>
          </cell>
        </row>
        <row r="2870">
          <cell r="I2870" t="str">
            <v>H</v>
          </cell>
          <cell r="J2870">
            <v>0.5973</v>
          </cell>
          <cell r="K2870">
            <v>0</v>
          </cell>
          <cell r="L2870">
            <v>33.07</v>
          </cell>
        </row>
        <row r="2871">
          <cell r="D2871" t="str">
            <v> 88247 </v>
          </cell>
          <cell r="E2871" t="str">
            <v>SINAPI</v>
          </cell>
          <cell r="F2871" t="str">
            <v>AUXILIAR DE ELETRICISTA COM ENCARGOS COMPLEMENTARES</v>
          </cell>
          <cell r="G2871" t="str">
            <v>SEDI - SERVIÇOS DIVERSOS</v>
          </cell>
        </row>
        <row r="2871">
          <cell r="I2871" t="str">
            <v>H</v>
          </cell>
          <cell r="J2871">
            <v>0.5973</v>
          </cell>
          <cell r="K2871">
            <v>0</v>
          </cell>
          <cell r="L2871">
            <v>27.3</v>
          </cell>
        </row>
        <row r="2872">
          <cell r="D2872" t="str">
            <v> 00011950 </v>
          </cell>
          <cell r="E2872" t="str">
            <v>SINAPI</v>
          </cell>
          <cell r="F2872" t="str">
            <v>BUCHA DE NYLON SEM ABA S6, COM PARAFUSO DE 4,20 X 40 MM EM ACO ZINCADO COM ROSCA SOBERBA, CABECA CHATA E FENDA PHILLIPS</v>
          </cell>
          <cell r="G2872" t="str">
            <v>Material</v>
          </cell>
        </row>
        <row r="2872">
          <cell r="I2872" t="str">
            <v>UN</v>
          </cell>
          <cell r="J2872">
            <v>2</v>
          </cell>
          <cell r="K2872">
            <v>0</v>
          </cell>
          <cell r="L2872">
            <v>0.31</v>
          </cell>
        </row>
        <row r="2873">
          <cell r="D2873" t="str">
            <v> 00002576 </v>
          </cell>
          <cell r="E2873" t="str">
            <v>SINAPI</v>
          </cell>
          <cell r="F2873" t="str">
            <v>CONDULETE DE ALUMINIO TIPO T, PARA ELETRODUTO ROSCAVEL DE 1 1/2", COM TAMPA CEGA</v>
          </cell>
          <cell r="G2873" t="str">
            <v>Material</v>
          </cell>
        </row>
        <row r="2873">
          <cell r="I2873" t="str">
            <v>UN</v>
          </cell>
          <cell r="J2873">
            <v>1</v>
          </cell>
          <cell r="K2873">
            <v>0</v>
          </cell>
          <cell r="L2873">
            <v>42.7</v>
          </cell>
        </row>
        <row r="2875">
          <cell r="D2875" t="str">
            <v>Código</v>
          </cell>
          <cell r="E2875" t="str">
            <v>Banco</v>
          </cell>
          <cell r="F2875" t="str">
            <v>Descrição</v>
          </cell>
          <cell r="G2875" t="str">
            <v>Tipo</v>
          </cell>
        </row>
        <row r="2875">
          <cell r="I2875" t="str">
            <v>Und</v>
          </cell>
          <cell r="J2875" t="str">
            <v>Quant.</v>
          </cell>
          <cell r="K2875" t="str">
            <v>Porcent.</v>
          </cell>
          <cell r="L2875" t="str">
            <v>Valor Unit</v>
          </cell>
        </row>
        <row r="2876">
          <cell r="D2876" t="str">
            <v> 95787 </v>
          </cell>
          <cell r="E2876" t="str">
            <v>SINAPI</v>
          </cell>
          <cell r="F2876" t="str">
            <v>CONDULETE DE ALUMÍNIO, TIPO LR, PARA ELETRODUTO DE AÇO GALVANIZADO DN 20 MM (3/4''), APARENTE - FORNECIMENTO E INSTALAÇÃO. AF_10/2022</v>
          </cell>
          <cell r="G2876" t="str">
            <v>INEL - INSTALAÇÃO ELÉTRICA/ELETRIFICAÇÃO E ILUMINAÇÃO EXTERNA</v>
          </cell>
        </row>
        <row r="2876">
          <cell r="I2876" t="str">
            <v>UN</v>
          </cell>
          <cell r="J2876">
            <v>1</v>
          </cell>
        </row>
        <row r="2876">
          <cell r="L2876">
            <v>31.29</v>
          </cell>
        </row>
        <row r="2877">
          <cell r="D2877" t="str">
            <v> 88264 </v>
          </cell>
          <cell r="E2877" t="str">
            <v>SINAPI</v>
          </cell>
          <cell r="F2877" t="str">
            <v>ELETRICISTA COM ENCARGOS COMPLEMENTARES</v>
          </cell>
          <cell r="G2877" t="str">
            <v>SEDI - SERVIÇOS DIVERSOS</v>
          </cell>
        </row>
        <row r="2877">
          <cell r="I2877" t="str">
            <v>H</v>
          </cell>
          <cell r="J2877">
            <v>0.3154</v>
          </cell>
          <cell r="K2877">
            <v>0</v>
          </cell>
          <cell r="L2877">
            <v>33.07</v>
          </cell>
        </row>
        <row r="2878">
          <cell r="D2878" t="str">
            <v> 88247 </v>
          </cell>
          <cell r="E2878" t="str">
            <v>SINAPI</v>
          </cell>
          <cell r="F2878" t="str">
            <v>AUXILIAR DE ELETRICISTA COM ENCARGOS COMPLEMENTARES</v>
          </cell>
          <cell r="G2878" t="str">
            <v>SEDI - SERVIÇOS DIVERSOS</v>
          </cell>
        </row>
        <row r="2878">
          <cell r="I2878" t="str">
            <v>H</v>
          </cell>
          <cell r="J2878">
            <v>0.3154</v>
          </cell>
          <cell r="K2878">
            <v>0</v>
          </cell>
          <cell r="L2878">
            <v>27.3</v>
          </cell>
        </row>
        <row r="2879">
          <cell r="D2879" t="str">
            <v> 00011950 </v>
          </cell>
          <cell r="E2879" t="str">
            <v>SINAPI</v>
          </cell>
          <cell r="F2879" t="str">
            <v>BUCHA DE NYLON SEM ABA S6, COM PARAFUSO DE 4,20 X 40 MM EM ACO ZINCADO COM ROSCA SOBERBA, CABECA CHATA E FENDA PHILLIPS</v>
          </cell>
          <cell r="G2879" t="str">
            <v>Material</v>
          </cell>
        </row>
        <row r="2879">
          <cell r="I2879" t="str">
            <v>UN</v>
          </cell>
          <cell r="J2879">
            <v>2</v>
          </cell>
          <cell r="K2879">
            <v>0</v>
          </cell>
          <cell r="L2879">
            <v>0.31</v>
          </cell>
        </row>
        <row r="2880">
          <cell r="D2880" t="str">
            <v> 00002593 </v>
          </cell>
          <cell r="E2880" t="str">
            <v>SINAPI</v>
          </cell>
          <cell r="F2880" t="str">
            <v>CONDULETE DE ALUMINIO TIPO LR, PARA ELETRODUTO ROSCAVEL DE 3/4", COM TAMPA CEGA</v>
          </cell>
          <cell r="G2880" t="str">
            <v>Material</v>
          </cell>
        </row>
        <row r="2880">
          <cell r="I2880" t="str">
            <v>UN</v>
          </cell>
          <cell r="J2880">
            <v>1</v>
          </cell>
          <cell r="K2880">
            <v>0</v>
          </cell>
          <cell r="L2880">
            <v>11.63</v>
          </cell>
        </row>
        <row r="2882">
          <cell r="D2882" t="str">
            <v>Código</v>
          </cell>
          <cell r="E2882" t="str">
            <v>Banco</v>
          </cell>
          <cell r="F2882" t="str">
            <v>Descrição</v>
          </cell>
          <cell r="G2882" t="str">
            <v>Tipo</v>
          </cell>
        </row>
        <row r="2882">
          <cell r="I2882" t="str">
            <v>Und</v>
          </cell>
          <cell r="J2882" t="str">
            <v>Quant.</v>
          </cell>
          <cell r="K2882" t="str">
            <v>Porcent.</v>
          </cell>
          <cell r="L2882" t="str">
            <v>Valor Unit</v>
          </cell>
        </row>
        <row r="2883">
          <cell r="D2883" t="str">
            <v> UFF00351 (ADAPT_SINAPI: 95791) </v>
          </cell>
          <cell r="E2883" t="str">
            <v>Próprio</v>
          </cell>
          <cell r="F2883" t="str">
            <v>CONDULETE DE ALUMÍNIO, TIPO LR, PARA ELETRODUTO DE AÇO GALVANIZADO DN 40 MM (11/2''), APARENTE - FORNECIMENTO E INSTALAÇÃO. AF_10/2022</v>
          </cell>
          <cell r="G2883" t="str">
            <v>INEL - INSTALAÇÃO ELÉTRICA/ELETRIFICAÇÃO E ILUMINAÇÃO EXTERNA</v>
          </cell>
        </row>
        <row r="2883">
          <cell r="I2883" t="str">
            <v>UN</v>
          </cell>
          <cell r="J2883">
            <v>1</v>
          </cell>
        </row>
        <row r="2883">
          <cell r="L2883">
            <v>66.12</v>
          </cell>
        </row>
        <row r="2884">
          <cell r="D2884" t="str">
            <v> 88247 </v>
          </cell>
          <cell r="E2884" t="str">
            <v>SINAPI</v>
          </cell>
          <cell r="F2884" t="str">
            <v>AUXILIAR DE ELETRICISTA COM ENCARGOS COMPLEMENTARES</v>
          </cell>
          <cell r="G2884" t="str">
            <v>SEDI - SERVIÇOS DIVERSOS</v>
          </cell>
        </row>
        <row r="2884">
          <cell r="I2884" t="str">
            <v>H</v>
          </cell>
          <cell r="J2884">
            <v>0.4948</v>
          </cell>
          <cell r="K2884">
            <v>0</v>
          </cell>
          <cell r="L2884">
            <v>27.3</v>
          </cell>
        </row>
        <row r="2885">
          <cell r="D2885" t="str">
            <v> 88264 </v>
          </cell>
          <cell r="E2885" t="str">
            <v>SINAPI</v>
          </cell>
          <cell r="F2885" t="str">
            <v>ELETRICISTA COM ENCARGOS COMPLEMENTARES</v>
          </cell>
          <cell r="G2885" t="str">
            <v>SEDI - SERVIÇOS DIVERSOS</v>
          </cell>
        </row>
        <row r="2885">
          <cell r="I2885" t="str">
            <v>H</v>
          </cell>
          <cell r="J2885">
            <v>0.4948</v>
          </cell>
          <cell r="K2885">
            <v>0</v>
          </cell>
          <cell r="L2885">
            <v>33.07</v>
          </cell>
        </row>
        <row r="2886">
          <cell r="D2886" t="str">
            <v> 00011950 </v>
          </cell>
          <cell r="E2886" t="str">
            <v>SINAPI</v>
          </cell>
          <cell r="F2886" t="str">
            <v>BUCHA DE NYLON SEM ABA S6, COM PARAFUSO DE 4,20 X 40 MM EM ACO ZINCADO COM ROSCA SOBERBA, CABECA CHATA E FENDA PHILLIPS</v>
          </cell>
          <cell r="G2886" t="str">
            <v>Material</v>
          </cell>
        </row>
        <row r="2886">
          <cell r="I2886" t="str">
            <v>UN</v>
          </cell>
          <cell r="J2886">
            <v>2</v>
          </cell>
          <cell r="K2886">
            <v>0</v>
          </cell>
          <cell r="L2886">
            <v>0.31</v>
          </cell>
        </row>
        <row r="2887">
          <cell r="D2887" t="str">
            <v> 00002587 </v>
          </cell>
          <cell r="E2887" t="str">
            <v>SINAPI</v>
          </cell>
          <cell r="F2887" t="str">
            <v>CONDULETE DE ALUMINIO TIPO LR, PARA ELETRODUTO ROSCAVEL DE 1 1/2", COM TAMPA CEGA</v>
          </cell>
          <cell r="G2887" t="str">
            <v>Material</v>
          </cell>
        </row>
        <row r="2887">
          <cell r="I2887" t="str">
            <v>UN</v>
          </cell>
          <cell r="J2887">
            <v>1</v>
          </cell>
          <cell r="K2887">
            <v>0</v>
          </cell>
          <cell r="L2887">
            <v>35.64</v>
          </cell>
        </row>
        <row r="2889">
          <cell r="D2889" t="str">
            <v>Código</v>
          </cell>
          <cell r="E2889" t="str">
            <v>Banco</v>
          </cell>
          <cell r="F2889" t="str">
            <v>Descrição</v>
          </cell>
          <cell r="G2889" t="str">
            <v>Tipo</v>
          </cell>
        </row>
        <row r="2889">
          <cell r="I2889" t="str">
            <v>Und</v>
          </cell>
          <cell r="J2889" t="str">
            <v>Quant.</v>
          </cell>
          <cell r="K2889" t="str">
            <v>Porcent.</v>
          </cell>
          <cell r="L2889" t="str">
            <v>Valor Unit</v>
          </cell>
        </row>
        <row r="2890">
          <cell r="D2890" t="str">
            <v> 95779 </v>
          </cell>
          <cell r="E2890" t="str">
            <v>SINAPI</v>
          </cell>
          <cell r="F2890" t="str">
            <v>CONDULETE DE ALUMÍNIO, TIPO E, PARA ELETRODUTO DE AÇO GALVANIZADO DN 20 MM (3/4''), APARENTE - FORNECIMENTO E INSTALAÇÃO. AF_10/2022</v>
          </cell>
          <cell r="G2890" t="str">
            <v>INEL - INSTALAÇÃO ELÉTRICA/ELETRIFICAÇÃO E ILUMINAÇÃO EXTERNA</v>
          </cell>
        </row>
        <row r="2890">
          <cell r="I2890" t="str">
            <v>UN</v>
          </cell>
          <cell r="J2890">
            <v>1</v>
          </cell>
        </row>
        <row r="2890">
          <cell r="L2890">
            <v>25.76</v>
          </cell>
        </row>
        <row r="2891">
          <cell r="D2891" t="str">
            <v> 88264 </v>
          </cell>
          <cell r="E2891" t="str">
            <v>SINAPI</v>
          </cell>
          <cell r="F2891" t="str">
            <v>ELETRICISTA COM ENCARGOS COMPLEMENTARES</v>
          </cell>
          <cell r="G2891" t="str">
            <v>SEDI - SERVIÇOS DIVERSOS</v>
          </cell>
        </row>
        <row r="2891">
          <cell r="I2891" t="str">
            <v>H</v>
          </cell>
          <cell r="J2891">
            <v>0.2301</v>
          </cell>
          <cell r="K2891">
            <v>0</v>
          </cell>
          <cell r="L2891">
            <v>33.07</v>
          </cell>
        </row>
        <row r="2892">
          <cell r="D2892" t="str">
            <v> 88247 </v>
          </cell>
          <cell r="E2892" t="str">
            <v>SINAPI</v>
          </cell>
          <cell r="F2892" t="str">
            <v>AUXILIAR DE ELETRICISTA COM ENCARGOS COMPLEMENTARES</v>
          </cell>
          <cell r="G2892" t="str">
            <v>SEDI - SERVIÇOS DIVERSOS</v>
          </cell>
        </row>
        <row r="2892">
          <cell r="I2892" t="str">
            <v>H</v>
          </cell>
          <cell r="J2892">
            <v>0.2301</v>
          </cell>
          <cell r="K2892">
            <v>0</v>
          </cell>
          <cell r="L2892">
            <v>27.3</v>
          </cell>
        </row>
        <row r="2893">
          <cell r="D2893" t="str">
            <v> 00011950 </v>
          </cell>
          <cell r="E2893" t="str">
            <v>SINAPI</v>
          </cell>
          <cell r="F2893" t="str">
            <v>BUCHA DE NYLON SEM ABA S6, COM PARAFUSO DE 4,20 X 40 MM EM ACO ZINCADO COM ROSCA SOBERBA, CABECA CHATA E FENDA PHILLIPS</v>
          </cell>
          <cell r="G2893" t="str">
            <v>Material</v>
          </cell>
        </row>
        <row r="2893">
          <cell r="I2893" t="str">
            <v>UN</v>
          </cell>
          <cell r="J2893">
            <v>2</v>
          </cell>
          <cell r="K2893">
            <v>0</v>
          </cell>
          <cell r="L2893">
            <v>0.31</v>
          </cell>
        </row>
        <row r="2894">
          <cell r="D2894" t="str">
            <v> 00002565 </v>
          </cell>
          <cell r="E2894" t="str">
            <v>SINAPI</v>
          </cell>
          <cell r="F2894" t="str">
            <v>CONDULETE DE ALUMINIO TIPO E, PARA ELETRODUTO ROSCAVEL DE 3/4", COM TAMPA CEGA</v>
          </cell>
          <cell r="G2894" t="str">
            <v>Material</v>
          </cell>
        </row>
        <row r="2894">
          <cell r="I2894" t="str">
            <v>UN</v>
          </cell>
          <cell r="J2894">
            <v>1</v>
          </cell>
          <cell r="K2894">
            <v>0</v>
          </cell>
          <cell r="L2894">
            <v>11.26</v>
          </cell>
        </row>
        <row r="2896">
          <cell r="D2896" t="str">
            <v>Código</v>
          </cell>
          <cell r="E2896" t="str">
            <v>Banco</v>
          </cell>
          <cell r="F2896" t="str">
            <v>Descrição</v>
          </cell>
          <cell r="G2896" t="str">
            <v>Tipo</v>
          </cell>
        </row>
        <row r="2896">
          <cell r="I2896" t="str">
            <v>Und</v>
          </cell>
          <cell r="J2896" t="str">
            <v>Quant.</v>
          </cell>
          <cell r="K2896" t="str">
            <v>Porcent.</v>
          </cell>
          <cell r="L2896" t="str">
            <v>Valor Unit</v>
          </cell>
        </row>
        <row r="2897">
          <cell r="D2897" t="str">
            <v> UFF00571 (ADAPT_SINAPI: 104785) </v>
          </cell>
          <cell r="E2897" t="str">
            <v>Próprio</v>
          </cell>
          <cell r="F2897" t="str">
            <v>FIXAÇÃO DE ELETRODUTOS, DIÂMETRO DE 20 MM, COM ABRAÇADEIRA METÁLICA RÍGIDA TIPO D E CUNHA DE FIXAÇÃO.</v>
          </cell>
          <cell r="G2897" t="str">
            <v>INEL - INSTALAÇÃO ELÉTRICA/ELETRIFICAÇÃO E ILUMINAÇÃO EXTERNA</v>
          </cell>
        </row>
        <row r="2897">
          <cell r="I2897" t="str">
            <v>UN</v>
          </cell>
          <cell r="J2897">
            <v>1</v>
          </cell>
        </row>
        <row r="2897">
          <cell r="L2897">
            <v>10.8</v>
          </cell>
        </row>
        <row r="2898">
          <cell r="D2898" t="str">
            <v> 88264 </v>
          </cell>
          <cell r="E2898" t="str">
            <v>SINAPI</v>
          </cell>
          <cell r="F2898" t="str">
            <v>ELETRICISTA COM ENCARGOS COMPLEMENTARES</v>
          </cell>
          <cell r="G2898" t="str">
            <v>SEDI - SERVIÇOS DIVERSOS</v>
          </cell>
        </row>
        <row r="2898">
          <cell r="I2898" t="str">
            <v>H</v>
          </cell>
          <cell r="J2898">
            <v>0.1946</v>
          </cell>
          <cell r="K2898">
            <v>0</v>
          </cell>
          <cell r="L2898">
            <v>33.07</v>
          </cell>
        </row>
        <row r="2899">
          <cell r="D2899" t="str">
            <v> 88247 </v>
          </cell>
          <cell r="E2899" t="str">
            <v>SINAPI</v>
          </cell>
          <cell r="F2899" t="str">
            <v>AUXILIAR DE ELETRICISTA COM ENCARGOS COMPLEMENTARES</v>
          </cell>
          <cell r="G2899" t="str">
            <v>SEDI - SERVIÇOS DIVERSOS</v>
          </cell>
        </row>
        <row r="2899">
          <cell r="I2899" t="str">
            <v>H</v>
          </cell>
          <cell r="J2899">
            <v>0.0442</v>
          </cell>
          <cell r="K2899">
            <v>0</v>
          </cell>
          <cell r="L2899">
            <v>27.3</v>
          </cell>
        </row>
        <row r="2900">
          <cell r="D2900" t="str">
            <v> 00039128 </v>
          </cell>
          <cell r="E2900" t="str">
            <v>SINAPI</v>
          </cell>
          <cell r="F2900" t="str">
            <v>ABRACADEIRA EM ACO PARA AMARRACAO DE ELETRODUTOS, TIPO D, COM 3/4" E CUNHA DE FIXACAO</v>
          </cell>
          <cell r="G2900" t="str">
            <v>Material</v>
          </cell>
        </row>
        <row r="2900">
          <cell r="I2900" t="str">
            <v>UN</v>
          </cell>
          <cell r="J2900">
            <v>1.25</v>
          </cell>
          <cell r="K2900">
            <v>0</v>
          </cell>
          <cell r="L2900">
            <v>2.54</v>
          </cell>
        </row>
        <row r="2902">
          <cell r="D2902" t="str">
            <v>Código</v>
          </cell>
          <cell r="E2902" t="str">
            <v>Banco</v>
          </cell>
          <cell r="F2902" t="str">
            <v>Descrição</v>
          </cell>
          <cell r="G2902" t="str">
            <v>Tipo</v>
          </cell>
        </row>
        <row r="2902">
          <cell r="I2902" t="str">
            <v>Und</v>
          </cell>
          <cell r="J2902" t="str">
            <v>Quant.</v>
          </cell>
          <cell r="K2902" t="str">
            <v>Porcent.</v>
          </cell>
          <cell r="L2902" t="str">
            <v>Valor Unit</v>
          </cell>
        </row>
        <row r="2903">
          <cell r="D2903" t="str">
            <v> UFF00573 (ADAPT_SINAPI: 104785) </v>
          </cell>
          <cell r="E2903" t="str">
            <v>Próprio</v>
          </cell>
          <cell r="F2903" t="str">
            <v>FIXAÇÃO DE ELETRODUTOS, DIÂMETRO DE 40 MM, COM ABRAÇADEIRA METÁLICA RÍGIDA TIPO D E CUNHA DE FIXAÇÃO.</v>
          </cell>
          <cell r="G2903" t="str">
            <v>INEL - INSTALAÇÃO ELÉTRICA/ELETRIFICAÇÃO E ILUMINAÇÃO EXTERNA</v>
          </cell>
        </row>
        <row r="2903">
          <cell r="I2903" t="str">
            <v>UN</v>
          </cell>
          <cell r="J2903">
            <v>1</v>
          </cell>
        </row>
        <row r="2903">
          <cell r="L2903">
            <v>13.69</v>
          </cell>
        </row>
        <row r="2904">
          <cell r="D2904" t="str">
            <v> 88247 </v>
          </cell>
          <cell r="E2904" t="str">
            <v>SINAPI</v>
          </cell>
          <cell r="F2904" t="str">
            <v>AUXILIAR DE ELETRICISTA COM ENCARGOS COMPLEMENTARES</v>
          </cell>
          <cell r="G2904" t="str">
            <v>SEDI - SERVIÇOS DIVERSOS</v>
          </cell>
        </row>
        <row r="2904">
          <cell r="I2904" t="str">
            <v>H</v>
          </cell>
          <cell r="J2904">
            <v>0.0442</v>
          </cell>
          <cell r="K2904">
            <v>0</v>
          </cell>
          <cell r="L2904">
            <v>27.3</v>
          </cell>
        </row>
        <row r="2905">
          <cell r="D2905" t="str">
            <v> 88264 </v>
          </cell>
          <cell r="E2905" t="str">
            <v>SINAPI</v>
          </cell>
          <cell r="F2905" t="str">
            <v>ELETRICISTA COM ENCARGOS COMPLEMENTARES</v>
          </cell>
          <cell r="G2905" t="str">
            <v>SEDI - SERVIÇOS DIVERSOS</v>
          </cell>
        </row>
        <row r="2905">
          <cell r="I2905" t="str">
            <v>H</v>
          </cell>
          <cell r="J2905">
            <v>0.1946</v>
          </cell>
          <cell r="K2905">
            <v>0</v>
          </cell>
          <cell r="L2905">
            <v>33.07</v>
          </cell>
        </row>
        <row r="2906">
          <cell r="D2906" t="str">
            <v> 00039131 </v>
          </cell>
          <cell r="E2906" t="str">
            <v>SINAPI</v>
          </cell>
          <cell r="F2906" t="str">
            <v>ABRACADEIRA EM ACO PARA AMARRACAO DE ELETRODUTOS, TIPO D, COM 1 1/2" E CUNHA DE FIXACAO</v>
          </cell>
          <cell r="G2906" t="str">
            <v>Material</v>
          </cell>
        </row>
        <row r="2906">
          <cell r="I2906" t="str">
            <v>UN</v>
          </cell>
          <cell r="J2906">
            <v>1.25</v>
          </cell>
          <cell r="K2906">
            <v>0</v>
          </cell>
          <cell r="L2906">
            <v>4.85</v>
          </cell>
        </row>
        <row r="2908">
          <cell r="D2908" t="str">
            <v>Código</v>
          </cell>
          <cell r="E2908" t="str">
            <v>Banco</v>
          </cell>
          <cell r="F2908" t="str">
            <v>Descrição</v>
          </cell>
          <cell r="G2908" t="str">
            <v>Tipo</v>
          </cell>
        </row>
        <row r="2908">
          <cell r="I2908" t="str">
            <v>Und</v>
          </cell>
          <cell r="J2908" t="str">
            <v>Quant.</v>
          </cell>
          <cell r="K2908" t="str">
            <v>Porcent.</v>
          </cell>
          <cell r="L2908" t="str">
            <v>Valor Unit</v>
          </cell>
        </row>
        <row r="2909">
          <cell r="D2909" t="str">
            <v> UFF00021 (ADAPT_ORSE:12545) </v>
          </cell>
          <cell r="E2909" t="str">
            <v>Próprio</v>
          </cell>
          <cell r="F2909" t="str">
            <v>FIXAÇÃO - BARRA DE TIRANTE ROSQUEADA GALVANIZADA, DE Ø1/4"</v>
          </cell>
          <cell r="G2909" t="str">
            <v>INEL - INSTALAÇÃO ELÉTRICA/ELETRIFICAÇÃO E ILUMINAÇÃO EXTERNA</v>
          </cell>
        </row>
        <row r="2909">
          <cell r="I2909" t="str">
            <v>UN</v>
          </cell>
          <cell r="J2909">
            <v>1</v>
          </cell>
        </row>
        <row r="2909">
          <cell r="L2909">
            <v>23.18</v>
          </cell>
        </row>
        <row r="2910">
          <cell r="D2910" t="str">
            <v> 88264 </v>
          </cell>
          <cell r="E2910" t="str">
            <v>SINAPI</v>
          </cell>
          <cell r="F2910" t="str">
            <v>ELETRICISTA COM ENCARGOS COMPLEMENTARES</v>
          </cell>
          <cell r="G2910" t="str">
            <v>SEDI - SERVIÇOS DIVERSOS</v>
          </cell>
        </row>
        <row r="2910">
          <cell r="I2910" t="str">
            <v>H</v>
          </cell>
          <cell r="J2910">
            <v>0.3</v>
          </cell>
          <cell r="K2910">
            <v>0</v>
          </cell>
          <cell r="L2910">
            <v>33.07</v>
          </cell>
        </row>
        <row r="2911">
          <cell r="D2911" t="str">
            <v> 88316 </v>
          </cell>
          <cell r="E2911" t="str">
            <v>SINAPI</v>
          </cell>
          <cell r="F2911" t="str">
            <v>SERVENTE COM ENCARGOS COMPLEMENTARES</v>
          </cell>
          <cell r="G2911" t="str">
            <v>SEDI - SERVIÇOS DIVERSOS</v>
          </cell>
        </row>
        <row r="2911">
          <cell r="I2911" t="str">
            <v>H</v>
          </cell>
          <cell r="J2911">
            <v>0.3</v>
          </cell>
          <cell r="K2911">
            <v>0</v>
          </cell>
          <cell r="L2911">
            <v>25.95</v>
          </cell>
        </row>
        <row r="2912">
          <cell r="D2912" t="str">
            <v> 00039997 </v>
          </cell>
          <cell r="E2912" t="str">
            <v>SINAPI</v>
          </cell>
          <cell r="F2912" t="str">
            <v>PORCA ZINCADA, SEXTAVADA, DIAMETRO 1/4"</v>
          </cell>
          <cell r="G2912" t="str">
            <v>Material</v>
          </cell>
        </row>
        <row r="2912">
          <cell r="I2912" t="str">
            <v>UN</v>
          </cell>
          <cell r="J2912">
            <v>1</v>
          </cell>
          <cell r="K2912">
            <v>0</v>
          </cell>
          <cell r="L2912">
            <v>0.42</v>
          </cell>
        </row>
        <row r="2913">
          <cell r="D2913" t="str">
            <v> 00011976 </v>
          </cell>
          <cell r="E2913" t="str">
            <v>SINAPI</v>
          </cell>
          <cell r="F2913" t="str">
            <v>CHUMBADOR DE ACO ZINCADO, DIAMETRO 1/4" COM PARAFUSO 1/4" X 40 MM</v>
          </cell>
          <cell r="G2913" t="str">
            <v>Material</v>
          </cell>
        </row>
        <row r="2913">
          <cell r="I2913" t="str">
            <v>UN</v>
          </cell>
          <cell r="J2913">
            <v>1</v>
          </cell>
          <cell r="K2913">
            <v>0</v>
          </cell>
          <cell r="L2913">
            <v>1.66</v>
          </cell>
        </row>
        <row r="2914">
          <cell r="D2914" t="str">
            <v> 00039996 </v>
          </cell>
          <cell r="E2914" t="str">
            <v>SINAPI</v>
          </cell>
          <cell r="F2914" t="str">
            <v>VERGALHAO ZINCADO ROSCA TOTAL, 1/4" (6,3 MM)</v>
          </cell>
          <cell r="G2914" t="str">
            <v>Material</v>
          </cell>
        </row>
        <row r="2914">
          <cell r="I2914" t="str">
            <v>M</v>
          </cell>
          <cell r="J2914">
            <v>1</v>
          </cell>
          <cell r="K2914">
            <v>0</v>
          </cell>
          <cell r="L2914">
            <v>3.4</v>
          </cell>
        </row>
        <row r="2916">
          <cell r="D2916" t="str">
            <v>Código</v>
          </cell>
          <cell r="E2916" t="str">
            <v>Banco</v>
          </cell>
          <cell r="F2916" t="str">
            <v>Descrição</v>
          </cell>
          <cell r="G2916" t="str">
            <v>Tipo</v>
          </cell>
        </row>
        <row r="2916">
          <cell r="I2916" t="str">
            <v>Und</v>
          </cell>
          <cell r="J2916" t="str">
            <v>Quant.</v>
          </cell>
          <cell r="K2916" t="str">
            <v>Porcent.</v>
          </cell>
          <cell r="L2916" t="str">
            <v>Valor Unit</v>
          </cell>
        </row>
        <row r="2917">
          <cell r="D2917" t="str">
            <v> MAT007550 </v>
          </cell>
          <cell r="E2917" t="str">
            <v>SCO</v>
          </cell>
          <cell r="F2917" t="str">
            <v>Arruela lisa de aco galvanizado, de 1/4"</v>
          </cell>
          <cell r="G2917" t="str">
            <v>Material</v>
          </cell>
        </row>
        <row r="2917">
          <cell r="I2917" t="str">
            <v>un</v>
          </cell>
          <cell r="J2917">
            <v>1</v>
          </cell>
        </row>
        <row r="2917">
          <cell r="L2917">
            <v>0.06</v>
          </cell>
        </row>
        <row r="2919">
          <cell r="D2919" t="str">
            <v>Código</v>
          </cell>
          <cell r="E2919" t="str">
            <v>Banco</v>
          </cell>
          <cell r="F2919" t="str">
            <v>Descrição</v>
          </cell>
          <cell r="G2919" t="str">
            <v>Tipo</v>
          </cell>
        </row>
        <row r="2919">
          <cell r="I2919" t="str">
            <v>Und</v>
          </cell>
          <cell r="J2919" t="str">
            <v>Quant.</v>
          </cell>
          <cell r="K2919" t="str">
            <v>Porcent.</v>
          </cell>
          <cell r="L2919" t="str">
            <v>Valor Unit</v>
          </cell>
        </row>
        <row r="2920">
          <cell r="D2920" t="str">
            <v> UFF00103 (ADAPT_SCO: IP 54.10.0950) </v>
          </cell>
          <cell r="E2920" t="str">
            <v>Próprio</v>
          </cell>
          <cell r="F2920" t="str">
            <v>PORCA SEXTAVADA DE AÇO GALVANIZADO, DE Ø1/4". Fornecimento.(desonerado)</v>
          </cell>
          <cell r="G2920" t="str">
            <v>IP</v>
          </cell>
        </row>
        <row r="2920">
          <cell r="I2920" t="str">
            <v>UN</v>
          </cell>
          <cell r="J2920">
            <v>1</v>
          </cell>
        </row>
        <row r="2920">
          <cell r="L2920">
            <v>0.12</v>
          </cell>
        </row>
        <row r="2921">
          <cell r="D2921" t="str">
            <v> MAT106200 </v>
          </cell>
          <cell r="E2921" t="str">
            <v>SCO</v>
          </cell>
          <cell r="F2921" t="str">
            <v>Porca sextavada de aco galvanizado, de 1/4"</v>
          </cell>
          <cell r="G2921" t="str">
            <v>Material</v>
          </cell>
        </row>
        <row r="2921">
          <cell r="I2921" t="str">
            <v>un</v>
          </cell>
          <cell r="J2921">
            <v>1</v>
          </cell>
          <cell r="K2921">
            <v>0</v>
          </cell>
          <cell r="L2921">
            <v>0.12</v>
          </cell>
        </row>
        <row r="2923">
          <cell r="D2923" t="str">
            <v>Código</v>
          </cell>
          <cell r="E2923" t="str">
            <v>Banco</v>
          </cell>
          <cell r="F2923" t="str">
            <v>Descrição</v>
          </cell>
          <cell r="G2923" t="str">
            <v>Tipo</v>
          </cell>
        </row>
        <row r="2923">
          <cell r="I2923" t="str">
            <v>Und</v>
          </cell>
          <cell r="J2923" t="str">
            <v>Quant.</v>
          </cell>
          <cell r="K2923" t="str">
            <v>Porcent.</v>
          </cell>
          <cell r="L2923" t="str">
            <v>Valor Unit</v>
          </cell>
        </row>
        <row r="2924">
          <cell r="D2924" t="str">
            <v> UFF00567 (ADAPT_AGETOP CIVIL: 070421) </v>
          </cell>
          <cell r="E2924" t="str">
            <v>Próprio</v>
          </cell>
          <cell r="F2924" t="str">
            <v>BUCHA E ARRUELA METALICA DIAM. 3/4"</v>
          </cell>
          <cell r="G2924" t="str">
            <v>INEL - INSTALAÇÃO ELÉTRICA/ELETRIFICAÇÃO E ILUMINAÇÃO EXTERNA</v>
          </cell>
        </row>
        <row r="2924">
          <cell r="I2924" t="str">
            <v>UN</v>
          </cell>
          <cell r="J2924">
            <v>1</v>
          </cell>
        </row>
        <row r="2924">
          <cell r="L2924">
            <v>2.92</v>
          </cell>
        </row>
        <row r="2925">
          <cell r="D2925" t="str">
            <v> 88247 </v>
          </cell>
          <cell r="E2925" t="str">
            <v>SINAPI</v>
          </cell>
          <cell r="F2925" t="str">
            <v>AUXILIAR DE ELETRICISTA COM ENCARGOS COMPLEMENTARES</v>
          </cell>
          <cell r="G2925" t="str">
            <v>SEDI - SERVIÇOS DIVERSOS</v>
          </cell>
        </row>
        <row r="2925">
          <cell r="I2925" t="str">
            <v>H</v>
          </cell>
          <cell r="J2925">
            <v>0.01</v>
          </cell>
          <cell r="K2925">
            <v>0</v>
          </cell>
          <cell r="L2925">
            <v>27.3</v>
          </cell>
        </row>
        <row r="2926">
          <cell r="D2926" t="str">
            <v> 88264 </v>
          </cell>
          <cell r="E2926" t="str">
            <v>SINAPI</v>
          </cell>
          <cell r="F2926" t="str">
            <v>ELETRICISTA COM ENCARGOS COMPLEMENTARES</v>
          </cell>
          <cell r="G2926" t="str">
            <v>SEDI - SERVIÇOS DIVERSOS</v>
          </cell>
        </row>
        <row r="2926">
          <cell r="I2926" t="str">
            <v>H</v>
          </cell>
          <cell r="J2926">
            <v>0.01</v>
          </cell>
          <cell r="K2926">
            <v>0</v>
          </cell>
          <cell r="L2926">
            <v>33.07</v>
          </cell>
        </row>
        <row r="2927">
          <cell r="D2927" t="str">
            <v> 007824 </v>
          </cell>
          <cell r="E2927" t="str">
            <v>SBC</v>
          </cell>
          <cell r="F2927" t="str">
            <v>BUCHA/ARRUELA DE ALUMINIO PARA ELETRODUTO 3/4"</v>
          </cell>
          <cell r="G2927" t="str">
            <v>Material</v>
          </cell>
        </row>
        <row r="2927">
          <cell r="I2927" t="str">
            <v>CJ</v>
          </cell>
          <cell r="J2927">
            <v>1</v>
          </cell>
          <cell r="K2927">
            <v>0</v>
          </cell>
          <cell r="L2927">
            <v>2.32</v>
          </cell>
        </row>
        <row r="2929">
          <cell r="D2929" t="str">
            <v>Código</v>
          </cell>
          <cell r="E2929" t="str">
            <v>Banco</v>
          </cell>
          <cell r="F2929" t="str">
            <v>Descrição</v>
          </cell>
          <cell r="G2929" t="str">
            <v>Tipo</v>
          </cell>
        </row>
        <row r="2929">
          <cell r="I2929" t="str">
            <v>Und</v>
          </cell>
          <cell r="J2929" t="str">
            <v>Quant.</v>
          </cell>
          <cell r="K2929" t="str">
            <v>Porcent.</v>
          </cell>
          <cell r="L2929" t="str">
            <v>Valor Unit</v>
          </cell>
        </row>
        <row r="2930">
          <cell r="D2930" t="str">
            <v> UFF00569 (ADAPT_AGETOP CIVIL: 070424) </v>
          </cell>
          <cell r="E2930" t="str">
            <v>Próprio</v>
          </cell>
          <cell r="F2930" t="str">
            <v>BUCHA E ARRUELA METALICA DIAM. 1.1/2"</v>
          </cell>
          <cell r="G2930" t="str">
            <v>INEL - INSTALAÇÃO ELÉTRICA/ELETRIFICAÇÃO E ILUMINAÇÃO EXTERNA</v>
          </cell>
        </row>
        <row r="2930">
          <cell r="I2930" t="str">
            <v>UN</v>
          </cell>
          <cell r="J2930">
            <v>1</v>
          </cell>
        </row>
        <row r="2930">
          <cell r="L2930">
            <v>5.98</v>
          </cell>
        </row>
        <row r="2931">
          <cell r="D2931" t="str">
            <v> 88264 </v>
          </cell>
          <cell r="E2931" t="str">
            <v>SINAPI</v>
          </cell>
          <cell r="F2931" t="str">
            <v>ELETRICISTA COM ENCARGOS COMPLEMENTARES</v>
          </cell>
          <cell r="G2931" t="str">
            <v>SEDI - SERVIÇOS DIVERSOS</v>
          </cell>
        </row>
        <row r="2931">
          <cell r="I2931" t="str">
            <v>H</v>
          </cell>
          <cell r="J2931">
            <v>0.04</v>
          </cell>
          <cell r="K2931">
            <v>0</v>
          </cell>
          <cell r="L2931">
            <v>33.07</v>
          </cell>
        </row>
        <row r="2932">
          <cell r="D2932" t="str">
            <v> 88247 </v>
          </cell>
          <cell r="E2932" t="str">
            <v>SINAPI</v>
          </cell>
          <cell r="F2932" t="str">
            <v>AUXILIAR DE ELETRICISTA COM ENCARGOS COMPLEMENTARES</v>
          </cell>
          <cell r="G2932" t="str">
            <v>SEDI - SERVIÇOS DIVERSOS</v>
          </cell>
        </row>
        <row r="2932">
          <cell r="I2932" t="str">
            <v>H</v>
          </cell>
          <cell r="J2932">
            <v>0.04</v>
          </cell>
          <cell r="K2932">
            <v>0</v>
          </cell>
          <cell r="L2932">
            <v>27.3</v>
          </cell>
        </row>
        <row r="2933">
          <cell r="D2933" t="str">
            <v> 007861 </v>
          </cell>
          <cell r="E2933" t="str">
            <v>SBC</v>
          </cell>
          <cell r="F2933" t="str">
            <v>BUCHA DE ALUMINIO PARA ELETRODUTO 1.1/2"</v>
          </cell>
          <cell r="G2933" t="str">
            <v>Material</v>
          </cell>
        </row>
        <row r="2933">
          <cell r="I2933" t="str">
            <v>UN</v>
          </cell>
          <cell r="J2933">
            <v>1</v>
          </cell>
          <cell r="K2933">
            <v>0</v>
          </cell>
          <cell r="L2933">
            <v>3.57</v>
          </cell>
        </row>
        <row r="2935">
          <cell r="D2935" t="str">
            <v>Código</v>
          </cell>
          <cell r="E2935" t="str">
            <v>Banco</v>
          </cell>
          <cell r="F2935" t="str">
            <v>Descrição</v>
          </cell>
          <cell r="G2935" t="str">
            <v>Tipo</v>
          </cell>
        </row>
        <row r="2935">
          <cell r="I2935" t="str">
            <v>Und</v>
          </cell>
          <cell r="J2935" t="str">
            <v>Quant.</v>
          </cell>
          <cell r="K2935" t="str">
            <v>Porcent.</v>
          </cell>
          <cell r="L2935" t="str">
            <v>Valor Unit</v>
          </cell>
        </row>
        <row r="2936">
          <cell r="D2936" t="str">
            <v> 97668 </v>
          </cell>
          <cell r="E2936" t="str">
            <v>SINAPI</v>
          </cell>
          <cell r="F2936" t="str">
            <v>ELETRODUTO FLEXÍVEL CORRUGADO, PEAD, DN 63 (2"), PARA REDE ENTERRADA DE DISTRIBUIÇÃO DE ENERGIA ELÉTRICA - FORNECIMENTO E INSTALAÇÃO. AF_12/2021</v>
          </cell>
          <cell r="G2936" t="str">
            <v>INEL - INSTALAÇÃO ELÉTRICA/ELETRIFICAÇÃO E ILUMINAÇÃO EXTERNA</v>
          </cell>
        </row>
        <row r="2936">
          <cell r="I2936" t="str">
            <v>M</v>
          </cell>
          <cell r="J2936">
            <v>1</v>
          </cell>
        </row>
        <row r="2936">
          <cell r="L2936">
            <v>16.52</v>
          </cell>
        </row>
        <row r="2937">
          <cell r="D2937" t="str">
            <v> 88264 </v>
          </cell>
          <cell r="E2937" t="str">
            <v>SINAPI</v>
          </cell>
          <cell r="F2937" t="str">
            <v>ELETRICISTA COM ENCARGOS COMPLEMENTARES</v>
          </cell>
          <cell r="G2937" t="str">
            <v>SEDI - SERVIÇOS DIVERSOS</v>
          </cell>
        </row>
        <row r="2937">
          <cell r="I2937" t="str">
            <v>H</v>
          </cell>
          <cell r="J2937">
            <v>0.0945</v>
          </cell>
          <cell r="K2937">
            <v>0</v>
          </cell>
          <cell r="L2937">
            <v>33.07</v>
          </cell>
        </row>
        <row r="2938">
          <cell r="D2938" t="str">
            <v> 88247 </v>
          </cell>
          <cell r="E2938" t="str">
            <v>SINAPI</v>
          </cell>
          <cell r="F2938" t="str">
            <v>AUXILIAR DE ELETRICISTA COM ENCARGOS COMPLEMENTARES</v>
          </cell>
          <cell r="G2938" t="str">
            <v>SEDI - SERVIÇOS DIVERSOS</v>
          </cell>
        </row>
        <row r="2938">
          <cell r="I2938" t="str">
            <v>H</v>
          </cell>
          <cell r="J2938">
            <v>0.0945</v>
          </cell>
          <cell r="K2938">
            <v>0</v>
          </cell>
          <cell r="L2938">
            <v>27.3</v>
          </cell>
        </row>
        <row r="2939">
          <cell r="D2939" t="str">
            <v> 00002446 </v>
          </cell>
          <cell r="E2939" t="str">
            <v>SINAPI</v>
          </cell>
          <cell r="F2939" t="str">
            <v>ELETRODUTO/DUTO PEAD FLEXIVEL PAREDE SIMPLES, CORRUGACAO HELICOIDAL, COR PRETA, SEM ROSCA, DE 2", CRC 680 N, PARA CABEAMENTO SUBTERRANEO (NBR 15715)</v>
          </cell>
          <cell r="G2939" t="str">
            <v>Material</v>
          </cell>
        </row>
        <row r="2939">
          <cell r="I2939" t="str">
            <v>M</v>
          </cell>
          <cell r="J2939">
            <v>1.1</v>
          </cell>
          <cell r="K2939">
            <v>0</v>
          </cell>
          <cell r="L2939">
            <v>9.85</v>
          </cell>
        </row>
        <row r="2941">
          <cell r="D2941" t="str">
            <v>Código</v>
          </cell>
          <cell r="E2941" t="str">
            <v>Banco</v>
          </cell>
          <cell r="F2941" t="str">
            <v>Descrição</v>
          </cell>
          <cell r="G2941" t="str">
            <v>Tipo</v>
          </cell>
        </row>
        <row r="2941">
          <cell r="I2941" t="str">
            <v>Und</v>
          </cell>
          <cell r="J2941" t="str">
            <v>Quant.</v>
          </cell>
          <cell r="K2941" t="str">
            <v>Porcent.</v>
          </cell>
          <cell r="L2941" t="str">
            <v>Valor Unit</v>
          </cell>
        </row>
        <row r="2942">
          <cell r="D2942" t="str">
            <v> 061307 </v>
          </cell>
          <cell r="E2942" t="str">
            <v>SBC</v>
          </cell>
          <cell r="F2942" t="str">
            <v>ENVELOPE CONCRETO 1:2:4 P/2 ELETRODUTOS KANALEX 2""</v>
          </cell>
          <cell r="G2942" t="str">
            <v>INSTALACOES ELETRICAS - ELETRODUTOS</v>
          </cell>
        </row>
        <row r="2942">
          <cell r="I2942" t="str">
            <v>M</v>
          </cell>
          <cell r="J2942">
            <v>1</v>
          </cell>
        </row>
        <row r="2942">
          <cell r="L2942">
            <v>76.18</v>
          </cell>
        </row>
        <row r="2943">
          <cell r="D2943" t="str">
            <v> 000200 </v>
          </cell>
          <cell r="E2943" t="str">
            <v>SBC</v>
          </cell>
          <cell r="F2943" t="str">
            <v>PEDRA BRITADA #1 E 2</v>
          </cell>
          <cell r="G2943" t="str">
            <v>Material</v>
          </cell>
        </row>
        <row r="2943">
          <cell r="I2943" t="str">
            <v>m³</v>
          </cell>
          <cell r="J2943">
            <v>0.064</v>
          </cell>
          <cell r="K2943">
            <v>0</v>
          </cell>
          <cell r="L2943">
            <v>98.6</v>
          </cell>
        </row>
        <row r="2944">
          <cell r="D2944" t="str">
            <v> 039111 </v>
          </cell>
          <cell r="E2944" t="str">
            <v>SBC</v>
          </cell>
          <cell r="F2944" t="str">
            <v>ELETRODUTO FLEXIVEL KANALEX 2"</v>
          </cell>
          <cell r="G2944" t="str">
            <v>Material</v>
          </cell>
        </row>
        <row r="2944">
          <cell r="I2944" t="str">
            <v>M</v>
          </cell>
          <cell r="J2944">
            <v>2.4</v>
          </cell>
          <cell r="K2944">
            <v>0</v>
          </cell>
          <cell r="L2944">
            <v>6.38</v>
          </cell>
        </row>
        <row r="2945">
          <cell r="D2945" t="str">
            <v> 099900 </v>
          </cell>
          <cell r="E2945" t="str">
            <v>SBC</v>
          </cell>
          <cell r="F2945" t="str">
            <v>SERVENTE</v>
          </cell>
          <cell r="G2945" t="str">
            <v>Mão de Obra</v>
          </cell>
        </row>
        <row r="2945">
          <cell r="I2945" t="str">
            <v>H</v>
          </cell>
          <cell r="J2945">
            <v>1.32</v>
          </cell>
          <cell r="K2945">
            <v>0</v>
          </cell>
          <cell r="L2945">
            <v>18.683875</v>
          </cell>
        </row>
        <row r="2946">
          <cell r="D2946" t="str">
            <v> 099050 </v>
          </cell>
          <cell r="E2946" t="str">
            <v>SBC</v>
          </cell>
          <cell r="F2946" t="str">
            <v>PEDREIRO</v>
          </cell>
          <cell r="G2946" t="str">
            <v>Mão de Obra</v>
          </cell>
        </row>
        <row r="2946">
          <cell r="I2946" t="str">
            <v>H</v>
          </cell>
          <cell r="J2946">
            <v>0.33</v>
          </cell>
          <cell r="K2946">
            <v>0</v>
          </cell>
          <cell r="L2946">
            <v>25.83713</v>
          </cell>
        </row>
        <row r="2947">
          <cell r="D2947" t="str">
            <v> 000100 </v>
          </cell>
          <cell r="E2947" t="str">
            <v>SBC</v>
          </cell>
          <cell r="F2947" t="str">
            <v>AREIA GROSSA LAVADA</v>
          </cell>
          <cell r="G2947" t="str">
            <v>Material</v>
          </cell>
        </row>
        <row r="2947">
          <cell r="I2947" t="str">
            <v>m³</v>
          </cell>
          <cell r="J2947">
            <v>0.056</v>
          </cell>
          <cell r="K2947">
            <v>0</v>
          </cell>
          <cell r="L2947">
            <v>88.64</v>
          </cell>
        </row>
        <row r="2948">
          <cell r="D2948" t="str">
            <v> 000050 </v>
          </cell>
          <cell r="E2948" t="str">
            <v>SBC</v>
          </cell>
          <cell r="F2948" t="str">
            <v>CIMENTO PORTLAND CP III 32RS NBR 11578 (quilo)</v>
          </cell>
          <cell r="G2948" t="str">
            <v>Material</v>
          </cell>
        </row>
        <row r="2948">
          <cell r="I2948" t="str">
            <v>KG</v>
          </cell>
          <cell r="J2948">
            <v>24.88</v>
          </cell>
          <cell r="K2948">
            <v>0</v>
          </cell>
          <cell r="L2948">
            <v>0.66</v>
          </cell>
        </row>
        <row r="2950">
          <cell r="D2950" t="str">
            <v>Código</v>
          </cell>
          <cell r="E2950" t="str">
            <v>Banco</v>
          </cell>
          <cell r="F2950" t="str">
            <v>Descrição</v>
          </cell>
          <cell r="G2950" t="str">
            <v>Tipo</v>
          </cell>
        </row>
        <row r="2950">
          <cell r="I2950" t="str">
            <v>Und</v>
          </cell>
          <cell r="J2950" t="str">
            <v>Quant.</v>
          </cell>
          <cell r="K2950" t="str">
            <v>Porcent.</v>
          </cell>
          <cell r="L2950" t="str">
            <v>Valor Unit</v>
          </cell>
        </row>
        <row r="2951">
          <cell r="D2951" t="str">
            <v> UFF00565 (ADAPT_IOPES: 151017) </v>
          </cell>
          <cell r="E2951" t="str">
            <v>Próprio</v>
          </cell>
          <cell r="F2951" t="str">
            <v>CAIXA DE PASSAGEM DE ALVENARIA DE BLOCOS DE CONCRETO 9x19x39 CM, DIMENSÕES 60x60x60 CM, COM REVESTIMENTO INTERNO EM CHAPISCO E RECOBO, TAMPA DE FERRO FUNDIDO PESADO DIAM. 60 CM, COM DRENO DE BRITA NO FUNDO.</v>
          </cell>
          <cell r="G2951" t="str">
            <v>ASTU - ASSENTAMENTO DE TUBOS E PECAS</v>
          </cell>
        </row>
        <row r="2951">
          <cell r="I2951" t="str">
            <v>UN</v>
          </cell>
          <cell r="J2951">
            <v>1</v>
          </cell>
        </row>
        <row r="2951">
          <cell r="L2951">
            <v>986.8</v>
          </cell>
        </row>
        <row r="2952">
          <cell r="D2952" t="str">
            <v> 88242 </v>
          </cell>
          <cell r="E2952" t="str">
            <v>SINAPI</v>
          </cell>
          <cell r="F2952" t="str">
            <v>AJUDANTE DE PEDREIRO COM ENCARGOS COMPLEMENTARES</v>
          </cell>
          <cell r="G2952" t="str">
            <v>SEDI - SERVIÇOS DIVERSOS</v>
          </cell>
        </row>
        <row r="2952">
          <cell r="I2952" t="str">
            <v>H</v>
          </cell>
          <cell r="J2952">
            <v>0.894</v>
          </cell>
          <cell r="K2952">
            <v>0</v>
          </cell>
          <cell r="L2952">
            <v>26.86</v>
          </cell>
        </row>
        <row r="2953">
          <cell r="D2953" t="str">
            <v> 88262 </v>
          </cell>
          <cell r="E2953" t="str">
            <v>SINAPI</v>
          </cell>
          <cell r="F2953" t="str">
            <v>CARPINTEIRO DE FORMAS COM ENCARGOS COMPLEMENTARES</v>
          </cell>
          <cell r="G2953" t="str">
            <v>SEDI - SERVIÇOS DIVERSOS</v>
          </cell>
        </row>
        <row r="2953">
          <cell r="I2953" t="str">
            <v>H</v>
          </cell>
          <cell r="J2953">
            <v>0.808</v>
          </cell>
          <cell r="K2953">
            <v>0</v>
          </cell>
          <cell r="L2953">
            <v>33.15</v>
          </cell>
        </row>
        <row r="2954">
          <cell r="D2954" t="str">
            <v> 88309 </v>
          </cell>
          <cell r="E2954" t="str">
            <v>SINAPI</v>
          </cell>
          <cell r="F2954" t="str">
            <v>PEDREIRO COM ENCARGOS COMPLEMENTARES</v>
          </cell>
          <cell r="G2954" t="str">
            <v>SEDI - SERVIÇOS DIVERSOS</v>
          </cell>
        </row>
        <row r="2954">
          <cell r="I2954" t="str">
            <v>H</v>
          </cell>
          <cell r="J2954">
            <v>3.301</v>
          </cell>
          <cell r="K2954">
            <v>0</v>
          </cell>
          <cell r="L2954">
            <v>33.38</v>
          </cell>
        </row>
        <row r="2955">
          <cell r="D2955" t="str">
            <v> 88245 </v>
          </cell>
          <cell r="E2955" t="str">
            <v>SINAPI</v>
          </cell>
          <cell r="F2955" t="str">
            <v>ARMADOR COM ENCARGOS COMPLEMENTARES</v>
          </cell>
          <cell r="G2955" t="str">
            <v>SEDI - SERVIÇOS DIVERSOS</v>
          </cell>
        </row>
        <row r="2955">
          <cell r="I2955" t="str">
            <v>H</v>
          </cell>
          <cell r="J2955">
            <v>0.086</v>
          </cell>
          <cell r="K2955">
            <v>0</v>
          </cell>
          <cell r="L2955">
            <v>32.41</v>
          </cell>
        </row>
        <row r="2956">
          <cell r="D2956" t="str">
            <v> 88316 </v>
          </cell>
          <cell r="E2956" t="str">
            <v>SINAPI</v>
          </cell>
          <cell r="F2956" t="str">
            <v>SERVENTE COM ENCARGOS COMPLEMENTARES</v>
          </cell>
          <cell r="G2956" t="str">
            <v>SEDI - SERVIÇOS DIVERSOS</v>
          </cell>
        </row>
        <row r="2956">
          <cell r="I2956" t="str">
            <v>H</v>
          </cell>
          <cell r="J2956">
            <v>9.164</v>
          </cell>
          <cell r="K2956">
            <v>0</v>
          </cell>
          <cell r="L2956">
            <v>25.95</v>
          </cell>
        </row>
        <row r="2957">
          <cell r="D2957" t="str">
            <v> 00000033 </v>
          </cell>
          <cell r="E2957" t="str">
            <v>SINAPI</v>
          </cell>
          <cell r="F2957" t="str">
            <v>ACO CA-50, 8,0 MM, VERGALHAO</v>
          </cell>
          <cell r="G2957" t="str">
            <v>Material</v>
          </cell>
        </row>
        <row r="2957">
          <cell r="I2957" t="str">
            <v>KG</v>
          </cell>
          <cell r="J2957">
            <v>1.176</v>
          </cell>
          <cell r="K2957">
            <v>0</v>
          </cell>
          <cell r="L2957">
            <v>8.12</v>
          </cell>
        </row>
        <row r="2958">
          <cell r="D2958" t="str">
            <v> 00005061 </v>
          </cell>
          <cell r="E2958" t="str">
            <v>SINAPI</v>
          </cell>
          <cell r="F2958" t="str">
            <v>PREGO DE ACO POLIDO COM CABECA 18 X 27 (2 1/2 X 10)</v>
          </cell>
          <cell r="G2958" t="str">
            <v>Material</v>
          </cell>
        </row>
        <row r="2958">
          <cell r="I2958" t="str">
            <v>KG</v>
          </cell>
          <cell r="J2958">
            <v>0.093</v>
          </cell>
          <cell r="K2958">
            <v>0</v>
          </cell>
          <cell r="L2958">
            <v>18.05</v>
          </cell>
        </row>
        <row r="2959">
          <cell r="D2959" t="str">
            <v> 00002692 </v>
          </cell>
          <cell r="E2959" t="str">
            <v>SINAPI</v>
          </cell>
          <cell r="F2959" t="str">
            <v>DESMOLDANTE PROTETOR PARA FORMAS DE MADEIRA, DE BASE OLEOSA EMULSIONADA EM AGUA</v>
          </cell>
          <cell r="G2959" t="str">
            <v>Material</v>
          </cell>
        </row>
        <row r="2959">
          <cell r="I2959" t="str">
            <v>L</v>
          </cell>
          <cell r="J2959">
            <v>0.249</v>
          </cell>
          <cell r="K2959">
            <v>0</v>
          </cell>
          <cell r="L2959">
            <v>7.97</v>
          </cell>
        </row>
        <row r="2960">
          <cell r="D2960" t="str">
            <v> 00004509 </v>
          </cell>
          <cell r="E2960" t="str">
            <v>SINAPI</v>
          </cell>
          <cell r="F2960" t="str">
            <v>SARRAFO *2,5 X 10* CM EM PINUS, MISTA OU EQUIVALENTE DA REGIAO - BRUTA</v>
          </cell>
          <cell r="G2960" t="str">
            <v>Material</v>
          </cell>
        </row>
        <row r="2960">
          <cell r="I2960" t="str">
            <v>M</v>
          </cell>
          <cell r="J2960">
            <v>0.311</v>
          </cell>
          <cell r="K2960">
            <v>0</v>
          </cell>
          <cell r="L2960">
            <v>4.25</v>
          </cell>
        </row>
        <row r="2961">
          <cell r="D2961" t="str">
            <v> 000300 </v>
          </cell>
          <cell r="E2961" t="str">
            <v>SBC</v>
          </cell>
          <cell r="F2961" t="str">
            <v>CAL HIDRATADA CH-III SACO 20kg (QUILOGRAMA)</v>
          </cell>
          <cell r="G2961" t="str">
            <v>Material</v>
          </cell>
        </row>
        <row r="2961">
          <cell r="I2961" t="str">
            <v>KG</v>
          </cell>
          <cell r="J2961">
            <v>2.727</v>
          </cell>
          <cell r="K2961">
            <v>0</v>
          </cell>
          <cell r="L2961">
            <v>0.89</v>
          </cell>
        </row>
        <row r="2962">
          <cell r="D2962" t="str">
            <v> 000098 </v>
          </cell>
          <cell r="E2962" t="str">
            <v>SBC</v>
          </cell>
          <cell r="F2962" t="str">
            <v>AREIA MEDIA LAVADA</v>
          </cell>
          <cell r="G2962" t="str">
            <v>Material</v>
          </cell>
        </row>
        <row r="2962">
          <cell r="I2962" t="str">
            <v>m³</v>
          </cell>
          <cell r="J2962">
            <v>0.086</v>
          </cell>
          <cell r="K2962">
            <v>0</v>
          </cell>
          <cell r="L2962">
            <v>95</v>
          </cell>
        </row>
        <row r="2963">
          <cell r="D2963" t="str">
            <v> 00006212 </v>
          </cell>
          <cell r="E2963" t="str">
            <v>SINAPI</v>
          </cell>
          <cell r="F2963" t="str">
            <v>TABUA *2,5 X 30 CM EM PINUS, MISTA OU EQUIVALENTE DA REGIAO - BRUTA</v>
          </cell>
          <cell r="G2963" t="str">
            <v>Material</v>
          </cell>
        </row>
        <row r="2963">
          <cell r="I2963" t="str">
            <v>M</v>
          </cell>
          <cell r="J2963">
            <v>0.622</v>
          </cell>
          <cell r="K2963">
            <v>0</v>
          </cell>
          <cell r="L2963">
            <v>13.9</v>
          </cell>
        </row>
        <row r="2964">
          <cell r="D2964" t="str">
            <v> 008767 </v>
          </cell>
          <cell r="E2964" t="str">
            <v>SBC</v>
          </cell>
          <cell r="F2964" t="str">
            <v>PEDRA BRITADA #2</v>
          </cell>
          <cell r="G2964" t="str">
            <v>Material</v>
          </cell>
        </row>
        <row r="2964">
          <cell r="I2964" t="str">
            <v>m³</v>
          </cell>
          <cell r="J2964">
            <v>0.011</v>
          </cell>
          <cell r="K2964">
            <v>0</v>
          </cell>
          <cell r="L2964">
            <v>98.6</v>
          </cell>
        </row>
        <row r="2965">
          <cell r="D2965" t="str">
            <v> 072552 </v>
          </cell>
          <cell r="E2965" t="str">
            <v>SBC</v>
          </cell>
          <cell r="F2965" t="str">
            <v>ADITIVO IMPERMEABILIZANTE PEGA NORMAL SIKA 1</v>
          </cell>
          <cell r="G2965" t="str">
            <v>Material</v>
          </cell>
        </row>
        <row r="2965">
          <cell r="I2965" t="str">
            <v>L</v>
          </cell>
          <cell r="J2965">
            <v>0.764</v>
          </cell>
          <cell r="K2965">
            <v>0</v>
          </cell>
          <cell r="L2965">
            <v>6.72</v>
          </cell>
        </row>
        <row r="2966">
          <cell r="D2966" t="str">
            <v> 00507 </v>
          </cell>
          <cell r="E2966" t="str">
            <v>EMOP</v>
          </cell>
          <cell r="F2966" t="str">
            <v>TAMPAO DE FERRO FUNDIDO NODULAR MISTO, A RTICULADO, DIAMETRO DE 60CM, TIPO PESADO</v>
          </cell>
          <cell r="G2966" t="str">
            <v>Material</v>
          </cell>
        </row>
        <row r="2966">
          <cell r="I2966" t="str">
            <v>UN</v>
          </cell>
          <cell r="J2966">
            <v>1</v>
          </cell>
          <cell r="K2966">
            <v>0</v>
          </cell>
          <cell r="L2966">
            <v>468</v>
          </cell>
        </row>
        <row r="2967">
          <cell r="D2967" t="str">
            <v> 00043132 </v>
          </cell>
          <cell r="E2967" t="str">
            <v>SINAPI</v>
          </cell>
          <cell r="F2967" t="str">
            <v>ARAME RECOZIDO 16 BWG, D = 1,65 MM (0,016 KG/M) OU 18 BWG, D = 1,25 MM (0,01 KG/M)</v>
          </cell>
          <cell r="G2967" t="str">
            <v>Material</v>
          </cell>
        </row>
        <row r="2967">
          <cell r="I2967" t="str">
            <v>KG</v>
          </cell>
          <cell r="J2967">
            <v>0.021</v>
          </cell>
          <cell r="K2967">
            <v>0</v>
          </cell>
          <cell r="L2967">
            <v>25.69</v>
          </cell>
        </row>
        <row r="2968">
          <cell r="D2968" t="str">
            <v> 00013284 </v>
          </cell>
          <cell r="E2968" t="str">
            <v>SINAPI</v>
          </cell>
          <cell r="F2968" t="str">
            <v>CIMENTO PORTLAND DE ALTO FORNO (AF) CP III-40</v>
          </cell>
          <cell r="G2968" t="str">
            <v>Material</v>
          </cell>
        </row>
        <row r="2968">
          <cell r="I2968" t="str">
            <v>KG</v>
          </cell>
          <cell r="J2968">
            <v>24.067</v>
          </cell>
          <cell r="K2968">
            <v>0</v>
          </cell>
          <cell r="L2968">
            <v>0.56</v>
          </cell>
        </row>
        <row r="2969">
          <cell r="D2969" t="str">
            <v> 008766 </v>
          </cell>
          <cell r="E2969" t="str">
            <v>SBC</v>
          </cell>
          <cell r="F2969" t="str">
            <v>PEDRA BRITADA #1</v>
          </cell>
          <cell r="G2969" t="str">
            <v>Material</v>
          </cell>
        </row>
        <row r="2969">
          <cell r="I2969" t="str">
            <v>m³</v>
          </cell>
          <cell r="J2969">
            <v>0.011</v>
          </cell>
          <cell r="K2969">
            <v>0</v>
          </cell>
          <cell r="L2969">
            <v>98.08</v>
          </cell>
        </row>
        <row r="2970">
          <cell r="D2970" t="str">
            <v> 00034599 </v>
          </cell>
          <cell r="E2970" t="str">
            <v>SINAPI</v>
          </cell>
          <cell r="F2970" t="str">
            <v>BLOCO DE VEDACAO CONCRETO APARENTE 9 X 19 X 39 CM (CLASSE C - NBR 6136)</v>
          </cell>
          <cell r="G2970" t="str">
            <v>Material</v>
          </cell>
        </row>
        <row r="2970">
          <cell r="I2970" t="str">
            <v>UN</v>
          </cell>
          <cell r="J2970">
            <v>21.858</v>
          </cell>
          <cell r="K2970">
            <v>0</v>
          </cell>
          <cell r="L2970">
            <v>2.75</v>
          </cell>
        </row>
        <row r="2971">
          <cell r="D2971" t="str">
            <v> 000211 </v>
          </cell>
          <cell r="E2971" t="str">
            <v>SBC</v>
          </cell>
          <cell r="F2971" t="str">
            <v>PEDRA BRITADA #3</v>
          </cell>
          <cell r="G2971" t="str">
            <v>Material</v>
          </cell>
        </row>
        <row r="2971">
          <cell r="I2971" t="str">
            <v>m³</v>
          </cell>
          <cell r="J2971">
            <v>0.023</v>
          </cell>
          <cell r="K2971">
            <v>0</v>
          </cell>
          <cell r="L2971">
            <v>92.65</v>
          </cell>
        </row>
        <row r="2973">
          <cell r="D2973" t="str">
            <v>Código</v>
          </cell>
          <cell r="E2973" t="str">
            <v>Banco</v>
          </cell>
          <cell r="F2973" t="str">
            <v>Descrição</v>
          </cell>
          <cell r="G2973" t="str">
            <v>Tipo</v>
          </cell>
        </row>
        <row r="2973">
          <cell r="I2973" t="str">
            <v>Und</v>
          </cell>
          <cell r="J2973" t="str">
            <v>Quant.</v>
          </cell>
          <cell r="K2973" t="str">
            <v>Porcent.</v>
          </cell>
          <cell r="L2973" t="str">
            <v>Valor Unit</v>
          </cell>
        </row>
        <row r="2974">
          <cell r="D2974" t="str">
            <v> 063300 </v>
          </cell>
          <cell r="E2974" t="str">
            <v>SBC</v>
          </cell>
          <cell r="F2974" t="str">
            <v>CABO PP 2 CONDUTORES 500V 1,0mm2</v>
          </cell>
          <cell r="G2974" t="str">
            <v>INSTALACOES ELETRICAS - LEITOS E CABOS</v>
          </cell>
        </row>
        <row r="2974">
          <cell r="I2974" t="str">
            <v>M</v>
          </cell>
          <cell r="J2974">
            <v>1</v>
          </cell>
        </row>
        <row r="2974">
          <cell r="L2974">
            <v>4.92</v>
          </cell>
        </row>
        <row r="2975">
          <cell r="D2975" t="str">
            <v> 099806 </v>
          </cell>
          <cell r="E2975" t="str">
            <v>SBC</v>
          </cell>
          <cell r="F2975" t="str">
            <v>AJUDANTE DE ELETRICISTA</v>
          </cell>
          <cell r="G2975" t="str">
            <v>Mão de Obra</v>
          </cell>
        </row>
        <row r="2975">
          <cell r="I2975" t="str">
            <v>H</v>
          </cell>
          <cell r="J2975">
            <v>0.05</v>
          </cell>
          <cell r="K2975">
            <v>0</v>
          </cell>
          <cell r="L2975">
            <v>19.687466</v>
          </cell>
        </row>
        <row r="2976">
          <cell r="D2976" t="str">
            <v> 012443 </v>
          </cell>
          <cell r="E2976" t="str">
            <v>SBC</v>
          </cell>
          <cell r="F2976" t="str">
            <v>CABO PP CORDPLAST FLEX.2 CONDUTORES 450/750V 1,0mm2</v>
          </cell>
          <cell r="G2976" t="str">
            <v>Material</v>
          </cell>
        </row>
        <row r="2976">
          <cell r="I2976" t="str">
            <v>M</v>
          </cell>
          <cell r="J2976">
            <v>1</v>
          </cell>
          <cell r="K2976">
            <v>0</v>
          </cell>
          <cell r="L2976">
            <v>2.65</v>
          </cell>
        </row>
        <row r="2977">
          <cell r="D2977" t="str">
            <v> 099250 </v>
          </cell>
          <cell r="E2977" t="str">
            <v>SBC</v>
          </cell>
          <cell r="F2977" t="str">
            <v>ELETRICISTA</v>
          </cell>
          <cell r="G2977" t="str">
            <v>Mão de Obra</v>
          </cell>
        </row>
        <row r="2977">
          <cell r="I2977" t="str">
            <v>H</v>
          </cell>
          <cell r="J2977">
            <v>0.05</v>
          </cell>
          <cell r="K2977">
            <v>0</v>
          </cell>
          <cell r="L2977">
            <v>25.83713</v>
          </cell>
        </row>
        <row r="2979">
          <cell r="D2979" t="str">
            <v>Código</v>
          </cell>
          <cell r="E2979" t="str">
            <v>Banco</v>
          </cell>
          <cell r="F2979" t="str">
            <v>Descrição</v>
          </cell>
          <cell r="G2979" t="str">
            <v>Tipo</v>
          </cell>
        </row>
        <row r="2979">
          <cell r="I2979" t="str">
            <v>Und</v>
          </cell>
          <cell r="J2979" t="str">
            <v>Quant.</v>
          </cell>
          <cell r="K2979" t="str">
            <v>Porcent.</v>
          </cell>
          <cell r="L2979" t="str">
            <v>Valor Unit</v>
          </cell>
        </row>
        <row r="2980">
          <cell r="D2980" t="str">
            <v> UFF00537 (ADAPT_ORSE: 11679) </v>
          </cell>
          <cell r="E2980" t="str">
            <v>Próprio</v>
          </cell>
          <cell r="F2980" t="str">
            <v>CABO PP 4 CONDUTORES 1,0 mm2, 450/750v - FORNECIMENTO E INSTALAÇÃO.</v>
          </cell>
          <cell r="G2980">
            <v>86</v>
          </cell>
        </row>
        <row r="2980">
          <cell r="I2980" t="str">
            <v>M</v>
          </cell>
          <cell r="J2980">
            <v>1</v>
          </cell>
        </row>
        <row r="2980">
          <cell r="L2980">
            <v>11.34</v>
          </cell>
        </row>
        <row r="2981">
          <cell r="D2981" t="str">
            <v> 88316 </v>
          </cell>
          <cell r="E2981" t="str">
            <v>SINAPI</v>
          </cell>
          <cell r="F2981" t="str">
            <v>SERVENTE COM ENCARGOS COMPLEMENTARES</v>
          </cell>
          <cell r="G2981" t="str">
            <v>SEDI - SERVIÇOS DIVERSOS</v>
          </cell>
        </row>
        <row r="2981">
          <cell r="I2981" t="str">
            <v>H</v>
          </cell>
          <cell r="J2981">
            <v>0.11</v>
          </cell>
          <cell r="K2981">
            <v>0</v>
          </cell>
          <cell r="L2981">
            <v>25.95</v>
          </cell>
        </row>
        <row r="2982">
          <cell r="D2982" t="str">
            <v> 88264 </v>
          </cell>
          <cell r="E2982" t="str">
            <v>SINAPI</v>
          </cell>
          <cell r="F2982" t="str">
            <v>ELETRICISTA COM ENCARGOS COMPLEMENTARES</v>
          </cell>
          <cell r="G2982" t="str">
            <v>SEDI - SERVIÇOS DIVERSOS</v>
          </cell>
        </row>
        <row r="2982">
          <cell r="I2982" t="str">
            <v>H</v>
          </cell>
          <cell r="J2982">
            <v>0.11</v>
          </cell>
          <cell r="K2982">
            <v>0</v>
          </cell>
          <cell r="L2982">
            <v>33.07</v>
          </cell>
        </row>
        <row r="2983">
          <cell r="D2983" t="str">
            <v> 012798 </v>
          </cell>
          <cell r="E2983" t="str">
            <v>SBC</v>
          </cell>
          <cell r="F2983" t="str">
            <v>CABO PP CORDPLAST 4 CONDUTORES 450/750V 1,0mm2</v>
          </cell>
          <cell r="G2983" t="str">
            <v>Material</v>
          </cell>
        </row>
        <row r="2983">
          <cell r="I2983" t="str">
            <v>M</v>
          </cell>
          <cell r="J2983">
            <v>1.02</v>
          </cell>
          <cell r="K2983">
            <v>0</v>
          </cell>
          <cell r="L2983">
            <v>4.77</v>
          </cell>
        </row>
        <row r="2985">
          <cell r="D2985" t="str">
            <v>Código</v>
          </cell>
          <cell r="E2985" t="str">
            <v>Banco</v>
          </cell>
          <cell r="F2985" t="str">
            <v>Descrição</v>
          </cell>
          <cell r="G2985" t="str">
            <v>Tipo</v>
          </cell>
        </row>
        <row r="2985">
          <cell r="I2985" t="str">
            <v>Und</v>
          </cell>
          <cell r="J2985" t="str">
            <v>Quant.</v>
          </cell>
          <cell r="K2985" t="str">
            <v>Porcent.</v>
          </cell>
          <cell r="L2985" t="str">
            <v>Valor Unit</v>
          </cell>
        </row>
        <row r="2986">
          <cell r="D2986" t="str">
            <v> UFF00538 (ADAPT_ORSE: 11679) </v>
          </cell>
          <cell r="E2986" t="str">
            <v>Próprio</v>
          </cell>
          <cell r="F2986" t="str">
            <v>CABO PP 8 CONDUTORES 1,0 mm2, 450/750v - FORNECIMENTO E INSTALAÇÃO.</v>
          </cell>
          <cell r="G2986">
            <v>86</v>
          </cell>
        </row>
        <row r="2986">
          <cell r="I2986" t="str">
            <v>M</v>
          </cell>
          <cell r="J2986">
            <v>1</v>
          </cell>
        </row>
        <row r="2986">
          <cell r="L2986">
            <v>18.06</v>
          </cell>
        </row>
        <row r="2987">
          <cell r="D2987" t="str">
            <v> 88264 </v>
          </cell>
          <cell r="E2987" t="str">
            <v>SINAPI</v>
          </cell>
          <cell r="F2987" t="str">
            <v>ELETRICISTA COM ENCARGOS COMPLEMENTARES</v>
          </cell>
          <cell r="G2987" t="str">
            <v>SEDI - SERVIÇOS DIVERSOS</v>
          </cell>
        </row>
        <row r="2987">
          <cell r="I2987" t="str">
            <v>H</v>
          </cell>
          <cell r="J2987">
            <v>0.11</v>
          </cell>
          <cell r="K2987">
            <v>0</v>
          </cell>
          <cell r="L2987">
            <v>33.07</v>
          </cell>
        </row>
        <row r="2988">
          <cell r="D2988" t="str">
            <v> 88316 </v>
          </cell>
          <cell r="E2988" t="str">
            <v>SINAPI</v>
          </cell>
          <cell r="F2988" t="str">
            <v>SERVENTE COM ENCARGOS COMPLEMENTARES</v>
          </cell>
          <cell r="G2988" t="str">
            <v>SEDI - SERVIÇOS DIVERSOS</v>
          </cell>
        </row>
        <row r="2988">
          <cell r="I2988" t="str">
            <v>H</v>
          </cell>
          <cell r="J2988">
            <v>0.11</v>
          </cell>
          <cell r="K2988">
            <v>0</v>
          </cell>
          <cell r="L2988">
            <v>25.95</v>
          </cell>
        </row>
        <row r="2989">
          <cell r="D2989" t="str">
            <v> UFF_COTAÇÃO 29 </v>
          </cell>
          <cell r="E2989" t="str">
            <v>Próprio</v>
          </cell>
          <cell r="F2989" t="str">
            <v>Cabo PP 8X1,00mm² 450/750v Preto</v>
          </cell>
          <cell r="G2989" t="str">
            <v>Material</v>
          </cell>
        </row>
        <row r="2989">
          <cell r="I2989" t="str">
            <v>M</v>
          </cell>
          <cell r="J2989">
            <v>1.02</v>
          </cell>
          <cell r="K2989">
            <v>0</v>
          </cell>
          <cell r="L2989">
            <v>11.36</v>
          </cell>
        </row>
        <row r="2991">
          <cell r="D2991" t="str">
            <v>Código</v>
          </cell>
          <cell r="E2991" t="str">
            <v>Banco</v>
          </cell>
          <cell r="F2991" t="str">
            <v>Descrição</v>
          </cell>
          <cell r="G2991" t="str">
            <v>Tipo</v>
          </cell>
        </row>
        <row r="2991">
          <cell r="I2991" t="str">
            <v>Und</v>
          </cell>
          <cell r="J2991" t="str">
            <v>Quant.</v>
          </cell>
          <cell r="K2991" t="str">
            <v>Porcent.</v>
          </cell>
          <cell r="L2991" t="str">
            <v>Valor Unit</v>
          </cell>
        </row>
        <row r="2992">
          <cell r="D2992" t="str">
            <v> UFF00539 (ADAPT_ORSE: 11679) </v>
          </cell>
          <cell r="E2992" t="str">
            <v>Próprio</v>
          </cell>
          <cell r="F2992" t="str">
            <v>CABO PP 8 CONDUTORES 1,5 mm2, 450/750v - FORNECIMENTO E INSTALAÇÃO.</v>
          </cell>
          <cell r="G2992">
            <v>86</v>
          </cell>
        </row>
        <row r="2992">
          <cell r="I2992" t="str">
            <v>M</v>
          </cell>
          <cell r="J2992">
            <v>1</v>
          </cell>
        </row>
        <row r="2992">
          <cell r="L2992">
            <v>20.84</v>
          </cell>
        </row>
        <row r="2993">
          <cell r="D2993" t="str">
            <v> 88264 </v>
          </cell>
          <cell r="E2993" t="str">
            <v>SINAPI</v>
          </cell>
          <cell r="F2993" t="str">
            <v>ELETRICISTA COM ENCARGOS COMPLEMENTARES</v>
          </cell>
          <cell r="G2993" t="str">
            <v>SEDI - SERVIÇOS DIVERSOS</v>
          </cell>
        </row>
        <row r="2993">
          <cell r="I2993" t="str">
            <v>H</v>
          </cell>
          <cell r="J2993">
            <v>0.11</v>
          </cell>
          <cell r="K2993">
            <v>0</v>
          </cell>
          <cell r="L2993">
            <v>33.07</v>
          </cell>
        </row>
        <row r="2994">
          <cell r="D2994" t="str">
            <v> 88316 </v>
          </cell>
          <cell r="E2994" t="str">
            <v>SINAPI</v>
          </cell>
          <cell r="F2994" t="str">
            <v>SERVENTE COM ENCARGOS COMPLEMENTARES</v>
          </cell>
          <cell r="G2994" t="str">
            <v>SEDI - SERVIÇOS DIVERSOS</v>
          </cell>
        </row>
        <row r="2994">
          <cell r="I2994" t="str">
            <v>H</v>
          </cell>
          <cell r="J2994">
            <v>0.11</v>
          </cell>
          <cell r="K2994">
            <v>0</v>
          </cell>
          <cell r="L2994">
            <v>25.95</v>
          </cell>
        </row>
        <row r="2995">
          <cell r="D2995" t="str">
            <v> UFF_COTAÇÃO 30 </v>
          </cell>
          <cell r="E2995" t="str">
            <v>Próprio</v>
          </cell>
          <cell r="F2995" t="str">
            <v>Cabo PP 8X1,50mm² 450/750v Preto</v>
          </cell>
          <cell r="G2995" t="str">
            <v>Material</v>
          </cell>
        </row>
        <row r="2995">
          <cell r="I2995" t="str">
            <v>M</v>
          </cell>
          <cell r="J2995">
            <v>1.02</v>
          </cell>
          <cell r="K2995">
            <v>0</v>
          </cell>
          <cell r="L2995">
            <v>14.08</v>
          </cell>
        </row>
        <row r="2997">
          <cell r="D2997" t="str">
            <v>Código</v>
          </cell>
          <cell r="E2997" t="str">
            <v>Banco</v>
          </cell>
          <cell r="F2997" t="str">
            <v>Descrição</v>
          </cell>
          <cell r="G2997" t="str">
            <v>Tipo</v>
          </cell>
        </row>
        <row r="2997">
          <cell r="I2997" t="str">
            <v>Und</v>
          </cell>
          <cell r="J2997" t="str">
            <v>Quant.</v>
          </cell>
          <cell r="K2997" t="str">
            <v>Porcent.</v>
          </cell>
          <cell r="L2997" t="str">
            <v>Valor Unit</v>
          </cell>
        </row>
        <row r="2998">
          <cell r="D2998" t="str">
            <v> UFF00540 (ADAPT_AGETOP CIVIL: 070626) </v>
          </cell>
          <cell r="E2998" t="str">
            <v>Próprio</v>
          </cell>
          <cell r="F2998" t="str">
            <v>CABO UTP-4P, CAT. 6 , 24 AWG</v>
          </cell>
          <cell r="G2998">
            <v>706</v>
          </cell>
        </row>
        <row r="2998">
          <cell r="I2998" t="str">
            <v>M</v>
          </cell>
          <cell r="J2998">
            <v>1</v>
          </cell>
        </row>
        <row r="2998">
          <cell r="L2998">
            <v>11.33</v>
          </cell>
        </row>
        <row r="2999">
          <cell r="D2999" t="str">
            <v> 88264 </v>
          </cell>
          <cell r="E2999" t="str">
            <v>SINAPI</v>
          </cell>
          <cell r="F2999" t="str">
            <v>ELETRICISTA COM ENCARGOS COMPLEMENTARES</v>
          </cell>
          <cell r="G2999" t="str">
            <v>SEDI - SERVIÇOS DIVERSOS</v>
          </cell>
        </row>
        <row r="2999">
          <cell r="I2999" t="str">
            <v>H</v>
          </cell>
          <cell r="J2999">
            <v>0.065</v>
          </cell>
          <cell r="K2999">
            <v>0</v>
          </cell>
          <cell r="L2999">
            <v>33.07</v>
          </cell>
        </row>
        <row r="3000">
          <cell r="D3000" t="str">
            <v> 88247 </v>
          </cell>
          <cell r="E3000" t="str">
            <v>SINAPI</v>
          </cell>
          <cell r="F3000" t="str">
            <v>AUXILIAR DE ELETRICISTA COM ENCARGOS COMPLEMENTARES</v>
          </cell>
          <cell r="G3000" t="str">
            <v>SEDI - SERVIÇOS DIVERSOS</v>
          </cell>
        </row>
        <row r="3000">
          <cell r="I3000" t="str">
            <v>H</v>
          </cell>
          <cell r="J3000">
            <v>0.065</v>
          </cell>
          <cell r="K3000">
            <v>0</v>
          </cell>
          <cell r="L3000">
            <v>27.3</v>
          </cell>
        </row>
        <row r="3001">
          <cell r="D3001" t="str">
            <v> 00039599 </v>
          </cell>
          <cell r="E3001" t="str">
            <v>SINAPI</v>
          </cell>
          <cell r="F3001" t="str">
            <v>CABO DE REDE, PAR TRANCADO UTP, 4 PARES, CATEGORIA 6 (CAT 6), ISOLAMENTO PVC (LSZH)</v>
          </cell>
          <cell r="G3001" t="str">
            <v>Material</v>
          </cell>
        </row>
        <row r="3001">
          <cell r="I3001" t="str">
            <v>M</v>
          </cell>
          <cell r="J3001">
            <v>1.02</v>
          </cell>
          <cell r="K3001">
            <v>0</v>
          </cell>
          <cell r="L3001">
            <v>7.28</v>
          </cell>
        </row>
        <row r="3003">
          <cell r="D3003" t="str">
            <v>Código</v>
          </cell>
          <cell r="E3003" t="str">
            <v>Banco</v>
          </cell>
          <cell r="F3003" t="str">
            <v>Descrição</v>
          </cell>
          <cell r="G3003" t="str">
            <v>Tipo</v>
          </cell>
        </row>
        <row r="3003">
          <cell r="I3003" t="str">
            <v>Und</v>
          </cell>
          <cell r="J3003" t="str">
            <v>Quant.</v>
          </cell>
          <cell r="K3003" t="str">
            <v>Porcent.</v>
          </cell>
          <cell r="L3003" t="str">
            <v>Valor Unit</v>
          </cell>
        </row>
        <row r="3004">
          <cell r="D3004" t="str">
            <v> UFF00497 (ADAPT_SBC: 059332) </v>
          </cell>
          <cell r="E3004" t="str">
            <v>Próprio</v>
          </cell>
          <cell r="F3004" t="str">
            <v>Switch industrial, cat. 6, 8 portas, 1 x gigabit. FORNECIMENTO E INSTALAÇÃO.</v>
          </cell>
          <cell r="G3004">
            <v>59</v>
          </cell>
        </row>
        <row r="3004">
          <cell r="I3004" t="str">
            <v>UN</v>
          </cell>
          <cell r="J3004">
            <v>1</v>
          </cell>
        </row>
        <row r="3004">
          <cell r="L3004">
            <v>4245.06</v>
          </cell>
        </row>
        <row r="3005">
          <cell r="D3005" t="str">
            <v> 88243 </v>
          </cell>
          <cell r="E3005" t="str">
            <v>SINAPI</v>
          </cell>
          <cell r="F3005" t="str">
            <v>AJUDANTE ESPECIALIZADO COM ENCARGOS COMPLEMENTARES</v>
          </cell>
          <cell r="G3005" t="str">
            <v>SEDI - SERVIÇOS DIVERSOS</v>
          </cell>
        </row>
        <row r="3005">
          <cell r="I3005" t="str">
            <v>H</v>
          </cell>
          <cell r="J3005">
            <v>1.275</v>
          </cell>
          <cell r="K3005">
            <v>0</v>
          </cell>
          <cell r="L3005">
            <v>26.97</v>
          </cell>
        </row>
        <row r="3006">
          <cell r="D3006" t="str">
            <v> 88266 </v>
          </cell>
          <cell r="E3006" t="str">
            <v>SINAPI</v>
          </cell>
          <cell r="F3006" t="str">
            <v>ELETROTÉCNICO COM ENCARGOS COMPLEMENTARES</v>
          </cell>
          <cell r="G3006" t="str">
            <v>SEDI - SERVIÇOS DIVERSOS</v>
          </cell>
        </row>
        <row r="3006">
          <cell r="I3006" t="str">
            <v>H</v>
          </cell>
          <cell r="J3006">
            <v>1.275</v>
          </cell>
          <cell r="K3006">
            <v>0</v>
          </cell>
          <cell r="L3006">
            <v>36.5</v>
          </cell>
        </row>
        <row r="3007">
          <cell r="D3007" t="str">
            <v> UFF_COTAÇÃO 32 </v>
          </cell>
          <cell r="E3007" t="str">
            <v>Próprio</v>
          </cell>
          <cell r="F3007" t="str">
            <v>Switch industrial, cat. 6, 8 portas, 1 x gigabit</v>
          </cell>
          <cell r="G3007" t="str">
            <v>Material</v>
          </cell>
        </row>
        <row r="3007">
          <cell r="I3007" t="str">
            <v>UN</v>
          </cell>
          <cell r="J3007">
            <v>1</v>
          </cell>
          <cell r="K3007">
            <v>0</v>
          </cell>
          <cell r="L3007">
            <v>4164.15</v>
          </cell>
        </row>
        <row r="3009">
          <cell r="D3009" t="str">
            <v>Código</v>
          </cell>
          <cell r="E3009" t="str">
            <v>Banco</v>
          </cell>
          <cell r="F3009" t="str">
            <v>Descrição</v>
          </cell>
          <cell r="G3009" t="str">
            <v>Tipo</v>
          </cell>
        </row>
        <row r="3009">
          <cell r="I3009" t="str">
            <v>Und</v>
          </cell>
          <cell r="J3009" t="str">
            <v>Quant.</v>
          </cell>
          <cell r="K3009" t="str">
            <v>Porcent.</v>
          </cell>
          <cell r="L3009" t="str">
            <v>Valor Unit</v>
          </cell>
        </row>
        <row r="3010">
          <cell r="D3010" t="str">
            <v> UFF00442 (ADAPT_SINAPI:91927) </v>
          </cell>
          <cell r="E3010" t="str">
            <v>Próprio</v>
          </cell>
          <cell r="F3010" t="str">
            <v>CABO DE INSTRUMENTAÇÃO 2X#1,0MM²</v>
          </cell>
          <cell r="G3010" t="str">
            <v>INEL - INSTALAÇÃO ELÉTRICA/ELETRIFICAÇÃO E ILUMINAÇÃO EXTERNA</v>
          </cell>
        </row>
        <row r="3010">
          <cell r="I3010" t="str">
            <v>M</v>
          </cell>
          <cell r="J3010">
            <v>1</v>
          </cell>
        </row>
        <row r="3010">
          <cell r="L3010">
            <v>6.9</v>
          </cell>
        </row>
        <row r="3011">
          <cell r="D3011" t="str">
            <v> 88264 </v>
          </cell>
          <cell r="E3011" t="str">
            <v>SINAPI</v>
          </cell>
          <cell r="F3011" t="str">
            <v>ELETRICISTA COM ENCARGOS COMPLEMENTARES</v>
          </cell>
          <cell r="G3011" t="str">
            <v>SEDI - SERVIÇOS DIVERSOS</v>
          </cell>
        </row>
        <row r="3011">
          <cell r="I3011" t="str">
            <v>H</v>
          </cell>
          <cell r="J3011">
            <v>0.029</v>
          </cell>
          <cell r="K3011">
            <v>0</v>
          </cell>
          <cell r="L3011">
            <v>33.07</v>
          </cell>
        </row>
        <row r="3012">
          <cell r="D3012" t="str">
            <v> 88247 </v>
          </cell>
          <cell r="E3012" t="str">
            <v>SINAPI</v>
          </cell>
          <cell r="F3012" t="str">
            <v>AUXILIAR DE ELETRICISTA COM ENCARGOS COMPLEMENTARES</v>
          </cell>
          <cell r="G3012" t="str">
            <v>SEDI - SERVIÇOS DIVERSOS</v>
          </cell>
        </row>
        <row r="3012">
          <cell r="I3012" t="str">
            <v>H</v>
          </cell>
          <cell r="J3012">
            <v>0.029</v>
          </cell>
          <cell r="K3012">
            <v>0</v>
          </cell>
          <cell r="L3012">
            <v>27.3</v>
          </cell>
        </row>
        <row r="3013">
          <cell r="D3013" t="str">
            <v> 00021127 </v>
          </cell>
          <cell r="E3013" t="str">
            <v>SINAPI</v>
          </cell>
          <cell r="F3013" t="str">
            <v>FITA ISOLANTE ADESIVA ANTICHAMA, USO ATE 750 V, EM ROLO DE 19 MM X 5 M</v>
          </cell>
          <cell r="G3013" t="str">
            <v>Material</v>
          </cell>
        </row>
        <row r="3013">
          <cell r="I3013" t="str">
            <v>UN</v>
          </cell>
          <cell r="J3013">
            <v>0.0094</v>
          </cell>
          <cell r="K3013">
            <v>0</v>
          </cell>
          <cell r="L3013">
            <v>9.79</v>
          </cell>
        </row>
        <row r="3014">
          <cell r="D3014" t="str">
            <v> UFF_COTAÇÃO 33 </v>
          </cell>
          <cell r="E3014" t="str">
            <v>Próprio</v>
          </cell>
          <cell r="F3014" t="str">
            <v>CABO DE INSTRUMENTAÇÃO 2X#1,0MM²</v>
          </cell>
          <cell r="G3014" t="str">
            <v>Material</v>
          </cell>
        </row>
        <row r="3014">
          <cell r="I3014" t="str">
            <v>UN</v>
          </cell>
          <cell r="J3014">
            <v>1.2434</v>
          </cell>
          <cell r="K3014">
            <v>0</v>
          </cell>
          <cell r="L3014">
            <v>4.08</v>
          </cell>
        </row>
        <row r="3016">
          <cell r="D3016" t="str">
            <v>Código</v>
          </cell>
          <cell r="E3016" t="str">
            <v>Banco</v>
          </cell>
          <cell r="F3016" t="str">
            <v>Descrição</v>
          </cell>
          <cell r="G3016" t="str">
            <v>Tipo</v>
          </cell>
        </row>
        <row r="3016">
          <cell r="I3016" t="str">
            <v>Und</v>
          </cell>
          <cell r="J3016" t="str">
            <v>Quant.</v>
          </cell>
          <cell r="K3016" t="str">
            <v>Porcent.</v>
          </cell>
          <cell r="L3016" t="str">
            <v>Valor Unit</v>
          </cell>
        </row>
        <row r="3017">
          <cell r="D3017" t="str">
            <v> UFF00443 (ADAPT_SINAPI:91927) </v>
          </cell>
          <cell r="E3017" t="str">
            <v>Próprio</v>
          </cell>
          <cell r="F3017" t="str">
            <v>CABO DE COMUNICAÇÃO RS485 2x24AWG</v>
          </cell>
          <cell r="G3017" t="str">
            <v>INEL - INSTALAÇÃO ELÉTRICA/ELETRIFICAÇÃO E ILUMINAÇÃO EXTERNA</v>
          </cell>
        </row>
        <row r="3017">
          <cell r="I3017" t="str">
            <v>M</v>
          </cell>
          <cell r="J3017">
            <v>1</v>
          </cell>
        </row>
        <row r="3017">
          <cell r="L3017">
            <v>6.79</v>
          </cell>
        </row>
        <row r="3018">
          <cell r="D3018" t="str">
            <v> 88247 </v>
          </cell>
          <cell r="E3018" t="str">
            <v>SINAPI</v>
          </cell>
          <cell r="F3018" t="str">
            <v>AUXILIAR DE ELETRICISTA COM ENCARGOS COMPLEMENTARES</v>
          </cell>
          <cell r="G3018" t="str">
            <v>SEDI - SERVIÇOS DIVERSOS</v>
          </cell>
        </row>
        <row r="3018">
          <cell r="I3018" t="str">
            <v>H</v>
          </cell>
          <cell r="J3018">
            <v>0.029</v>
          </cell>
          <cell r="K3018">
            <v>0</v>
          </cell>
          <cell r="L3018">
            <v>27.3</v>
          </cell>
        </row>
        <row r="3019">
          <cell r="D3019" t="str">
            <v> 88264 </v>
          </cell>
          <cell r="E3019" t="str">
            <v>SINAPI</v>
          </cell>
          <cell r="F3019" t="str">
            <v>ELETRICISTA COM ENCARGOS COMPLEMENTARES</v>
          </cell>
          <cell r="G3019" t="str">
            <v>SEDI - SERVIÇOS DIVERSOS</v>
          </cell>
        </row>
        <row r="3019">
          <cell r="I3019" t="str">
            <v>H</v>
          </cell>
          <cell r="J3019">
            <v>0.029</v>
          </cell>
          <cell r="K3019">
            <v>0</v>
          </cell>
          <cell r="L3019">
            <v>33.07</v>
          </cell>
        </row>
        <row r="3020">
          <cell r="D3020" t="str">
            <v> 00021127 </v>
          </cell>
          <cell r="E3020" t="str">
            <v>SINAPI</v>
          </cell>
          <cell r="F3020" t="str">
            <v>FITA ISOLANTE ADESIVA ANTICHAMA, USO ATE 750 V, EM ROLO DE 19 MM X 5 M</v>
          </cell>
          <cell r="G3020" t="str">
            <v>Material</v>
          </cell>
        </row>
        <row r="3020">
          <cell r="I3020" t="str">
            <v>UN</v>
          </cell>
          <cell r="J3020">
            <v>0.0094</v>
          </cell>
          <cell r="K3020">
            <v>0</v>
          </cell>
          <cell r="L3020">
            <v>9.79</v>
          </cell>
        </row>
        <row r="3021">
          <cell r="D3021" t="str">
            <v> UFF_COTAÇÃO 34 </v>
          </cell>
          <cell r="E3021" t="str">
            <v>Próprio</v>
          </cell>
          <cell r="F3021" t="str">
            <v>CABO DE COMUNICAÇÃO RS485 2x24AWG</v>
          </cell>
          <cell r="G3021" t="str">
            <v>Material</v>
          </cell>
        </row>
        <row r="3021">
          <cell r="I3021" t="str">
            <v>UN</v>
          </cell>
          <cell r="J3021">
            <v>1.2434</v>
          </cell>
          <cell r="K3021">
            <v>0</v>
          </cell>
          <cell r="L3021">
            <v>3.99</v>
          </cell>
        </row>
        <row r="3023">
          <cell r="D3023" t="str">
            <v>Código</v>
          </cell>
          <cell r="E3023" t="str">
            <v>Banco</v>
          </cell>
          <cell r="F3023" t="str">
            <v>Descrição</v>
          </cell>
          <cell r="G3023" t="str">
            <v>Tipo</v>
          </cell>
        </row>
        <row r="3023">
          <cell r="I3023" t="str">
            <v>Und</v>
          </cell>
          <cell r="J3023" t="str">
            <v>Quant.</v>
          </cell>
          <cell r="K3023" t="str">
            <v>Porcent.</v>
          </cell>
          <cell r="L3023" t="str">
            <v>Valor Unit</v>
          </cell>
        </row>
        <row r="3024">
          <cell r="D3024" t="str">
            <v> UFF00444 (ADAPT_EMOP:15.029.0200-A) </v>
          </cell>
          <cell r="E3024" t="str">
            <v>Próprio</v>
          </cell>
          <cell r="F3024" t="str">
            <v>ATUADOR PARA VÁLVULA DE GAVETA DN=4" MOTORIZADA PROPORCIONAL</v>
          </cell>
          <cell r="G3024" t="str">
            <v>INEL - INSTALAÇÃO ELÉTRICA/ELETRIFICAÇÃO E ILUMINAÇÃO EXTERNA</v>
          </cell>
        </row>
        <row r="3024">
          <cell r="I3024" t="str">
            <v>UN</v>
          </cell>
          <cell r="J3024">
            <v>1</v>
          </cell>
        </row>
        <row r="3024">
          <cell r="L3024">
            <v>58722.9</v>
          </cell>
        </row>
        <row r="3025">
          <cell r="D3025" t="str">
            <v> 88279 </v>
          </cell>
          <cell r="E3025" t="str">
            <v>SINAPI</v>
          </cell>
          <cell r="F3025" t="str">
            <v>MONTADOR ELETROMECÃNICO COM ENCARGOS COMPLEMENTARES</v>
          </cell>
          <cell r="G3025" t="str">
            <v>SEDI - SERVIÇOS DIVERSOS</v>
          </cell>
        </row>
        <row r="3025">
          <cell r="I3025" t="str">
            <v>H</v>
          </cell>
          <cell r="J3025">
            <v>0.25</v>
          </cell>
          <cell r="K3025">
            <v>0</v>
          </cell>
          <cell r="L3025">
            <v>41.98</v>
          </cell>
        </row>
        <row r="3026">
          <cell r="D3026" t="str">
            <v> 88316 </v>
          </cell>
          <cell r="E3026" t="str">
            <v>SINAPI</v>
          </cell>
          <cell r="F3026" t="str">
            <v>SERVENTE COM ENCARGOS COMPLEMENTARES</v>
          </cell>
          <cell r="G3026" t="str">
            <v>SEDI - SERVIÇOS DIVERSOS</v>
          </cell>
        </row>
        <row r="3026">
          <cell r="I3026" t="str">
            <v>H</v>
          </cell>
          <cell r="J3026">
            <v>0.25</v>
          </cell>
          <cell r="K3026">
            <v>0</v>
          </cell>
          <cell r="L3026">
            <v>25.95</v>
          </cell>
        </row>
        <row r="3027">
          <cell r="D3027" t="str">
            <v> 05100 </v>
          </cell>
          <cell r="E3027" t="str">
            <v>EMOP</v>
          </cell>
          <cell r="F3027" t="str">
            <v>FITA VEDA ROSCA, ROLO DE 18MMX50M</v>
          </cell>
          <cell r="G3027" t="str">
            <v>Material</v>
          </cell>
        </row>
        <row r="3027">
          <cell r="I3027" t="str">
            <v>UN</v>
          </cell>
          <cell r="J3027">
            <v>0.0084</v>
          </cell>
          <cell r="K3027">
            <v>0</v>
          </cell>
          <cell r="L3027">
            <v>3.9</v>
          </cell>
        </row>
        <row r="3028">
          <cell r="D3028" t="str">
            <v> UFF_COTAÇÃO 35 </v>
          </cell>
          <cell r="E3028" t="str">
            <v>Próprio</v>
          </cell>
          <cell r="F3028" t="str">
            <v>ATUADOR PARA VÁLVULA DE GAVETA DN=4" MOTORIZADA PROPORCIONAL</v>
          </cell>
          <cell r="G3028" t="str">
            <v>Material</v>
          </cell>
        </row>
        <row r="3028">
          <cell r="I3028" t="str">
            <v>UN</v>
          </cell>
          <cell r="J3028">
            <v>1</v>
          </cell>
          <cell r="K3028">
            <v>0</v>
          </cell>
          <cell r="L3028">
            <v>58705.9</v>
          </cell>
        </row>
        <row r="3030">
          <cell r="D3030" t="str">
            <v>Código</v>
          </cell>
          <cell r="E3030" t="str">
            <v>Banco</v>
          </cell>
          <cell r="F3030" t="str">
            <v>Descrição</v>
          </cell>
          <cell r="G3030" t="str">
            <v>Tipo</v>
          </cell>
        </row>
        <row r="3030">
          <cell r="I3030" t="str">
            <v>Und</v>
          </cell>
          <cell r="J3030" t="str">
            <v>Quant.</v>
          </cell>
          <cell r="K3030" t="str">
            <v>Porcent.</v>
          </cell>
          <cell r="L3030" t="str">
            <v>Valor Unit</v>
          </cell>
        </row>
        <row r="3031">
          <cell r="D3031" t="str">
            <v> UFF00445 (ADAPT_EMOP:15.029.0200-A) </v>
          </cell>
          <cell r="E3031" t="str">
            <v>Próprio</v>
          </cell>
          <cell r="F3031" t="str">
            <v>ATUADOR ON/OFF E FLOATING DE 20NM PARA VÁLVULAS DE CONTROLE 100/240Vac</v>
          </cell>
          <cell r="G3031" t="str">
            <v>INEL - INSTALAÇÃO ELÉTRICA/ELETRIFICAÇÃO E ILUMINAÇÃO EXTERNA</v>
          </cell>
        </row>
        <row r="3031">
          <cell r="I3031" t="str">
            <v>UN</v>
          </cell>
          <cell r="J3031">
            <v>1</v>
          </cell>
        </row>
        <row r="3031">
          <cell r="L3031">
            <v>3517.56</v>
          </cell>
        </row>
        <row r="3032">
          <cell r="D3032" t="str">
            <v> 88316 </v>
          </cell>
          <cell r="E3032" t="str">
            <v>SINAPI</v>
          </cell>
          <cell r="F3032" t="str">
            <v>SERVENTE COM ENCARGOS COMPLEMENTARES</v>
          </cell>
          <cell r="G3032" t="str">
            <v>SEDI - SERVIÇOS DIVERSOS</v>
          </cell>
        </row>
        <row r="3032">
          <cell r="I3032" t="str">
            <v>H</v>
          </cell>
          <cell r="J3032">
            <v>0.25</v>
          </cell>
          <cell r="K3032">
            <v>0</v>
          </cell>
          <cell r="L3032">
            <v>25.95</v>
          </cell>
        </row>
        <row r="3033">
          <cell r="D3033" t="str">
            <v> 88279 </v>
          </cell>
          <cell r="E3033" t="str">
            <v>SINAPI</v>
          </cell>
          <cell r="F3033" t="str">
            <v>MONTADOR ELETROMECÃNICO COM ENCARGOS COMPLEMENTARES</v>
          </cell>
          <cell r="G3033" t="str">
            <v>SEDI - SERVIÇOS DIVERSOS</v>
          </cell>
        </row>
        <row r="3033">
          <cell r="I3033" t="str">
            <v>H</v>
          </cell>
          <cell r="J3033">
            <v>0.25</v>
          </cell>
          <cell r="K3033">
            <v>0</v>
          </cell>
          <cell r="L3033">
            <v>41.98</v>
          </cell>
        </row>
        <row r="3034">
          <cell r="D3034" t="str">
            <v> 05100 </v>
          </cell>
          <cell r="E3034" t="str">
            <v>EMOP</v>
          </cell>
          <cell r="F3034" t="str">
            <v>FITA VEDA ROSCA, ROLO DE 18MMX50M</v>
          </cell>
          <cell r="G3034" t="str">
            <v>Material</v>
          </cell>
        </row>
        <row r="3034">
          <cell r="I3034" t="str">
            <v>UN</v>
          </cell>
          <cell r="J3034">
            <v>0.0084</v>
          </cell>
          <cell r="K3034">
            <v>0</v>
          </cell>
          <cell r="L3034">
            <v>3.9</v>
          </cell>
        </row>
        <row r="3035">
          <cell r="D3035" t="str">
            <v> UFF_COTAÇÃO 36 </v>
          </cell>
          <cell r="E3035" t="str">
            <v>Próprio</v>
          </cell>
          <cell r="F3035" t="str">
            <v>Atuador ON/OFF e Floating de 20Nm para válvulas de controle - 100/240Vac</v>
          </cell>
          <cell r="G3035" t="str">
            <v>Material</v>
          </cell>
        </row>
        <row r="3035">
          <cell r="I3035" t="str">
            <v>UN</v>
          </cell>
          <cell r="J3035">
            <v>1</v>
          </cell>
          <cell r="K3035">
            <v>0</v>
          </cell>
          <cell r="L3035">
            <v>3500.56</v>
          </cell>
        </row>
        <row r="3037">
          <cell r="D3037" t="str">
            <v>Código</v>
          </cell>
          <cell r="E3037" t="str">
            <v>Banco</v>
          </cell>
          <cell r="F3037" t="str">
            <v>Descrição</v>
          </cell>
          <cell r="G3037" t="str">
            <v>Tipo</v>
          </cell>
        </row>
        <row r="3037">
          <cell r="I3037" t="str">
            <v>Und</v>
          </cell>
          <cell r="J3037" t="str">
            <v>Quant.</v>
          </cell>
          <cell r="K3037" t="str">
            <v>Porcent.</v>
          </cell>
          <cell r="L3037" t="str">
            <v>Valor Unit</v>
          </cell>
        </row>
        <row r="3038">
          <cell r="D3038" t="str">
            <v> 15.029.0202-A </v>
          </cell>
          <cell r="E3038" t="str">
            <v>EMOP</v>
          </cell>
          <cell r="F3038" t="str">
            <v>VALVULA DE DUAS VIAS COM ATUADOR ON/OFF,220V,DE 3/4".FORNECI MENTO E COLOCACAO</v>
          </cell>
          <cell r="G3038">
            <v>0</v>
          </cell>
        </row>
        <row r="3038">
          <cell r="I3038">
            <v>0</v>
          </cell>
          <cell r="J3038">
            <v>1</v>
          </cell>
        </row>
        <row r="3038">
          <cell r="L3038">
            <v>459.36</v>
          </cell>
        </row>
        <row r="3039">
          <cell r="D3039" t="str">
            <v> 05100 </v>
          </cell>
          <cell r="E3039" t="str">
            <v>EMOP</v>
          </cell>
          <cell r="F3039" t="str">
            <v>FITA VEDA ROSCA, ROLO DE 18MMX50M</v>
          </cell>
          <cell r="G3039" t="str">
            <v>Material</v>
          </cell>
        </row>
        <row r="3039">
          <cell r="I3039" t="str">
            <v>UN</v>
          </cell>
          <cell r="J3039">
            <v>0.0084</v>
          </cell>
          <cell r="K3039">
            <v>0</v>
          </cell>
          <cell r="L3039">
            <v>3.9</v>
          </cell>
        </row>
        <row r="3040">
          <cell r="D3040" t="str">
            <v> 40059 </v>
          </cell>
          <cell r="E3040" t="str">
            <v>EMOP</v>
          </cell>
          <cell r="F3040" t="str">
            <v>VALVULA DE DUAS VIAS COM ATUADOR ON/OFF,  220V, DE 3/4"</v>
          </cell>
          <cell r="G3040" t="str">
            <v>Material</v>
          </cell>
        </row>
        <row r="3040">
          <cell r="I3040" t="str">
            <v>UN</v>
          </cell>
          <cell r="J3040">
            <v>1</v>
          </cell>
          <cell r="K3040">
            <v>0</v>
          </cell>
          <cell r="L3040">
            <v>448.54</v>
          </cell>
        </row>
        <row r="3041">
          <cell r="D3041" t="str">
            <v> 20104 </v>
          </cell>
          <cell r="E3041" t="str">
            <v>EMOP</v>
          </cell>
          <cell r="F3041" t="str">
            <v>MAO DE OBRA DE MONTADOR ELETROMECANICO, INCLUSIVE ENCARGOS SOCIAIS DESONERADOS</v>
          </cell>
          <cell r="G3041" t="str">
            <v>Mão de Obra</v>
          </cell>
        </row>
        <row r="3041">
          <cell r="I3041" t="str">
            <v>H</v>
          </cell>
          <cell r="J3041">
            <v>0.25</v>
          </cell>
          <cell r="K3041">
            <v>3</v>
          </cell>
          <cell r="L3041">
            <v>24.44</v>
          </cell>
        </row>
        <row r="3042">
          <cell r="D3042" t="str">
            <v> 20132 </v>
          </cell>
          <cell r="E3042" t="str">
            <v>EMOP</v>
          </cell>
          <cell r="F3042" t="str">
            <v>MAO-DE-OBRA DE SERVENTE DA CONSTRUCAO CI VIL, INCLUSIVE ENCARGOS SOCIAIS DESONERA DOS</v>
          </cell>
          <cell r="G3042" t="str">
            <v>Mão de Obra</v>
          </cell>
        </row>
        <row r="3042">
          <cell r="I3042" t="str">
            <v>H</v>
          </cell>
          <cell r="J3042">
            <v>0.25</v>
          </cell>
          <cell r="K3042">
            <v>3</v>
          </cell>
          <cell r="L3042">
            <v>17.5</v>
          </cell>
        </row>
        <row r="3044">
          <cell r="D3044" t="str">
            <v>Código</v>
          </cell>
          <cell r="E3044" t="str">
            <v>Banco</v>
          </cell>
          <cell r="F3044" t="str">
            <v>Descrição</v>
          </cell>
          <cell r="G3044" t="str">
            <v>Tipo</v>
          </cell>
        </row>
        <row r="3044">
          <cell r="I3044" t="str">
            <v>Und</v>
          </cell>
          <cell r="J3044" t="str">
            <v>Quant.</v>
          </cell>
          <cell r="K3044" t="str">
            <v>Porcent.</v>
          </cell>
          <cell r="L3044" t="str">
            <v>Valor Unit</v>
          </cell>
        </row>
        <row r="3045">
          <cell r="D3045" t="str">
            <v> UFF00446 (ADAPT_CPOS: 61.15.170) </v>
          </cell>
          <cell r="E3045" t="str">
            <v>Próprio</v>
          </cell>
          <cell r="F3045" t="str">
            <v>TRANSMISSOR DIFERENCIAL DE PRESSÃO PARA ÁGUA GELADA</v>
          </cell>
          <cell r="G3045">
            <v>61.15</v>
          </cell>
        </row>
        <row r="3045">
          <cell r="I3045" t="str">
            <v>UN</v>
          </cell>
          <cell r="J3045">
            <v>1</v>
          </cell>
        </row>
        <row r="3045">
          <cell r="L3045">
            <v>5055.77</v>
          </cell>
        </row>
        <row r="3046">
          <cell r="D3046" t="str">
            <v> 88279 </v>
          </cell>
          <cell r="E3046" t="str">
            <v>SINAPI</v>
          </cell>
          <cell r="F3046" t="str">
            <v>MONTADOR ELETROMECÃNICO COM ENCARGOS COMPLEMENTARES</v>
          </cell>
          <cell r="G3046" t="str">
            <v>SEDI - SERVIÇOS DIVERSOS</v>
          </cell>
        </row>
        <row r="3046">
          <cell r="I3046" t="str">
            <v>H</v>
          </cell>
          <cell r="J3046">
            <v>0.75</v>
          </cell>
          <cell r="K3046">
            <v>0</v>
          </cell>
          <cell r="L3046">
            <v>41.98</v>
          </cell>
        </row>
        <row r="3047">
          <cell r="D3047" t="str">
            <v> 88267 </v>
          </cell>
          <cell r="E3047" t="str">
            <v>SINAPI</v>
          </cell>
          <cell r="F3047" t="str">
            <v>ENCANADOR OU BOMBEIRO HIDRÁULICO COM ENCARGOS COMPLEMENTARES</v>
          </cell>
          <cell r="G3047" t="str">
            <v>SEDI - SERVIÇOS DIVERSOS</v>
          </cell>
        </row>
        <row r="3047">
          <cell r="I3047" t="str">
            <v>H</v>
          </cell>
          <cell r="J3047">
            <v>0.75</v>
          </cell>
          <cell r="K3047">
            <v>0</v>
          </cell>
          <cell r="L3047">
            <v>32.39</v>
          </cell>
        </row>
        <row r="3048">
          <cell r="D3048" t="str">
            <v> UFF_COTAÇÃO 37 </v>
          </cell>
          <cell r="E3048" t="str">
            <v>Próprio</v>
          </cell>
          <cell r="F3048" t="str">
            <v>TRANSMISSOR DIFERENCIAL DE PRESSÃO PARA ÁGUA GELADA</v>
          </cell>
          <cell r="G3048" t="str">
            <v>Material</v>
          </cell>
        </row>
        <row r="3048">
          <cell r="I3048" t="str">
            <v>UN</v>
          </cell>
          <cell r="J3048">
            <v>1</v>
          </cell>
          <cell r="K3048">
            <v>0</v>
          </cell>
          <cell r="L3048">
            <v>5000</v>
          </cell>
        </row>
        <row r="3050">
          <cell r="D3050" t="str">
            <v>Código</v>
          </cell>
          <cell r="E3050" t="str">
            <v>Banco</v>
          </cell>
          <cell r="F3050" t="str">
            <v>Descrição</v>
          </cell>
          <cell r="G3050" t="str">
            <v>Tipo</v>
          </cell>
        </row>
        <row r="3050">
          <cell r="I3050" t="str">
            <v>Und</v>
          </cell>
          <cell r="J3050" t="str">
            <v>Quant.</v>
          </cell>
          <cell r="K3050" t="str">
            <v>Porcent.</v>
          </cell>
          <cell r="L3050" t="str">
            <v>Valor Unit</v>
          </cell>
        </row>
        <row r="3051">
          <cell r="D3051" t="str">
            <v> UFF00447 (ADAPT_CPOS: 61.15.170) </v>
          </cell>
          <cell r="E3051" t="str">
            <v>Próprio</v>
          </cell>
          <cell r="F3051" t="str">
            <v>TRANSMISSOR DE PRESSÃO PARA ÁGUA GELADA</v>
          </cell>
          <cell r="G3051">
            <v>61.15</v>
          </cell>
        </row>
        <row r="3051">
          <cell r="I3051" t="str">
            <v>UN</v>
          </cell>
          <cell r="J3051">
            <v>1</v>
          </cell>
        </row>
        <row r="3051">
          <cell r="L3051">
            <v>4594.92</v>
          </cell>
        </row>
        <row r="3052">
          <cell r="D3052" t="str">
            <v> 88279 </v>
          </cell>
          <cell r="E3052" t="str">
            <v>SINAPI</v>
          </cell>
          <cell r="F3052" t="str">
            <v>MONTADOR ELETROMECÃNICO COM ENCARGOS COMPLEMENTARES</v>
          </cell>
          <cell r="G3052" t="str">
            <v>SEDI - SERVIÇOS DIVERSOS</v>
          </cell>
        </row>
        <row r="3052">
          <cell r="I3052" t="str">
            <v>H</v>
          </cell>
          <cell r="J3052">
            <v>0.75</v>
          </cell>
          <cell r="K3052">
            <v>0</v>
          </cell>
          <cell r="L3052">
            <v>41.98</v>
          </cell>
        </row>
        <row r="3053">
          <cell r="D3053" t="str">
            <v> 88267 </v>
          </cell>
          <cell r="E3053" t="str">
            <v>SINAPI</v>
          </cell>
          <cell r="F3053" t="str">
            <v>ENCANADOR OU BOMBEIRO HIDRÁULICO COM ENCARGOS COMPLEMENTARES</v>
          </cell>
          <cell r="G3053" t="str">
            <v>SEDI - SERVIÇOS DIVERSOS</v>
          </cell>
        </row>
        <row r="3053">
          <cell r="I3053" t="str">
            <v>H</v>
          </cell>
          <cell r="J3053">
            <v>0.75</v>
          </cell>
          <cell r="K3053">
            <v>0</v>
          </cell>
          <cell r="L3053">
            <v>32.39</v>
          </cell>
        </row>
        <row r="3054">
          <cell r="D3054" t="str">
            <v> UFF_COTAÇÃO 38 </v>
          </cell>
          <cell r="E3054" t="str">
            <v>Próprio</v>
          </cell>
          <cell r="F3054" t="str">
            <v>TRANSMISSOR DE PRESSÃO PARA ÁGUA GELADA</v>
          </cell>
          <cell r="G3054" t="str">
            <v>Material</v>
          </cell>
        </row>
        <row r="3054">
          <cell r="I3054" t="str">
            <v>UN</v>
          </cell>
          <cell r="J3054">
            <v>1</v>
          </cell>
          <cell r="K3054">
            <v>0</v>
          </cell>
          <cell r="L3054">
            <v>4539.15</v>
          </cell>
        </row>
        <row r="3056">
          <cell r="D3056" t="str">
            <v>Código</v>
          </cell>
          <cell r="E3056" t="str">
            <v>Banco</v>
          </cell>
          <cell r="F3056" t="str">
            <v>Descrição</v>
          </cell>
          <cell r="G3056" t="str">
            <v>Tipo</v>
          </cell>
        </row>
        <row r="3056">
          <cell r="I3056" t="str">
            <v>Und</v>
          </cell>
          <cell r="J3056" t="str">
            <v>Quant.</v>
          </cell>
          <cell r="K3056" t="str">
            <v>Porcent.</v>
          </cell>
          <cell r="L3056" t="str">
            <v>Valor Unit</v>
          </cell>
        </row>
        <row r="3057">
          <cell r="D3057" t="str">
            <v> UFF00448 (ADAPT_CPOS: 61.15.170) </v>
          </cell>
          <cell r="E3057" t="str">
            <v>Próprio</v>
          </cell>
          <cell r="F3057" t="str">
            <v>MEDIDOR DE VAZÃO PARA ÁGUA GELADA DN=6"</v>
          </cell>
          <cell r="G3057">
            <v>61.15</v>
          </cell>
        </row>
        <row r="3057">
          <cell r="I3057" t="str">
            <v>UN</v>
          </cell>
          <cell r="J3057">
            <v>1</v>
          </cell>
        </row>
        <row r="3057">
          <cell r="L3057">
            <v>20392.15</v>
          </cell>
        </row>
        <row r="3058">
          <cell r="D3058" t="str">
            <v> 88279 </v>
          </cell>
          <cell r="E3058" t="str">
            <v>SINAPI</v>
          </cell>
          <cell r="F3058" t="str">
            <v>MONTADOR ELETROMECÃNICO COM ENCARGOS COMPLEMENTARES</v>
          </cell>
          <cell r="G3058" t="str">
            <v>SEDI - SERVIÇOS DIVERSOS</v>
          </cell>
        </row>
        <row r="3058">
          <cell r="I3058" t="str">
            <v>H</v>
          </cell>
          <cell r="J3058">
            <v>0.75</v>
          </cell>
          <cell r="K3058">
            <v>0</v>
          </cell>
          <cell r="L3058">
            <v>41.98</v>
          </cell>
        </row>
        <row r="3059">
          <cell r="D3059" t="str">
            <v> 88267 </v>
          </cell>
          <cell r="E3059" t="str">
            <v>SINAPI</v>
          </cell>
          <cell r="F3059" t="str">
            <v>ENCANADOR OU BOMBEIRO HIDRÁULICO COM ENCARGOS COMPLEMENTARES</v>
          </cell>
          <cell r="G3059" t="str">
            <v>SEDI - SERVIÇOS DIVERSOS</v>
          </cell>
        </row>
        <row r="3059">
          <cell r="I3059" t="str">
            <v>H</v>
          </cell>
          <cell r="J3059">
            <v>0.75</v>
          </cell>
          <cell r="K3059">
            <v>0</v>
          </cell>
          <cell r="L3059">
            <v>32.39</v>
          </cell>
        </row>
        <row r="3060">
          <cell r="D3060" t="str">
            <v> UFF_COTAÇÃO 39 </v>
          </cell>
          <cell r="E3060" t="str">
            <v>Próprio</v>
          </cell>
          <cell r="F3060" t="str">
            <v>MEDIDOR DE VAZÃO PARA ÁGUA GELADA DN=6"</v>
          </cell>
          <cell r="G3060" t="str">
            <v>Material</v>
          </cell>
        </row>
        <row r="3060">
          <cell r="I3060" t="str">
            <v>UN</v>
          </cell>
          <cell r="J3060">
            <v>1</v>
          </cell>
          <cell r="K3060">
            <v>0</v>
          </cell>
          <cell r="L3060">
            <v>20336.38</v>
          </cell>
        </row>
        <row r="3062">
          <cell r="D3062" t="str">
            <v>Código</v>
          </cell>
          <cell r="E3062" t="str">
            <v>Banco</v>
          </cell>
          <cell r="F3062" t="str">
            <v>Descrição</v>
          </cell>
          <cell r="G3062" t="str">
            <v>Tipo</v>
          </cell>
        </row>
        <row r="3062">
          <cell r="I3062" t="str">
            <v>Und</v>
          </cell>
          <cell r="J3062" t="str">
            <v>Quant.</v>
          </cell>
          <cell r="K3062" t="str">
            <v>Porcent.</v>
          </cell>
          <cell r="L3062" t="str">
            <v>Valor Unit</v>
          </cell>
        </row>
        <row r="3063">
          <cell r="D3063" t="str">
            <v> UFF00449 (ADAPT_CPOS: 61.15.170) </v>
          </cell>
          <cell r="E3063" t="str">
            <v>Próprio</v>
          </cell>
          <cell r="F3063" t="str">
            <v>TRANSMISSOR DIFERENCIAL DE PRESSÃO PARA DUTO</v>
          </cell>
          <cell r="G3063">
            <v>61.15</v>
          </cell>
        </row>
        <row r="3063">
          <cell r="I3063" t="str">
            <v>UN</v>
          </cell>
          <cell r="J3063">
            <v>1</v>
          </cell>
        </row>
        <row r="3063">
          <cell r="L3063">
            <v>1126.77</v>
          </cell>
        </row>
        <row r="3064">
          <cell r="D3064" t="str">
            <v> 88279 </v>
          </cell>
          <cell r="E3064" t="str">
            <v>SINAPI</v>
          </cell>
          <cell r="F3064" t="str">
            <v>MONTADOR ELETROMECÃNICO COM ENCARGOS COMPLEMENTARES</v>
          </cell>
          <cell r="G3064" t="str">
            <v>SEDI - SERVIÇOS DIVERSOS</v>
          </cell>
        </row>
        <row r="3064">
          <cell r="I3064" t="str">
            <v>H</v>
          </cell>
          <cell r="J3064">
            <v>0.75</v>
          </cell>
          <cell r="K3064">
            <v>0</v>
          </cell>
          <cell r="L3064">
            <v>41.98</v>
          </cell>
        </row>
        <row r="3065">
          <cell r="D3065" t="str">
            <v> 88267 </v>
          </cell>
          <cell r="E3065" t="str">
            <v>SINAPI</v>
          </cell>
          <cell r="F3065" t="str">
            <v>ENCANADOR OU BOMBEIRO HIDRÁULICO COM ENCARGOS COMPLEMENTARES</v>
          </cell>
          <cell r="G3065" t="str">
            <v>SEDI - SERVIÇOS DIVERSOS</v>
          </cell>
        </row>
        <row r="3065">
          <cell r="I3065" t="str">
            <v>H</v>
          </cell>
          <cell r="J3065">
            <v>0.75</v>
          </cell>
          <cell r="K3065">
            <v>0</v>
          </cell>
          <cell r="L3065">
            <v>32.39</v>
          </cell>
        </row>
        <row r="3066">
          <cell r="D3066" t="str">
            <v> UFF_COTAÇÃO 40 </v>
          </cell>
          <cell r="E3066" t="str">
            <v>Próprio</v>
          </cell>
          <cell r="F3066" t="str">
            <v>TRANSMISSOR DIFERENCIAL DE PRESSÃO PARA DUTO</v>
          </cell>
          <cell r="G3066" t="str">
            <v>Material</v>
          </cell>
        </row>
        <row r="3066">
          <cell r="I3066" t="str">
            <v>UN</v>
          </cell>
          <cell r="J3066">
            <v>1</v>
          </cell>
          <cell r="K3066">
            <v>0</v>
          </cell>
          <cell r="L3066">
            <v>1071</v>
          </cell>
        </row>
        <row r="3068">
          <cell r="D3068" t="str">
            <v>Código</v>
          </cell>
          <cell r="E3068" t="str">
            <v>Banco</v>
          </cell>
          <cell r="F3068" t="str">
            <v>Descrição</v>
          </cell>
          <cell r="G3068" t="str">
            <v>Tipo</v>
          </cell>
        </row>
        <row r="3068">
          <cell r="I3068" t="str">
            <v>Und</v>
          </cell>
          <cell r="J3068" t="str">
            <v>Quant.</v>
          </cell>
          <cell r="K3068" t="str">
            <v>Porcent.</v>
          </cell>
          <cell r="L3068" t="str">
            <v>Valor Unit</v>
          </cell>
        </row>
        <row r="3069">
          <cell r="D3069" t="str">
            <v> UFF00450 (ADAPT_CPOS: 61.15.174) </v>
          </cell>
          <cell r="E3069" t="str">
            <v>Próprio</v>
          </cell>
          <cell r="F3069" t="str">
            <v>TRANSMISSOR DE TEMPERATURA PARA DUTO DE AR CONDICIONADO</v>
          </cell>
          <cell r="G3069">
            <v>61.15</v>
          </cell>
        </row>
        <row r="3069">
          <cell r="I3069" t="str">
            <v>UN</v>
          </cell>
          <cell r="J3069">
            <v>1</v>
          </cell>
        </row>
        <row r="3069">
          <cell r="L3069">
            <v>877.99</v>
          </cell>
        </row>
        <row r="3070">
          <cell r="D3070" t="str">
            <v> 88279 </v>
          </cell>
          <cell r="E3070" t="str">
            <v>SINAPI</v>
          </cell>
          <cell r="F3070" t="str">
            <v>MONTADOR ELETROMECÃNICO COM ENCARGOS COMPLEMENTARES</v>
          </cell>
          <cell r="G3070" t="str">
            <v>SEDI - SERVIÇOS DIVERSOS</v>
          </cell>
        </row>
        <row r="3070">
          <cell r="I3070" t="str">
            <v>H</v>
          </cell>
          <cell r="J3070">
            <v>0.75</v>
          </cell>
          <cell r="K3070">
            <v>0</v>
          </cell>
          <cell r="L3070">
            <v>41.98</v>
          </cell>
        </row>
        <row r="3071">
          <cell r="D3071" t="str">
            <v> 88267 </v>
          </cell>
          <cell r="E3071" t="str">
            <v>SINAPI</v>
          </cell>
          <cell r="F3071" t="str">
            <v>ENCANADOR OU BOMBEIRO HIDRÁULICO COM ENCARGOS COMPLEMENTARES</v>
          </cell>
          <cell r="G3071" t="str">
            <v>SEDI - SERVIÇOS DIVERSOS</v>
          </cell>
        </row>
        <row r="3071">
          <cell r="I3071" t="str">
            <v>H</v>
          </cell>
          <cell r="J3071">
            <v>0.75</v>
          </cell>
          <cell r="K3071">
            <v>0</v>
          </cell>
          <cell r="L3071">
            <v>32.39</v>
          </cell>
        </row>
        <row r="3072">
          <cell r="D3072" t="str">
            <v> UFF_COTAÇÃO 41 </v>
          </cell>
          <cell r="E3072" t="str">
            <v>Próprio</v>
          </cell>
          <cell r="F3072" t="str">
            <v>TRANSMISSOR DE TEMPERATURA PARA DUTO DE AR CONDICIONADO</v>
          </cell>
          <cell r="G3072" t="str">
            <v>Material</v>
          </cell>
        </row>
        <row r="3072">
          <cell r="I3072" t="str">
            <v>UN</v>
          </cell>
          <cell r="J3072">
            <v>1</v>
          </cell>
          <cell r="K3072">
            <v>0</v>
          </cell>
          <cell r="L3072">
            <v>822.22</v>
          </cell>
        </row>
        <row r="3074">
          <cell r="D3074" t="str">
            <v>Código</v>
          </cell>
          <cell r="E3074" t="str">
            <v>Banco</v>
          </cell>
          <cell r="F3074" t="str">
            <v>Descrição</v>
          </cell>
          <cell r="G3074" t="str">
            <v>Tipo</v>
          </cell>
        </row>
        <row r="3074">
          <cell r="I3074" t="str">
            <v>Und</v>
          </cell>
          <cell r="J3074" t="str">
            <v>Quant.</v>
          </cell>
          <cell r="K3074" t="str">
            <v>Porcent.</v>
          </cell>
          <cell r="L3074" t="str">
            <v>Valor Unit</v>
          </cell>
        </row>
        <row r="3075">
          <cell r="D3075" t="str">
            <v> UFF00451 (ADAPT_CPOS: 61.15.174) </v>
          </cell>
          <cell r="E3075" t="str">
            <v>Próprio</v>
          </cell>
          <cell r="F3075" t="str">
            <v>TRANSMISSOR DE TEMPERATURA PARA AMBIENTE</v>
          </cell>
          <cell r="G3075">
            <v>61.15</v>
          </cell>
        </row>
        <row r="3075">
          <cell r="I3075" t="str">
            <v>UN</v>
          </cell>
          <cell r="J3075">
            <v>1</v>
          </cell>
        </row>
        <row r="3075">
          <cell r="L3075">
            <v>918.54</v>
          </cell>
        </row>
        <row r="3076">
          <cell r="D3076" t="str">
            <v> 88279 </v>
          </cell>
          <cell r="E3076" t="str">
            <v>SINAPI</v>
          </cell>
          <cell r="F3076" t="str">
            <v>MONTADOR ELETROMECÃNICO COM ENCARGOS COMPLEMENTARES</v>
          </cell>
          <cell r="G3076" t="str">
            <v>SEDI - SERVIÇOS DIVERSOS</v>
          </cell>
        </row>
        <row r="3076">
          <cell r="I3076" t="str">
            <v>H</v>
          </cell>
          <cell r="J3076">
            <v>0.75</v>
          </cell>
          <cell r="K3076">
            <v>0</v>
          </cell>
          <cell r="L3076">
            <v>41.98</v>
          </cell>
        </row>
        <row r="3077">
          <cell r="D3077" t="str">
            <v> 88267 </v>
          </cell>
          <cell r="E3077" t="str">
            <v>SINAPI</v>
          </cell>
          <cell r="F3077" t="str">
            <v>ENCANADOR OU BOMBEIRO HIDRÁULICO COM ENCARGOS COMPLEMENTARES</v>
          </cell>
          <cell r="G3077" t="str">
            <v>SEDI - SERVIÇOS DIVERSOS</v>
          </cell>
        </row>
        <row r="3077">
          <cell r="I3077" t="str">
            <v>H</v>
          </cell>
          <cell r="J3077">
            <v>0.75</v>
          </cell>
          <cell r="K3077">
            <v>0</v>
          </cell>
          <cell r="L3077">
            <v>32.39</v>
          </cell>
        </row>
        <row r="3078">
          <cell r="D3078" t="str">
            <v> UFF_COTAÇÃO 42 </v>
          </cell>
          <cell r="E3078" t="str">
            <v>Próprio</v>
          </cell>
          <cell r="F3078" t="str">
            <v>TRANSMISSOR DE TEMPERATURA PARA AMBIENTE</v>
          </cell>
          <cell r="G3078" t="str">
            <v>Material</v>
          </cell>
        </row>
        <row r="3078">
          <cell r="I3078" t="str">
            <v>UN</v>
          </cell>
          <cell r="J3078">
            <v>1</v>
          </cell>
          <cell r="K3078">
            <v>0</v>
          </cell>
          <cell r="L3078">
            <v>862.77</v>
          </cell>
        </row>
        <row r="3080">
          <cell r="D3080" t="str">
            <v>Código</v>
          </cell>
          <cell r="E3080" t="str">
            <v>Banco</v>
          </cell>
          <cell r="F3080" t="str">
            <v>Descrição</v>
          </cell>
          <cell r="G3080" t="str">
            <v>Tipo</v>
          </cell>
        </row>
        <row r="3080">
          <cell r="I3080" t="str">
            <v>Und</v>
          </cell>
          <cell r="J3080" t="str">
            <v>Quant.</v>
          </cell>
          <cell r="K3080" t="str">
            <v>Porcent.</v>
          </cell>
          <cell r="L3080" t="str">
            <v>Valor Unit</v>
          </cell>
        </row>
        <row r="3081">
          <cell r="D3081" t="str">
            <v> UFF00452 (ADAPT_CPOS: 61.15.174) </v>
          </cell>
          <cell r="E3081" t="str">
            <v>Próprio</v>
          </cell>
          <cell r="F3081" t="str">
            <v>TRANSMISSOR DE UMIDADE PARA AMBIENTE</v>
          </cell>
          <cell r="G3081">
            <v>61.15</v>
          </cell>
        </row>
        <row r="3081">
          <cell r="I3081" t="str">
            <v>UN</v>
          </cell>
          <cell r="J3081">
            <v>1</v>
          </cell>
        </row>
        <row r="3081">
          <cell r="L3081">
            <v>1214.86</v>
          </cell>
        </row>
        <row r="3082">
          <cell r="D3082" t="str">
            <v> 88279 </v>
          </cell>
          <cell r="E3082" t="str">
            <v>SINAPI</v>
          </cell>
          <cell r="F3082" t="str">
            <v>MONTADOR ELETROMECÃNICO COM ENCARGOS COMPLEMENTARES</v>
          </cell>
          <cell r="G3082" t="str">
            <v>SEDI - SERVIÇOS DIVERSOS</v>
          </cell>
        </row>
        <row r="3082">
          <cell r="I3082" t="str">
            <v>H</v>
          </cell>
          <cell r="J3082">
            <v>0.75</v>
          </cell>
          <cell r="K3082">
            <v>0</v>
          </cell>
          <cell r="L3082">
            <v>41.98</v>
          </cell>
        </row>
        <row r="3083">
          <cell r="D3083" t="str">
            <v> 88267 </v>
          </cell>
          <cell r="E3083" t="str">
            <v>SINAPI</v>
          </cell>
          <cell r="F3083" t="str">
            <v>ENCANADOR OU BOMBEIRO HIDRÁULICO COM ENCARGOS COMPLEMENTARES</v>
          </cell>
          <cell r="G3083" t="str">
            <v>SEDI - SERVIÇOS DIVERSOS</v>
          </cell>
        </row>
        <row r="3083">
          <cell r="I3083" t="str">
            <v>H</v>
          </cell>
          <cell r="J3083">
            <v>0.75</v>
          </cell>
          <cell r="K3083">
            <v>0</v>
          </cell>
          <cell r="L3083">
            <v>32.39</v>
          </cell>
        </row>
        <row r="3084">
          <cell r="D3084" t="str">
            <v> UFF_COTAÇÃO 43 </v>
          </cell>
          <cell r="E3084" t="str">
            <v>Próprio</v>
          </cell>
          <cell r="F3084" t="str">
            <v>TRANSMISSOR DE UMIDADE PARA AMBIENTE</v>
          </cell>
          <cell r="G3084" t="str">
            <v>Material</v>
          </cell>
        </row>
        <row r="3084">
          <cell r="I3084" t="str">
            <v>UN</v>
          </cell>
          <cell r="J3084">
            <v>1</v>
          </cell>
          <cell r="K3084">
            <v>0</v>
          </cell>
          <cell r="L3084">
            <v>1159.09</v>
          </cell>
        </row>
        <row r="3086">
          <cell r="D3086" t="str">
            <v>Código</v>
          </cell>
          <cell r="E3086" t="str">
            <v>Banco</v>
          </cell>
          <cell r="F3086" t="str">
            <v>Descrição</v>
          </cell>
          <cell r="G3086" t="str">
            <v>Tipo</v>
          </cell>
        </row>
        <row r="3086">
          <cell r="I3086" t="str">
            <v>Und</v>
          </cell>
          <cell r="J3086" t="str">
            <v>Quant.</v>
          </cell>
          <cell r="K3086" t="str">
            <v>Porcent.</v>
          </cell>
          <cell r="L3086" t="str">
            <v>Valor Unit</v>
          </cell>
        </row>
        <row r="3087">
          <cell r="D3087" t="str">
            <v> UFF00453 (ADAPT_SBC: 70127) </v>
          </cell>
          <cell r="E3087" t="str">
            <v>Próprio</v>
          </cell>
          <cell r="F3087" t="str">
            <v>TERMOSTATO DE SEGURANÇA</v>
          </cell>
          <cell r="G3087">
            <v>70</v>
          </cell>
        </row>
        <row r="3087">
          <cell r="I3087" t="str">
            <v>UN</v>
          </cell>
          <cell r="J3087">
            <v>1</v>
          </cell>
        </row>
        <row r="3087">
          <cell r="L3087">
            <v>543.52</v>
          </cell>
        </row>
        <row r="3088">
          <cell r="D3088" t="str">
            <v> 88243 </v>
          </cell>
          <cell r="E3088" t="str">
            <v>SINAPI</v>
          </cell>
          <cell r="F3088" t="str">
            <v>AJUDANTE ESPECIALIZADO COM ENCARGOS COMPLEMENTARES</v>
          </cell>
          <cell r="G3088" t="str">
            <v>SEDI - SERVIÇOS DIVERSOS</v>
          </cell>
        </row>
        <row r="3088">
          <cell r="I3088" t="str">
            <v>H</v>
          </cell>
          <cell r="J3088">
            <v>8.248</v>
          </cell>
          <cell r="K3088">
            <v>0</v>
          </cell>
          <cell r="L3088">
            <v>26.97</v>
          </cell>
        </row>
        <row r="3089">
          <cell r="D3089" t="str">
            <v> 100308 </v>
          </cell>
          <cell r="E3089" t="str">
            <v>SINAPI</v>
          </cell>
          <cell r="F3089" t="str">
            <v>MECÂNICO DE REFRIGERAÇÃO COM ENCARGOS COMPLEMENTARES</v>
          </cell>
          <cell r="G3089" t="str">
            <v>SEDI - SERVIÇOS DIVERSOS</v>
          </cell>
        </row>
        <row r="3089">
          <cell r="I3089" t="str">
            <v>H</v>
          </cell>
          <cell r="J3089">
            <v>5.155</v>
          </cell>
          <cell r="K3089">
            <v>0</v>
          </cell>
          <cell r="L3089">
            <v>29.89</v>
          </cell>
        </row>
        <row r="3090">
          <cell r="D3090" t="str">
            <v> UFF_COTAÇÃO 44 </v>
          </cell>
          <cell r="E3090" t="str">
            <v>Próprio</v>
          </cell>
          <cell r="F3090" t="str">
            <v>TERMOSTATO DE SEGURANÇA</v>
          </cell>
          <cell r="G3090" t="str">
            <v>Material</v>
          </cell>
        </row>
        <row r="3090">
          <cell r="I3090" t="str">
            <v>UN</v>
          </cell>
          <cell r="J3090">
            <v>1</v>
          </cell>
          <cell r="K3090">
            <v>0</v>
          </cell>
          <cell r="L3090">
            <v>167</v>
          </cell>
        </row>
        <row r="3092">
          <cell r="D3092" t="str">
            <v>Código</v>
          </cell>
          <cell r="E3092" t="str">
            <v>Banco</v>
          </cell>
          <cell r="F3092" t="str">
            <v>Descrição</v>
          </cell>
          <cell r="G3092" t="str">
            <v>Tipo</v>
          </cell>
        </row>
        <row r="3092">
          <cell r="I3092" t="str">
            <v>Und</v>
          </cell>
          <cell r="J3092" t="str">
            <v>Quant.</v>
          </cell>
          <cell r="K3092" t="str">
            <v>Porcent.</v>
          </cell>
          <cell r="L3092" t="str">
            <v>Valor Unit</v>
          </cell>
        </row>
        <row r="3093">
          <cell r="D3093" t="str">
            <v> UFF00454 (ADAPT_SBC: 70634) </v>
          </cell>
          <cell r="E3093" t="str">
            <v>Próprio</v>
          </cell>
          <cell r="F3093" t="str">
            <v>CHAVE DE FLUXO DE AR TUPO PALHETA PARA DUTO DE AR CONDICIONADO</v>
          </cell>
          <cell r="G3093">
            <v>70</v>
          </cell>
        </row>
        <row r="3093">
          <cell r="I3093" t="str">
            <v>UN</v>
          </cell>
          <cell r="J3093">
            <v>1</v>
          </cell>
        </row>
        <row r="3093">
          <cell r="L3093">
            <v>1610.92</v>
          </cell>
        </row>
        <row r="3094">
          <cell r="D3094" t="str">
            <v> 100308 </v>
          </cell>
          <cell r="E3094" t="str">
            <v>SINAPI</v>
          </cell>
          <cell r="F3094" t="str">
            <v>MECÂNICO DE REFRIGERAÇÃO COM ENCARGOS COMPLEMENTARES</v>
          </cell>
          <cell r="G3094" t="str">
            <v>SEDI - SERVIÇOS DIVERSOS</v>
          </cell>
        </row>
        <row r="3094">
          <cell r="I3094" t="str">
            <v>H</v>
          </cell>
          <cell r="J3094">
            <v>2</v>
          </cell>
          <cell r="K3094">
            <v>0</v>
          </cell>
          <cell r="L3094">
            <v>29.89</v>
          </cell>
        </row>
        <row r="3095">
          <cell r="D3095" t="str">
            <v> 88243 </v>
          </cell>
          <cell r="E3095" t="str">
            <v>SINAPI</v>
          </cell>
          <cell r="F3095" t="str">
            <v>AJUDANTE ESPECIALIZADO COM ENCARGOS COMPLEMENTARES</v>
          </cell>
          <cell r="G3095" t="str">
            <v>SEDI - SERVIÇOS DIVERSOS</v>
          </cell>
        </row>
        <row r="3095">
          <cell r="I3095" t="str">
            <v>H</v>
          </cell>
          <cell r="J3095">
            <v>4</v>
          </cell>
          <cell r="K3095">
            <v>0</v>
          </cell>
          <cell r="L3095">
            <v>26.97</v>
          </cell>
        </row>
        <row r="3096">
          <cell r="D3096" t="str">
            <v> UFF_COTAÇÃO 45 </v>
          </cell>
          <cell r="E3096" t="str">
            <v>Próprio</v>
          </cell>
          <cell r="F3096" t="str">
            <v>CHAVE DE FLUXO DE AR TIPO PALHETA PARA DUTO DE AR CONDICIONADO</v>
          </cell>
          <cell r="G3096" t="str">
            <v>Material</v>
          </cell>
        </row>
        <row r="3096">
          <cell r="I3096" t="str">
            <v>UN</v>
          </cell>
          <cell r="J3096">
            <v>1</v>
          </cell>
          <cell r="K3096">
            <v>0</v>
          </cell>
          <cell r="L3096">
            <v>1443.26</v>
          </cell>
        </row>
        <row r="3098">
          <cell r="D3098" t="str">
            <v>Código</v>
          </cell>
          <cell r="E3098" t="str">
            <v>Banco</v>
          </cell>
          <cell r="F3098" t="str">
            <v>Descrição</v>
          </cell>
          <cell r="G3098" t="str">
            <v>Tipo</v>
          </cell>
        </row>
        <row r="3098">
          <cell r="I3098" t="str">
            <v>Und</v>
          </cell>
          <cell r="J3098" t="str">
            <v>Quant.</v>
          </cell>
          <cell r="K3098" t="str">
            <v>Porcent.</v>
          </cell>
          <cell r="L3098" t="str">
            <v>Valor Unit</v>
          </cell>
        </row>
        <row r="3099">
          <cell r="D3099" t="str">
            <v> UFF00455 (ADAPT_CPOS: 61.15.181) </v>
          </cell>
          <cell r="E3099" t="str">
            <v>Próprio</v>
          </cell>
          <cell r="F3099" t="str">
            <v>CONTROLADOR LOGICO PROGRAMAVEL M241 24IO OU SIMILAR TÉCNICO COM TODOS OS ACESSÓRIOS NECESSÁRIOS</v>
          </cell>
          <cell r="G3099">
            <v>61.15</v>
          </cell>
        </row>
        <row r="3099">
          <cell r="I3099" t="str">
            <v>UN</v>
          </cell>
          <cell r="J3099">
            <v>1</v>
          </cell>
        </row>
        <row r="3099">
          <cell r="L3099">
            <v>10520.93</v>
          </cell>
        </row>
        <row r="3100">
          <cell r="D3100" t="str">
            <v> 88279 </v>
          </cell>
          <cell r="E3100" t="str">
            <v>SINAPI</v>
          </cell>
          <cell r="F3100" t="str">
            <v>MONTADOR ELETROMECÃNICO COM ENCARGOS COMPLEMENTARES</v>
          </cell>
          <cell r="G3100" t="str">
            <v>SEDI - SERVIÇOS DIVERSOS</v>
          </cell>
        </row>
        <row r="3100">
          <cell r="I3100" t="str">
            <v>H</v>
          </cell>
          <cell r="J3100">
            <v>2</v>
          </cell>
          <cell r="K3100">
            <v>0</v>
          </cell>
          <cell r="L3100">
            <v>41.98</v>
          </cell>
        </row>
        <row r="3101">
          <cell r="D3101" t="str">
            <v> UFF00360 (ADAPT_SINAPI:  90777) </v>
          </cell>
          <cell r="E3101" t="str">
            <v>Próprio</v>
          </cell>
          <cell r="F3101" t="str">
            <v>ENGENHEIRO ELETRICISTA COM ENCARGOS COMPLEMENTARES</v>
          </cell>
          <cell r="G3101" t="str">
            <v>SEDI - SERVIÇOS DIVERSOS</v>
          </cell>
        </row>
        <row r="3101">
          <cell r="I3101" t="str">
            <v>H</v>
          </cell>
          <cell r="J3101">
            <v>1</v>
          </cell>
          <cell r="K3101">
            <v>0</v>
          </cell>
          <cell r="L3101">
            <v>122.09</v>
          </cell>
        </row>
        <row r="3102">
          <cell r="D3102" t="str">
            <v> UFF_COTAÇÃO 46 </v>
          </cell>
          <cell r="E3102" t="str">
            <v>Próprio</v>
          </cell>
          <cell r="F3102" t="str">
            <v>CONTROLADOR LOGICO PROGRAMAVEL M241 24IO OU SIMILAR TÉCNICO COM TODOS OS ACESSÓRIOS NECESSÁRIOS</v>
          </cell>
          <cell r="G3102" t="str">
            <v>Material</v>
          </cell>
        </row>
        <row r="3102">
          <cell r="I3102" t="str">
            <v>UN</v>
          </cell>
          <cell r="J3102">
            <v>1</v>
          </cell>
          <cell r="K3102">
            <v>0</v>
          </cell>
          <cell r="L3102">
            <v>10314.88</v>
          </cell>
        </row>
        <row r="3104">
          <cell r="D3104" t="str">
            <v>Código</v>
          </cell>
          <cell r="E3104" t="str">
            <v>Banco</v>
          </cell>
          <cell r="F3104" t="str">
            <v>Descrição</v>
          </cell>
          <cell r="G3104" t="str">
            <v>Tipo</v>
          </cell>
        </row>
        <row r="3104">
          <cell r="I3104" t="str">
            <v>Und</v>
          </cell>
          <cell r="J3104" t="str">
            <v>Quant.</v>
          </cell>
          <cell r="K3104" t="str">
            <v>Porcent.</v>
          </cell>
          <cell r="L3104" t="str">
            <v>Valor Unit</v>
          </cell>
        </row>
        <row r="3105">
          <cell r="D3105" t="str">
            <v> UFF00456 (ADAPT_CPOS: 61.15.191) </v>
          </cell>
          <cell r="E3105" t="str">
            <v>Próprio</v>
          </cell>
          <cell r="F3105" t="str">
            <v>MÓDULO DE SAÍDAS ANALÓGICAS 4 SAÍDAS 12BITS 24 VDC TENSÃO E CORRENTE TERMINAL PARAFUSO OU SIMILAR TÉCNICO</v>
          </cell>
          <cell r="G3105">
            <v>61.15</v>
          </cell>
        </row>
        <row r="3105">
          <cell r="I3105" t="str">
            <v>UN</v>
          </cell>
          <cell r="J3105">
            <v>1</v>
          </cell>
        </row>
        <row r="3105">
          <cell r="L3105">
            <v>3051.28</v>
          </cell>
        </row>
        <row r="3106">
          <cell r="D3106" t="str">
            <v> 88264 </v>
          </cell>
          <cell r="E3106" t="str">
            <v>SINAPI</v>
          </cell>
          <cell r="F3106" t="str">
            <v>ELETRICISTA COM ENCARGOS COMPLEMENTARES</v>
          </cell>
          <cell r="G3106" t="str">
            <v>SEDI - SERVIÇOS DIVERSOS</v>
          </cell>
        </row>
        <row r="3106">
          <cell r="I3106" t="str">
            <v>H</v>
          </cell>
          <cell r="J3106">
            <v>1</v>
          </cell>
          <cell r="K3106">
            <v>0</v>
          </cell>
          <cell r="L3106">
            <v>33.07</v>
          </cell>
        </row>
        <row r="3107">
          <cell r="D3107" t="str">
            <v> UFF00360 (ADAPT_SINAPI:  90777) </v>
          </cell>
          <cell r="E3107" t="str">
            <v>Próprio</v>
          </cell>
          <cell r="F3107" t="str">
            <v>ENGENHEIRO ELETRICISTA COM ENCARGOS COMPLEMENTARES</v>
          </cell>
          <cell r="G3107" t="str">
            <v>SEDI - SERVIÇOS DIVERSOS</v>
          </cell>
        </row>
        <row r="3107">
          <cell r="I3107" t="str">
            <v>H</v>
          </cell>
          <cell r="J3107">
            <v>0.5</v>
          </cell>
          <cell r="K3107">
            <v>0</v>
          </cell>
          <cell r="L3107">
            <v>122.09</v>
          </cell>
        </row>
        <row r="3108">
          <cell r="D3108" t="str">
            <v> 88279 </v>
          </cell>
          <cell r="E3108" t="str">
            <v>SINAPI</v>
          </cell>
          <cell r="F3108" t="str">
            <v>MONTADOR ELETROMECÃNICO COM ENCARGOS COMPLEMENTARES</v>
          </cell>
          <cell r="G3108" t="str">
            <v>SEDI - SERVIÇOS DIVERSOS</v>
          </cell>
        </row>
        <row r="3108">
          <cell r="I3108" t="str">
            <v>H</v>
          </cell>
          <cell r="J3108">
            <v>1</v>
          </cell>
          <cell r="K3108">
            <v>0</v>
          </cell>
          <cell r="L3108">
            <v>41.98</v>
          </cell>
        </row>
        <row r="3109">
          <cell r="D3109" t="str">
            <v> UFF_COTAÇÃO 47 </v>
          </cell>
          <cell r="E3109" t="str">
            <v>Próprio</v>
          </cell>
          <cell r="F3109" t="str">
            <v>MÓDULO DE SAÍDAS ANALÓGICAS 4 SAÍDAS 12BITS 24 VDC TENSÃO E CORRENTE TERMINAL PARAFUSO OU SIMILAR TÉCNICO</v>
          </cell>
          <cell r="G3109" t="str">
            <v>Material</v>
          </cell>
        </row>
        <row r="3109">
          <cell r="I3109" t="str">
            <v>UN</v>
          </cell>
          <cell r="J3109">
            <v>1</v>
          </cell>
          <cell r="K3109">
            <v>0</v>
          </cell>
          <cell r="L3109">
            <v>2915.19</v>
          </cell>
        </row>
        <row r="3111">
          <cell r="D3111" t="str">
            <v>Código</v>
          </cell>
          <cell r="E3111" t="str">
            <v>Banco</v>
          </cell>
          <cell r="F3111" t="str">
            <v>Descrição</v>
          </cell>
          <cell r="G3111" t="str">
            <v>Tipo</v>
          </cell>
        </row>
        <row r="3111">
          <cell r="I3111" t="str">
            <v>Und</v>
          </cell>
          <cell r="J3111" t="str">
            <v>Quant.</v>
          </cell>
          <cell r="K3111" t="str">
            <v>Porcent.</v>
          </cell>
          <cell r="L3111" t="str">
            <v>Valor Unit</v>
          </cell>
        </row>
        <row r="3112">
          <cell r="D3112" t="str">
            <v> UFF00457 (ADAPT_CPOS: 61.15.201) </v>
          </cell>
          <cell r="E3112" t="str">
            <v>Próprio</v>
          </cell>
          <cell r="F3112" t="str">
            <v>MODULO X80 - 16 SAIDAS DIGITAIS A RELE - 2A - CONECT BORNE OU SIMILAR TÉCNICO</v>
          </cell>
          <cell r="G3112">
            <v>61.15</v>
          </cell>
        </row>
        <row r="3112">
          <cell r="I3112" t="str">
            <v>UN</v>
          </cell>
          <cell r="J3112">
            <v>1</v>
          </cell>
        </row>
        <row r="3112">
          <cell r="L3112">
            <v>3703.58</v>
          </cell>
        </row>
        <row r="3113">
          <cell r="D3113" t="str">
            <v> UFF00360 (ADAPT_SINAPI:  90777) </v>
          </cell>
          <cell r="E3113" t="str">
            <v>Próprio</v>
          </cell>
          <cell r="F3113" t="str">
            <v>ENGENHEIRO ELETRICISTA COM ENCARGOS COMPLEMENTARES</v>
          </cell>
          <cell r="G3113" t="str">
            <v>SEDI - SERVIÇOS DIVERSOS</v>
          </cell>
        </row>
        <row r="3113">
          <cell r="I3113" t="str">
            <v>H</v>
          </cell>
          <cell r="J3113">
            <v>1</v>
          </cell>
          <cell r="K3113">
            <v>0</v>
          </cell>
          <cell r="L3113">
            <v>122.09</v>
          </cell>
        </row>
        <row r="3114">
          <cell r="D3114" t="str">
            <v> 88264 </v>
          </cell>
          <cell r="E3114" t="str">
            <v>SINAPI</v>
          </cell>
          <cell r="F3114" t="str">
            <v>ELETRICISTA COM ENCARGOS COMPLEMENTARES</v>
          </cell>
          <cell r="G3114" t="str">
            <v>SEDI - SERVIÇOS DIVERSOS</v>
          </cell>
        </row>
        <row r="3114">
          <cell r="I3114" t="str">
            <v>H</v>
          </cell>
          <cell r="J3114">
            <v>1</v>
          </cell>
          <cell r="K3114">
            <v>0</v>
          </cell>
          <cell r="L3114">
            <v>33.07</v>
          </cell>
        </row>
        <row r="3115">
          <cell r="D3115" t="str">
            <v> UFF_COTAÇÃO 48 </v>
          </cell>
          <cell r="E3115" t="str">
            <v>Próprio</v>
          </cell>
          <cell r="F3115" t="str">
            <v>MODULO X80 - 16 SAIDAS DIGITAIS A RELE - 2A - CONECT BORNE OU SIMILAR TÉCNICO</v>
          </cell>
          <cell r="G3115" t="str">
            <v>Material</v>
          </cell>
        </row>
        <row r="3115">
          <cell r="I3115" t="str">
            <v>UN</v>
          </cell>
          <cell r="J3115">
            <v>1</v>
          </cell>
          <cell r="K3115">
            <v>0</v>
          </cell>
          <cell r="L3115">
            <v>3548.42</v>
          </cell>
        </row>
        <row r="3117">
          <cell r="D3117" t="str">
            <v>Código</v>
          </cell>
          <cell r="E3117" t="str">
            <v>Banco</v>
          </cell>
          <cell r="F3117" t="str">
            <v>Descrição</v>
          </cell>
          <cell r="G3117" t="str">
            <v>Tipo</v>
          </cell>
        </row>
        <row r="3117">
          <cell r="I3117" t="str">
            <v>Und</v>
          </cell>
          <cell r="J3117" t="str">
            <v>Quant.</v>
          </cell>
          <cell r="K3117" t="str">
            <v>Porcent.</v>
          </cell>
          <cell r="L3117" t="str">
            <v>Valor Unit</v>
          </cell>
        </row>
        <row r="3118">
          <cell r="D3118" t="str">
            <v> UFF00458 (ADAPT_CPOS: 61.15.196) </v>
          </cell>
          <cell r="E3118" t="str">
            <v>Próprio</v>
          </cell>
          <cell r="F3118" t="str">
            <v>MODULO DE EXPANSAO TM3 2 ENTRADAS ANALOGICAS ALTA RESISTENCIA OU SIMILAR TÉCNICO</v>
          </cell>
          <cell r="G3118">
            <v>61.15</v>
          </cell>
        </row>
        <row r="3118">
          <cell r="I3118" t="str">
            <v>UN</v>
          </cell>
          <cell r="J3118">
            <v>1</v>
          </cell>
        </row>
        <row r="3118">
          <cell r="L3118">
            <v>2488.79</v>
          </cell>
        </row>
        <row r="3119">
          <cell r="D3119" t="str">
            <v> UFF00360 (ADAPT_SINAPI:  90777) </v>
          </cell>
          <cell r="E3119" t="str">
            <v>Próprio</v>
          </cell>
          <cell r="F3119" t="str">
            <v>ENGENHEIRO ELETRICISTA COM ENCARGOS COMPLEMENTARES</v>
          </cell>
          <cell r="G3119" t="str">
            <v>SEDI - SERVIÇOS DIVERSOS</v>
          </cell>
        </row>
        <row r="3119">
          <cell r="I3119" t="str">
            <v>H</v>
          </cell>
          <cell r="J3119">
            <v>0.5</v>
          </cell>
          <cell r="K3119">
            <v>0</v>
          </cell>
          <cell r="L3119">
            <v>122.09</v>
          </cell>
        </row>
        <row r="3120">
          <cell r="D3120" t="str">
            <v> 88279 </v>
          </cell>
          <cell r="E3120" t="str">
            <v>SINAPI</v>
          </cell>
          <cell r="F3120" t="str">
            <v>MONTADOR ELETROMECÃNICO COM ENCARGOS COMPLEMENTARES</v>
          </cell>
          <cell r="G3120" t="str">
            <v>SEDI - SERVIÇOS DIVERSOS</v>
          </cell>
        </row>
        <row r="3120">
          <cell r="I3120" t="str">
            <v>H</v>
          </cell>
          <cell r="J3120">
            <v>1</v>
          </cell>
          <cell r="K3120">
            <v>0</v>
          </cell>
          <cell r="L3120">
            <v>41.98</v>
          </cell>
        </row>
        <row r="3121">
          <cell r="D3121" t="str">
            <v> 88264 </v>
          </cell>
          <cell r="E3121" t="str">
            <v>SINAPI</v>
          </cell>
          <cell r="F3121" t="str">
            <v>ELETRICISTA COM ENCARGOS COMPLEMENTARES</v>
          </cell>
          <cell r="G3121" t="str">
            <v>SEDI - SERVIÇOS DIVERSOS</v>
          </cell>
        </row>
        <row r="3121">
          <cell r="I3121" t="str">
            <v>H</v>
          </cell>
          <cell r="J3121">
            <v>1</v>
          </cell>
          <cell r="K3121">
            <v>0</v>
          </cell>
          <cell r="L3121">
            <v>33.07</v>
          </cell>
        </row>
        <row r="3122">
          <cell r="D3122" t="str">
            <v> UFF_COTAÇÃO 49 </v>
          </cell>
          <cell r="E3122" t="str">
            <v>Próprio</v>
          </cell>
          <cell r="F3122" t="str">
            <v>MODULO DE EXPANSAO TM3 2 ENTRADAS ANALOGICAS ALTA RESISTENCIA OU SIMILAR TÉCNICO</v>
          </cell>
          <cell r="G3122" t="str">
            <v>Material</v>
          </cell>
        </row>
        <row r="3122">
          <cell r="I3122" t="str">
            <v>UN</v>
          </cell>
          <cell r="J3122">
            <v>1</v>
          </cell>
          <cell r="K3122">
            <v>0</v>
          </cell>
          <cell r="L3122">
            <v>2352.7</v>
          </cell>
        </row>
        <row r="3124">
          <cell r="D3124" t="str">
            <v>Código</v>
          </cell>
          <cell r="E3124" t="str">
            <v>Banco</v>
          </cell>
          <cell r="F3124" t="str">
            <v>Descrição</v>
          </cell>
          <cell r="G3124" t="str">
            <v>Tipo</v>
          </cell>
        </row>
        <row r="3124">
          <cell r="I3124" t="str">
            <v>Und</v>
          </cell>
          <cell r="J3124" t="str">
            <v>Quant.</v>
          </cell>
          <cell r="K3124" t="str">
            <v>Porcent.</v>
          </cell>
          <cell r="L3124" t="str">
            <v>Valor Unit</v>
          </cell>
        </row>
        <row r="3125">
          <cell r="D3125" t="str">
            <v> UFF00459 (ADAPT_CPOS: 61.15.181) </v>
          </cell>
          <cell r="E3125" t="str">
            <v>Próprio</v>
          </cell>
          <cell r="F3125" t="str">
            <v>CONTROLLER M251 ETHERNET PROC. UNIT OU SIMILAR TÉCNICO</v>
          </cell>
          <cell r="G3125">
            <v>61.15</v>
          </cell>
        </row>
        <row r="3125">
          <cell r="I3125" t="str">
            <v>UN</v>
          </cell>
          <cell r="J3125">
            <v>1</v>
          </cell>
        </row>
        <row r="3125">
          <cell r="L3125">
            <v>6788.64</v>
          </cell>
        </row>
        <row r="3126">
          <cell r="D3126" t="str">
            <v> 88279 </v>
          </cell>
          <cell r="E3126" t="str">
            <v>SINAPI</v>
          </cell>
          <cell r="F3126" t="str">
            <v>MONTADOR ELETROMECÃNICO COM ENCARGOS COMPLEMENTARES</v>
          </cell>
          <cell r="G3126" t="str">
            <v>SEDI - SERVIÇOS DIVERSOS</v>
          </cell>
        </row>
        <row r="3126">
          <cell r="I3126" t="str">
            <v>H</v>
          </cell>
          <cell r="J3126">
            <v>2</v>
          </cell>
          <cell r="K3126">
            <v>0</v>
          </cell>
          <cell r="L3126">
            <v>41.98</v>
          </cell>
        </row>
        <row r="3127">
          <cell r="D3127" t="str">
            <v> UFF00360 (ADAPT_SINAPI:  90777) </v>
          </cell>
          <cell r="E3127" t="str">
            <v>Próprio</v>
          </cell>
          <cell r="F3127" t="str">
            <v>ENGENHEIRO ELETRICISTA COM ENCARGOS COMPLEMENTARES</v>
          </cell>
          <cell r="G3127" t="str">
            <v>SEDI - SERVIÇOS DIVERSOS</v>
          </cell>
        </row>
        <row r="3127">
          <cell r="I3127" t="str">
            <v>H</v>
          </cell>
          <cell r="J3127">
            <v>1</v>
          </cell>
          <cell r="K3127">
            <v>0</v>
          </cell>
          <cell r="L3127">
            <v>122.09</v>
          </cell>
        </row>
        <row r="3128">
          <cell r="D3128" t="str">
            <v> UFF_COTAÇÃO 50 </v>
          </cell>
          <cell r="E3128" t="str">
            <v>Próprio</v>
          </cell>
          <cell r="F3128" t="str">
            <v>CONTROLLER M251 ETHERNET PROC. UNIT OU SIMILAR TÉCNICO</v>
          </cell>
          <cell r="G3128" t="str">
            <v>Material</v>
          </cell>
        </row>
        <row r="3128">
          <cell r="I3128" t="str">
            <v>UN</v>
          </cell>
          <cell r="J3128">
            <v>1</v>
          </cell>
          <cell r="K3128">
            <v>0</v>
          </cell>
          <cell r="L3128">
            <v>6582.59</v>
          </cell>
        </row>
        <row r="3130">
          <cell r="D3130" t="str">
            <v>Código</v>
          </cell>
          <cell r="E3130" t="str">
            <v>Banco</v>
          </cell>
          <cell r="F3130" t="str">
            <v>Descrição</v>
          </cell>
          <cell r="G3130" t="str">
            <v>Tipo</v>
          </cell>
        </row>
        <row r="3130">
          <cell r="I3130" t="str">
            <v>Und</v>
          </cell>
          <cell r="J3130" t="str">
            <v>Quant.</v>
          </cell>
          <cell r="K3130" t="str">
            <v>Porcent.</v>
          </cell>
          <cell r="L3130" t="str">
            <v>Valor Unit</v>
          </cell>
        </row>
        <row r="3131">
          <cell r="D3131" t="str">
            <v> UFF00460 (ADAPT_CPOS: 61.15.201) </v>
          </cell>
          <cell r="E3131" t="str">
            <v>Próprio</v>
          </cell>
          <cell r="F3131" t="str">
            <v>MODULO X80 - COMUNICACAO COM 2 PORTAS RS OU SIMILAR TÉCNICO</v>
          </cell>
          <cell r="G3131">
            <v>61.15</v>
          </cell>
        </row>
        <row r="3131">
          <cell r="I3131" t="str">
            <v>UN</v>
          </cell>
          <cell r="J3131">
            <v>1</v>
          </cell>
        </row>
        <row r="3131">
          <cell r="L3131">
            <v>9579.29</v>
          </cell>
        </row>
        <row r="3132">
          <cell r="D3132" t="str">
            <v> UFF00360 (ADAPT_SINAPI:  90777) </v>
          </cell>
          <cell r="E3132" t="str">
            <v>Próprio</v>
          </cell>
          <cell r="F3132" t="str">
            <v>ENGENHEIRO ELETRICISTA COM ENCARGOS COMPLEMENTARES</v>
          </cell>
          <cell r="G3132" t="str">
            <v>SEDI - SERVIÇOS DIVERSOS</v>
          </cell>
        </row>
        <row r="3132">
          <cell r="I3132" t="str">
            <v>H</v>
          </cell>
          <cell r="J3132">
            <v>1</v>
          </cell>
          <cell r="K3132">
            <v>0</v>
          </cell>
          <cell r="L3132">
            <v>122.09</v>
          </cell>
        </row>
        <row r="3133">
          <cell r="D3133" t="str">
            <v> 88264 </v>
          </cell>
          <cell r="E3133" t="str">
            <v>SINAPI</v>
          </cell>
          <cell r="F3133" t="str">
            <v>ELETRICISTA COM ENCARGOS COMPLEMENTARES</v>
          </cell>
          <cell r="G3133" t="str">
            <v>SEDI - SERVIÇOS DIVERSOS</v>
          </cell>
        </row>
        <row r="3133">
          <cell r="I3133" t="str">
            <v>H</v>
          </cell>
          <cell r="J3133">
            <v>1</v>
          </cell>
          <cell r="K3133">
            <v>0</v>
          </cell>
          <cell r="L3133">
            <v>33.07</v>
          </cell>
        </row>
        <row r="3134">
          <cell r="D3134" t="str">
            <v> UFF_COTAÇÃO 51 </v>
          </cell>
          <cell r="E3134" t="str">
            <v>Próprio</v>
          </cell>
          <cell r="F3134" t="str">
            <v>MODULO X80 - COMUNICACAO COM 2 PORTAS RS OU SIMILAR TÉCNICO</v>
          </cell>
          <cell r="G3134" t="str">
            <v>Material</v>
          </cell>
        </row>
        <row r="3134">
          <cell r="I3134" t="str">
            <v>UN</v>
          </cell>
          <cell r="J3134">
            <v>1</v>
          </cell>
          <cell r="K3134">
            <v>0</v>
          </cell>
          <cell r="L3134">
            <v>9424.13</v>
          </cell>
        </row>
        <row r="3136">
          <cell r="D3136" t="str">
            <v>Código</v>
          </cell>
          <cell r="E3136" t="str">
            <v>Banco</v>
          </cell>
          <cell r="F3136" t="str">
            <v>Descrição</v>
          </cell>
          <cell r="G3136" t="str">
            <v>Tipo</v>
          </cell>
        </row>
        <row r="3136">
          <cell r="I3136" t="str">
            <v>Und</v>
          </cell>
          <cell r="J3136" t="str">
            <v>Quant.</v>
          </cell>
          <cell r="K3136" t="str">
            <v>Porcent.</v>
          </cell>
          <cell r="L3136" t="str">
            <v>Valor Unit</v>
          </cell>
        </row>
        <row r="3137">
          <cell r="D3137" t="str">
            <v> UFF00461 (ADAPT_SINAPI: 100555) </v>
          </cell>
          <cell r="E3137" t="str">
            <v>Próprio</v>
          </cell>
          <cell r="F3137" t="str">
            <v>RACK PARA CONTROLADOR M580 - 12 SLOTS OU SIMILAR TÉCNICO</v>
          </cell>
          <cell r="G3137" t="str">
            <v>INES - INSTALAÇÕES ESPECIAIS</v>
          </cell>
        </row>
        <row r="3137">
          <cell r="I3137" t="str">
            <v>UN</v>
          </cell>
          <cell r="J3137">
            <v>1</v>
          </cell>
        </row>
        <row r="3137">
          <cell r="L3137">
            <v>7295.45</v>
          </cell>
        </row>
        <row r="3138">
          <cell r="D3138" t="str">
            <v> 88264 </v>
          </cell>
          <cell r="E3138" t="str">
            <v>SINAPI</v>
          </cell>
          <cell r="F3138" t="str">
            <v>ELETRICISTA COM ENCARGOS COMPLEMENTARES</v>
          </cell>
          <cell r="G3138" t="str">
            <v>SEDI - SERVIÇOS DIVERSOS</v>
          </cell>
        </row>
        <row r="3138">
          <cell r="I3138" t="str">
            <v>H</v>
          </cell>
          <cell r="J3138">
            <v>1.026</v>
          </cell>
          <cell r="K3138">
            <v>0</v>
          </cell>
          <cell r="L3138">
            <v>33.07</v>
          </cell>
        </row>
        <row r="3139">
          <cell r="D3139" t="str">
            <v> 88247 </v>
          </cell>
          <cell r="E3139" t="str">
            <v>SINAPI</v>
          </cell>
          <cell r="F3139" t="str">
            <v>AUXILIAR DE ELETRICISTA COM ENCARGOS COMPLEMENTARES</v>
          </cell>
          <cell r="G3139" t="str">
            <v>SEDI - SERVIÇOS DIVERSOS</v>
          </cell>
        </row>
        <row r="3139">
          <cell r="I3139" t="str">
            <v>H</v>
          </cell>
          <cell r="J3139">
            <v>1.026</v>
          </cell>
          <cell r="K3139">
            <v>0</v>
          </cell>
          <cell r="L3139">
            <v>27.3</v>
          </cell>
        </row>
        <row r="3140">
          <cell r="D3140" t="str">
            <v> UFF_COTAÇÃO 52 </v>
          </cell>
          <cell r="E3140" t="str">
            <v>Próprio</v>
          </cell>
          <cell r="F3140" t="str">
            <v>RACK PARA CONTROLADOR M580 - 12 SLOTS OU SIMILAR TÉCNICO</v>
          </cell>
          <cell r="G3140" t="str">
            <v>Material</v>
          </cell>
        </row>
        <row r="3140">
          <cell r="I3140" t="str">
            <v>UN</v>
          </cell>
          <cell r="J3140">
            <v>1</v>
          </cell>
          <cell r="K3140">
            <v>0</v>
          </cell>
          <cell r="L3140">
            <v>7233.53</v>
          </cell>
        </row>
        <row r="3142">
          <cell r="D3142" t="str">
            <v>Código</v>
          </cell>
          <cell r="E3142" t="str">
            <v>Banco</v>
          </cell>
          <cell r="F3142" t="str">
            <v>Descrição</v>
          </cell>
          <cell r="G3142" t="str">
            <v>Tipo</v>
          </cell>
        </row>
        <row r="3142">
          <cell r="I3142" t="str">
            <v>Und</v>
          </cell>
          <cell r="J3142" t="str">
            <v>Quant.</v>
          </cell>
          <cell r="K3142" t="str">
            <v>Porcent.</v>
          </cell>
          <cell r="L3142" t="str">
            <v>Valor Unit</v>
          </cell>
        </row>
        <row r="3143">
          <cell r="D3143" t="str">
            <v> UFF00462 (ADAPT_AGETOP: 070706) </v>
          </cell>
          <cell r="E3143" t="str">
            <v>Próprio</v>
          </cell>
          <cell r="F3143" t="str">
            <v>Quadro Comando Sobrepor Aço Carbono Bege Ral 7032 1200 mm 800 mm 250 mm Comando Flange Inferior CE1208025 CEMAR OU SIMILAR TÉCNICO</v>
          </cell>
          <cell r="G3143">
            <v>707</v>
          </cell>
        </row>
        <row r="3143">
          <cell r="I3143" t="str">
            <v>un</v>
          </cell>
          <cell r="J3143">
            <v>1</v>
          </cell>
        </row>
        <row r="3143">
          <cell r="L3143">
            <v>1409.74</v>
          </cell>
        </row>
        <row r="3144">
          <cell r="D3144" t="str">
            <v> 88247 </v>
          </cell>
          <cell r="E3144" t="str">
            <v>SINAPI</v>
          </cell>
          <cell r="F3144" t="str">
            <v>AUXILIAR DE ELETRICISTA COM ENCARGOS COMPLEMENTARES</v>
          </cell>
          <cell r="G3144" t="str">
            <v>SEDI - SERVIÇOS DIVERSOS</v>
          </cell>
        </row>
        <row r="3144">
          <cell r="I3144" t="str">
            <v>H</v>
          </cell>
          <cell r="J3144">
            <v>2</v>
          </cell>
          <cell r="K3144">
            <v>0</v>
          </cell>
          <cell r="L3144">
            <v>27.3</v>
          </cell>
        </row>
        <row r="3145">
          <cell r="D3145" t="str">
            <v> 88264 </v>
          </cell>
          <cell r="E3145" t="str">
            <v>SINAPI</v>
          </cell>
          <cell r="F3145" t="str">
            <v>ELETRICISTA COM ENCARGOS COMPLEMENTARES</v>
          </cell>
          <cell r="G3145" t="str">
            <v>SEDI - SERVIÇOS DIVERSOS</v>
          </cell>
        </row>
        <row r="3145">
          <cell r="I3145" t="str">
            <v>H</v>
          </cell>
          <cell r="J3145">
            <v>2</v>
          </cell>
          <cell r="K3145">
            <v>0</v>
          </cell>
          <cell r="L3145">
            <v>33.07</v>
          </cell>
        </row>
        <row r="3146">
          <cell r="D3146" t="str">
            <v> UFF_COTAÇÃO 53 </v>
          </cell>
          <cell r="E3146" t="str">
            <v>Próprio</v>
          </cell>
          <cell r="F3146" t="str">
            <v>Quadro Comando Sobrepor Aço Carbono Bege Ral 7032 1200 mm 800 mm 250 mm Comando Flange Inferior CE1208025 CEMAR OU SIMILAR TÉCNICO</v>
          </cell>
          <cell r="G3146" t="str">
            <v>Material</v>
          </cell>
        </row>
        <row r="3146">
          <cell r="I3146" t="str">
            <v>UN</v>
          </cell>
          <cell r="J3146">
            <v>1</v>
          </cell>
          <cell r="K3146">
            <v>0</v>
          </cell>
          <cell r="L3146">
            <v>1289</v>
          </cell>
        </row>
        <row r="3148">
          <cell r="F3148" t="str">
            <v>QUADROS E PAINEIS</v>
          </cell>
        </row>
        <row r="3149">
          <cell r="D3149" t="str">
            <v>Código</v>
          </cell>
          <cell r="E3149" t="str">
            <v>Banco</v>
          </cell>
          <cell r="F3149" t="str">
            <v>Descrição</v>
          </cell>
          <cell r="G3149" t="str">
            <v>Tipo</v>
          </cell>
        </row>
        <row r="3149">
          <cell r="I3149" t="str">
            <v>Und</v>
          </cell>
          <cell r="J3149" t="str">
            <v>Quant.</v>
          </cell>
          <cell r="K3149" t="str">
            <v>Porcent.</v>
          </cell>
          <cell r="L3149" t="str">
            <v>Valor Unit</v>
          </cell>
        </row>
        <row r="3150">
          <cell r="D3150" t="str">
            <v> UFF00123 (ADAPT_EMOP:15.007.0435-A) </v>
          </cell>
          <cell r="E3150" t="str">
            <v>Próprio</v>
          </cell>
          <cell r="F3150"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3150" t="str">
            <v>INEL - INSTALAÇÃO ELÉTRICA/ELETRIFICAÇÃO E ILUMINAÇÃO EXTERNA</v>
          </cell>
        </row>
        <row r="3150">
          <cell r="I3150" t="str">
            <v>UN</v>
          </cell>
          <cell r="J3150">
            <v>1</v>
          </cell>
        </row>
        <row r="3150">
          <cell r="L3150">
            <v>12306.58</v>
          </cell>
        </row>
        <row r="3151">
          <cell r="D3151" t="str">
            <v> 88316 </v>
          </cell>
          <cell r="E3151" t="str">
            <v>SINAPI</v>
          </cell>
          <cell r="F3151" t="str">
            <v>SERVENTE COM ENCARGOS COMPLEMENTARES</v>
          </cell>
          <cell r="G3151" t="str">
            <v>SEDI - SERVIÇOS DIVERSOS</v>
          </cell>
        </row>
        <row r="3151">
          <cell r="I3151" t="str">
            <v>H</v>
          </cell>
          <cell r="J3151">
            <v>4.5</v>
          </cell>
          <cell r="K3151">
            <v>0</v>
          </cell>
          <cell r="L3151">
            <v>25.95</v>
          </cell>
        </row>
        <row r="3152">
          <cell r="D3152" t="str">
            <v> 88264 </v>
          </cell>
          <cell r="E3152" t="str">
            <v>SINAPI</v>
          </cell>
          <cell r="F3152" t="str">
            <v>ELETRICISTA COM ENCARGOS COMPLEMENTARES</v>
          </cell>
          <cell r="G3152" t="str">
            <v>SEDI - SERVIÇOS DIVERSOS</v>
          </cell>
        </row>
        <row r="3152">
          <cell r="I3152" t="str">
            <v>H</v>
          </cell>
          <cell r="J3152">
            <v>4.5</v>
          </cell>
          <cell r="K3152">
            <v>0</v>
          </cell>
          <cell r="L3152">
            <v>33.07</v>
          </cell>
        </row>
        <row r="3153">
          <cell r="D3153" t="str">
            <v> UFF_COTAÇÃO 54 </v>
          </cell>
          <cell r="E3153" t="str">
            <v>Próprio</v>
          </cell>
          <cell r="F3153"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G3153" t="str">
            <v>Material</v>
          </cell>
        </row>
        <row r="3153">
          <cell r="I3153" t="str">
            <v>UN</v>
          </cell>
          <cell r="J3153">
            <v>1</v>
          </cell>
          <cell r="K3153">
            <v>0</v>
          </cell>
          <cell r="L3153">
            <v>12041</v>
          </cell>
        </row>
        <row r="3155">
          <cell r="D3155" t="str">
            <v>Código</v>
          </cell>
          <cell r="E3155" t="str">
            <v>Banco</v>
          </cell>
          <cell r="F3155" t="str">
            <v>Descrição</v>
          </cell>
          <cell r="G3155" t="str">
            <v>Tipo</v>
          </cell>
        </row>
        <row r="3155">
          <cell r="I3155" t="str">
            <v>Und</v>
          </cell>
          <cell r="J3155" t="str">
            <v>Quant.</v>
          </cell>
          <cell r="K3155" t="str">
            <v>Porcent.</v>
          </cell>
          <cell r="L3155" t="str">
            <v>Valor Unit</v>
          </cell>
        </row>
        <row r="3156">
          <cell r="D3156" t="str">
            <v> UFF00124 (ADAPT_EMOP:15.007.0435-A) </v>
          </cell>
          <cell r="E3156" t="str">
            <v>Próprio</v>
          </cell>
          <cell r="F3156"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v>
          </cell>
          <cell r="G3156" t="str">
            <v>INEL - INSTALAÇÃO ELÉTRICA/ELETRIFICAÇÃO E ILUMINAÇÃO EXTERNA</v>
          </cell>
        </row>
        <row r="3156">
          <cell r="I3156" t="str">
            <v>UN</v>
          </cell>
          <cell r="J3156">
            <v>1</v>
          </cell>
        </row>
        <row r="3156">
          <cell r="L3156">
            <v>9994.58</v>
          </cell>
        </row>
        <row r="3157">
          <cell r="D3157" t="str">
            <v> 88316 </v>
          </cell>
          <cell r="E3157" t="str">
            <v>SINAPI</v>
          </cell>
          <cell r="F3157" t="str">
            <v>SERVENTE COM ENCARGOS COMPLEMENTARES</v>
          </cell>
          <cell r="G3157" t="str">
            <v>SEDI - SERVIÇOS DIVERSOS</v>
          </cell>
        </row>
        <row r="3157">
          <cell r="I3157" t="str">
            <v>H</v>
          </cell>
          <cell r="J3157">
            <v>4.5</v>
          </cell>
          <cell r="K3157">
            <v>0</v>
          </cell>
          <cell r="L3157">
            <v>25.95</v>
          </cell>
        </row>
        <row r="3158">
          <cell r="D3158" t="str">
            <v> 88264 </v>
          </cell>
          <cell r="E3158" t="str">
            <v>SINAPI</v>
          </cell>
          <cell r="F3158" t="str">
            <v>ELETRICISTA COM ENCARGOS COMPLEMENTARES</v>
          </cell>
          <cell r="G3158" t="str">
            <v>SEDI - SERVIÇOS DIVERSOS</v>
          </cell>
        </row>
        <row r="3158">
          <cell r="I3158" t="str">
            <v>H</v>
          </cell>
          <cell r="J3158">
            <v>4.5</v>
          </cell>
          <cell r="K3158">
            <v>0</v>
          </cell>
          <cell r="L3158">
            <v>33.07</v>
          </cell>
        </row>
        <row r="3159">
          <cell r="D3159" t="str">
            <v> UFF_COTAÇÃO 55 </v>
          </cell>
          <cell r="E3159" t="str">
            <v>Próprio</v>
          </cell>
          <cell r="F3159"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MONTAGEM.</v>
          </cell>
          <cell r="G3159" t="str">
            <v>Material</v>
          </cell>
        </row>
        <row r="3159">
          <cell r="I3159" t="str">
            <v>UN</v>
          </cell>
          <cell r="J3159">
            <v>1</v>
          </cell>
          <cell r="K3159">
            <v>0</v>
          </cell>
          <cell r="L3159">
            <v>9729</v>
          </cell>
        </row>
        <row r="3161">
          <cell r="D3161" t="str">
            <v>Código</v>
          </cell>
          <cell r="E3161" t="str">
            <v>Banco</v>
          </cell>
          <cell r="F3161" t="str">
            <v>Descrição</v>
          </cell>
          <cell r="G3161" t="str">
            <v>Tipo</v>
          </cell>
        </row>
        <row r="3161">
          <cell r="I3161" t="str">
            <v>Und</v>
          </cell>
          <cell r="J3161" t="str">
            <v>Quant.</v>
          </cell>
          <cell r="K3161" t="str">
            <v>Porcent.</v>
          </cell>
          <cell r="L3161" t="str">
            <v>Valor Unit</v>
          </cell>
        </row>
        <row r="3162">
          <cell r="D3162" t="str">
            <v> UFF00125 (ADAPT_EMOP:15.007.0430-A) </v>
          </cell>
          <cell r="E3162" t="str">
            <v>Próprio</v>
          </cell>
          <cell r="F3162"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3162" t="str">
            <v>INEL - INSTALAÇÃO ELÉTRICA/ELETRIFICAÇÃO E ILUMINAÇÃO EXTERNA</v>
          </cell>
        </row>
        <row r="3162">
          <cell r="I3162" t="str">
            <v>UN</v>
          </cell>
          <cell r="J3162">
            <v>1</v>
          </cell>
        </row>
        <row r="3162">
          <cell r="L3162">
            <v>7206.58</v>
          </cell>
        </row>
        <row r="3163">
          <cell r="D3163" t="str">
            <v> 88264 </v>
          </cell>
          <cell r="E3163" t="str">
            <v>SINAPI</v>
          </cell>
          <cell r="F3163" t="str">
            <v>ELETRICISTA COM ENCARGOS COMPLEMENTARES</v>
          </cell>
          <cell r="G3163" t="str">
            <v>SEDI - SERVIÇOS DIVERSOS</v>
          </cell>
        </row>
        <row r="3163">
          <cell r="I3163" t="str">
            <v>H</v>
          </cell>
          <cell r="J3163">
            <v>4.5</v>
          </cell>
          <cell r="K3163">
            <v>0</v>
          </cell>
          <cell r="L3163">
            <v>33.07</v>
          </cell>
        </row>
        <row r="3164">
          <cell r="D3164" t="str">
            <v> 88316 </v>
          </cell>
          <cell r="E3164" t="str">
            <v>SINAPI</v>
          </cell>
          <cell r="F3164" t="str">
            <v>SERVENTE COM ENCARGOS COMPLEMENTARES</v>
          </cell>
          <cell r="G3164" t="str">
            <v>SEDI - SERVIÇOS DIVERSOS</v>
          </cell>
        </row>
        <row r="3164">
          <cell r="I3164" t="str">
            <v>H</v>
          </cell>
          <cell r="J3164">
            <v>4.5</v>
          </cell>
          <cell r="K3164">
            <v>0</v>
          </cell>
          <cell r="L3164">
            <v>25.95</v>
          </cell>
        </row>
        <row r="3165">
          <cell r="D3165" t="str">
            <v> UFF_COTAÇÃO 56 </v>
          </cell>
          <cell r="E3165" t="str">
            <v>Próprio</v>
          </cell>
          <cell r="F3165"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v>
          </cell>
          <cell r="G3165" t="str">
            <v>Material</v>
          </cell>
        </row>
        <row r="3165">
          <cell r="I3165" t="str">
            <v>UN</v>
          </cell>
          <cell r="J3165">
            <v>1</v>
          </cell>
          <cell r="K3165">
            <v>0</v>
          </cell>
          <cell r="L3165">
            <v>6941</v>
          </cell>
        </row>
        <row r="3167">
          <cell r="D3167" t="str">
            <v>Código</v>
          </cell>
          <cell r="E3167" t="str">
            <v>Banco</v>
          </cell>
          <cell r="F3167" t="str">
            <v>Descrição</v>
          </cell>
          <cell r="G3167" t="str">
            <v>Tipo</v>
          </cell>
        </row>
        <row r="3167">
          <cell r="I3167" t="str">
            <v>Und</v>
          </cell>
          <cell r="J3167" t="str">
            <v>Quant.</v>
          </cell>
          <cell r="K3167" t="str">
            <v>Porcent.</v>
          </cell>
          <cell r="L3167" t="str">
            <v>Valor Unit</v>
          </cell>
        </row>
        <row r="3168">
          <cell r="D3168" t="str">
            <v> UFF00126 (ADAPT_EMOP:15.007.0430-A) </v>
          </cell>
          <cell r="E3168" t="str">
            <v>Próprio</v>
          </cell>
          <cell r="F3168"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68" t="str">
            <v>INEL - INSTALAÇÃO ELÉTRICA/ELETRIFICAÇÃO E ILUMINAÇÃO EXTERNA</v>
          </cell>
        </row>
        <row r="3168">
          <cell r="I3168" t="str">
            <v>UN</v>
          </cell>
          <cell r="J3168">
            <v>1</v>
          </cell>
        </row>
        <row r="3168">
          <cell r="L3168">
            <v>13784.58</v>
          </cell>
        </row>
        <row r="3169">
          <cell r="D3169" t="str">
            <v> 88264 </v>
          </cell>
          <cell r="E3169" t="str">
            <v>SINAPI</v>
          </cell>
          <cell r="F3169" t="str">
            <v>ELETRICISTA COM ENCARGOS COMPLEMENTARES</v>
          </cell>
          <cell r="G3169" t="str">
            <v>SEDI - SERVIÇOS DIVERSOS</v>
          </cell>
        </row>
        <row r="3169">
          <cell r="I3169" t="str">
            <v>H</v>
          </cell>
          <cell r="J3169">
            <v>4.5</v>
          </cell>
          <cell r="K3169">
            <v>0</v>
          </cell>
          <cell r="L3169">
            <v>33.07</v>
          </cell>
        </row>
        <row r="3170">
          <cell r="D3170" t="str">
            <v> 88316 </v>
          </cell>
          <cell r="E3170" t="str">
            <v>SINAPI</v>
          </cell>
          <cell r="F3170" t="str">
            <v>SERVENTE COM ENCARGOS COMPLEMENTARES</v>
          </cell>
          <cell r="G3170" t="str">
            <v>SEDI - SERVIÇOS DIVERSOS</v>
          </cell>
        </row>
        <row r="3170">
          <cell r="I3170" t="str">
            <v>H</v>
          </cell>
          <cell r="J3170">
            <v>4.5</v>
          </cell>
          <cell r="K3170">
            <v>0</v>
          </cell>
          <cell r="L3170">
            <v>25.95</v>
          </cell>
        </row>
        <row r="3171">
          <cell r="D3171" t="str">
            <v> UFF_COTAÇÃO 57 </v>
          </cell>
          <cell r="E3171" t="str">
            <v>Próprio</v>
          </cell>
          <cell r="F3171"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71" t="str">
            <v>Material</v>
          </cell>
        </row>
        <row r="3171">
          <cell r="I3171" t="str">
            <v>UN</v>
          </cell>
          <cell r="J3171">
            <v>1</v>
          </cell>
          <cell r="K3171">
            <v>0</v>
          </cell>
          <cell r="L3171">
            <v>13519</v>
          </cell>
        </row>
        <row r="3173">
          <cell r="D3173" t="str">
            <v>Código</v>
          </cell>
          <cell r="E3173" t="str">
            <v>Banco</v>
          </cell>
          <cell r="F3173" t="str">
            <v>Descrição</v>
          </cell>
          <cell r="G3173" t="str">
            <v>Tipo</v>
          </cell>
        </row>
        <row r="3173">
          <cell r="I3173" t="str">
            <v>Und</v>
          </cell>
          <cell r="J3173" t="str">
            <v>Quant.</v>
          </cell>
          <cell r="K3173" t="str">
            <v>Porcent.</v>
          </cell>
          <cell r="L3173" t="str">
            <v>Valor Unit</v>
          </cell>
        </row>
        <row r="3174">
          <cell r="D3174" t="str">
            <v> UFF00127 (ADAPT_EMOP:15.007.0430-A) </v>
          </cell>
          <cell r="E3174" t="str">
            <v>Próprio</v>
          </cell>
          <cell r="F3174"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74" t="str">
            <v>INEL - INSTALAÇÃO ELÉTRICA/ELETRIFICAÇÃO E ILUMINAÇÃO EXTERNA</v>
          </cell>
        </row>
        <row r="3174">
          <cell r="I3174" t="str">
            <v>UN</v>
          </cell>
          <cell r="J3174">
            <v>1</v>
          </cell>
        </row>
        <row r="3174">
          <cell r="L3174">
            <v>9845.58</v>
          </cell>
        </row>
        <row r="3175">
          <cell r="D3175" t="str">
            <v> 88264 </v>
          </cell>
          <cell r="E3175" t="str">
            <v>SINAPI</v>
          </cell>
          <cell r="F3175" t="str">
            <v>ELETRICISTA COM ENCARGOS COMPLEMENTARES</v>
          </cell>
          <cell r="G3175" t="str">
            <v>SEDI - SERVIÇOS DIVERSOS</v>
          </cell>
        </row>
        <row r="3175">
          <cell r="I3175" t="str">
            <v>H</v>
          </cell>
          <cell r="J3175">
            <v>4.5</v>
          </cell>
          <cell r="K3175">
            <v>0</v>
          </cell>
          <cell r="L3175">
            <v>33.07</v>
          </cell>
        </row>
        <row r="3176">
          <cell r="D3176" t="str">
            <v> 88316 </v>
          </cell>
          <cell r="E3176" t="str">
            <v>SINAPI</v>
          </cell>
          <cell r="F3176" t="str">
            <v>SERVENTE COM ENCARGOS COMPLEMENTARES</v>
          </cell>
          <cell r="G3176" t="str">
            <v>SEDI - SERVIÇOS DIVERSOS</v>
          </cell>
        </row>
        <row r="3176">
          <cell r="I3176" t="str">
            <v>H</v>
          </cell>
          <cell r="J3176">
            <v>4.5</v>
          </cell>
          <cell r="K3176">
            <v>0</v>
          </cell>
          <cell r="L3176">
            <v>25.95</v>
          </cell>
        </row>
        <row r="3177">
          <cell r="D3177" t="str">
            <v> UFF_COTAÇÃO 58 </v>
          </cell>
          <cell r="E3177" t="str">
            <v>Próprio</v>
          </cell>
          <cell r="F3177"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77" t="str">
            <v>Material</v>
          </cell>
        </row>
        <row r="3177">
          <cell r="I3177" t="str">
            <v>UN</v>
          </cell>
          <cell r="J3177">
            <v>1</v>
          </cell>
          <cell r="K3177">
            <v>0</v>
          </cell>
          <cell r="L3177">
            <v>9580</v>
          </cell>
        </row>
        <row r="3179">
          <cell r="D3179" t="str">
            <v>Código</v>
          </cell>
          <cell r="E3179" t="str">
            <v>Banco</v>
          </cell>
          <cell r="F3179" t="str">
            <v>Descrição</v>
          </cell>
          <cell r="G3179" t="str">
            <v>Tipo</v>
          </cell>
        </row>
        <row r="3179">
          <cell r="I3179" t="str">
            <v>Und</v>
          </cell>
          <cell r="J3179" t="str">
            <v>Quant.</v>
          </cell>
          <cell r="K3179" t="str">
            <v>Porcent.</v>
          </cell>
          <cell r="L3179" t="str">
            <v>Valor Unit</v>
          </cell>
        </row>
        <row r="3180">
          <cell r="D3180" t="str">
            <v> UFF00128 (ADAPT_EMOP:15.007.0430-A) </v>
          </cell>
          <cell r="E3180" t="str">
            <v>Próprio</v>
          </cell>
          <cell r="F3180"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80" t="str">
            <v>INEL - INSTALAÇÃO ELÉTRICA/ELETRIFICAÇÃO E ILUMINAÇÃO EXTERNA</v>
          </cell>
        </row>
        <row r="3180">
          <cell r="I3180" t="str">
            <v>UN</v>
          </cell>
          <cell r="J3180">
            <v>1</v>
          </cell>
        </row>
        <row r="3180">
          <cell r="L3180">
            <v>7189.58</v>
          </cell>
        </row>
        <row r="3181">
          <cell r="D3181" t="str">
            <v> 88316 </v>
          </cell>
          <cell r="E3181" t="str">
            <v>SINAPI</v>
          </cell>
          <cell r="F3181" t="str">
            <v>SERVENTE COM ENCARGOS COMPLEMENTARES</v>
          </cell>
          <cell r="G3181" t="str">
            <v>SEDI - SERVIÇOS DIVERSOS</v>
          </cell>
        </row>
        <row r="3181">
          <cell r="I3181" t="str">
            <v>H</v>
          </cell>
          <cell r="J3181">
            <v>4.5</v>
          </cell>
          <cell r="K3181">
            <v>0</v>
          </cell>
          <cell r="L3181">
            <v>25.95</v>
          </cell>
        </row>
        <row r="3182">
          <cell r="D3182" t="str">
            <v> 88264 </v>
          </cell>
          <cell r="E3182" t="str">
            <v>SINAPI</v>
          </cell>
          <cell r="F3182" t="str">
            <v>ELETRICISTA COM ENCARGOS COMPLEMENTARES</v>
          </cell>
          <cell r="G3182" t="str">
            <v>SEDI - SERVIÇOS DIVERSOS</v>
          </cell>
        </row>
        <row r="3182">
          <cell r="I3182" t="str">
            <v>H</v>
          </cell>
          <cell r="J3182">
            <v>4.5</v>
          </cell>
          <cell r="K3182">
            <v>0</v>
          </cell>
          <cell r="L3182">
            <v>33.07</v>
          </cell>
        </row>
        <row r="3183">
          <cell r="D3183" t="str">
            <v> UFF_COTAÇÃO 59 </v>
          </cell>
          <cell r="E3183" t="str">
            <v>Próprio</v>
          </cell>
          <cell r="F3183"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83" t="str">
            <v>Material</v>
          </cell>
        </row>
        <row r="3183">
          <cell r="I3183" t="str">
            <v>UN</v>
          </cell>
          <cell r="J3183">
            <v>1</v>
          </cell>
          <cell r="K3183">
            <v>0</v>
          </cell>
          <cell r="L3183">
            <v>6924</v>
          </cell>
        </row>
        <row r="3185">
          <cell r="D3185" t="str">
            <v>Código</v>
          </cell>
          <cell r="E3185" t="str">
            <v>Banco</v>
          </cell>
          <cell r="F3185" t="str">
            <v>Descrição</v>
          </cell>
          <cell r="G3185" t="str">
            <v>Tipo</v>
          </cell>
        </row>
        <row r="3185">
          <cell r="I3185" t="str">
            <v>Und</v>
          </cell>
          <cell r="J3185" t="str">
            <v>Quant.</v>
          </cell>
          <cell r="K3185" t="str">
            <v>Porcent.</v>
          </cell>
          <cell r="L3185" t="str">
            <v>Valor Unit</v>
          </cell>
        </row>
        <row r="3186">
          <cell r="D3186" t="str">
            <v> UFF00129 (ADAPT_EMOP:15.007.0430-A) </v>
          </cell>
          <cell r="E3186" t="str">
            <v>Próprio</v>
          </cell>
          <cell r="F3186"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86" t="str">
            <v>INEL - INSTALAÇÃO ELÉTRICA/ELETRIFICAÇÃO E ILUMINAÇÃO EXTERNA</v>
          </cell>
        </row>
        <row r="3186">
          <cell r="I3186" t="str">
            <v>UN</v>
          </cell>
          <cell r="J3186">
            <v>1</v>
          </cell>
        </row>
        <row r="3186">
          <cell r="L3186">
            <v>18057.58</v>
          </cell>
        </row>
        <row r="3187">
          <cell r="D3187" t="str">
            <v> 88264 </v>
          </cell>
          <cell r="E3187" t="str">
            <v>SINAPI</v>
          </cell>
          <cell r="F3187" t="str">
            <v>ELETRICISTA COM ENCARGOS COMPLEMENTARES</v>
          </cell>
          <cell r="G3187" t="str">
            <v>SEDI - SERVIÇOS DIVERSOS</v>
          </cell>
        </row>
        <row r="3187">
          <cell r="I3187" t="str">
            <v>H</v>
          </cell>
          <cell r="J3187">
            <v>4.5</v>
          </cell>
          <cell r="K3187">
            <v>0</v>
          </cell>
          <cell r="L3187">
            <v>33.07</v>
          </cell>
        </row>
        <row r="3188">
          <cell r="D3188" t="str">
            <v> 88316 </v>
          </cell>
          <cell r="E3188" t="str">
            <v>SINAPI</v>
          </cell>
          <cell r="F3188" t="str">
            <v>SERVENTE COM ENCARGOS COMPLEMENTARES</v>
          </cell>
          <cell r="G3188" t="str">
            <v>SEDI - SERVIÇOS DIVERSOS</v>
          </cell>
        </row>
        <row r="3188">
          <cell r="I3188" t="str">
            <v>H</v>
          </cell>
          <cell r="J3188">
            <v>4.5</v>
          </cell>
          <cell r="K3188">
            <v>0</v>
          </cell>
          <cell r="L3188">
            <v>25.95</v>
          </cell>
        </row>
        <row r="3189">
          <cell r="D3189" t="str">
            <v> UFF_COTAÇÃO 60 </v>
          </cell>
          <cell r="E3189" t="str">
            <v>Próprio</v>
          </cell>
          <cell r="F3189"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89" t="str">
            <v>Material</v>
          </cell>
        </row>
        <row r="3189">
          <cell r="I3189" t="str">
            <v>UN</v>
          </cell>
          <cell r="J3189">
            <v>1</v>
          </cell>
          <cell r="K3189">
            <v>0</v>
          </cell>
          <cell r="L3189">
            <v>17792</v>
          </cell>
        </row>
        <row r="3191">
          <cell r="D3191" t="str">
            <v>Código</v>
          </cell>
          <cell r="E3191" t="str">
            <v>Banco</v>
          </cell>
          <cell r="F3191" t="str">
            <v>Descrição</v>
          </cell>
          <cell r="G3191" t="str">
            <v>Tipo</v>
          </cell>
        </row>
        <row r="3191">
          <cell r="I3191" t="str">
            <v>Und</v>
          </cell>
          <cell r="J3191" t="str">
            <v>Quant.</v>
          </cell>
          <cell r="K3191" t="str">
            <v>Porcent.</v>
          </cell>
          <cell r="L3191" t="str">
            <v>Valor Unit</v>
          </cell>
        </row>
        <row r="3192">
          <cell r="D3192" t="str">
            <v> UFF00130 (ADAPT_EMOP:15.007.0435-A) </v>
          </cell>
          <cell r="E3192" t="str">
            <v>Próprio</v>
          </cell>
          <cell r="F3192"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3192" t="str">
            <v>INEL - INSTALAÇÃO ELÉTRICA/ELETRIFICAÇÃO E ILUMINAÇÃO EXTERNA</v>
          </cell>
        </row>
        <row r="3192">
          <cell r="I3192" t="str">
            <v>UN</v>
          </cell>
          <cell r="J3192">
            <v>1</v>
          </cell>
        </row>
        <row r="3192">
          <cell r="L3192">
            <v>12676.58</v>
          </cell>
        </row>
        <row r="3193">
          <cell r="D3193" t="str">
            <v> 88316 </v>
          </cell>
          <cell r="E3193" t="str">
            <v>SINAPI</v>
          </cell>
          <cell r="F3193" t="str">
            <v>SERVENTE COM ENCARGOS COMPLEMENTARES</v>
          </cell>
          <cell r="G3193" t="str">
            <v>SEDI - SERVIÇOS DIVERSOS</v>
          </cell>
        </row>
        <row r="3193">
          <cell r="I3193" t="str">
            <v>H</v>
          </cell>
          <cell r="J3193">
            <v>4.5</v>
          </cell>
          <cell r="K3193">
            <v>0</v>
          </cell>
          <cell r="L3193">
            <v>25.95</v>
          </cell>
        </row>
        <row r="3194">
          <cell r="D3194" t="str">
            <v> 88264 </v>
          </cell>
          <cell r="E3194" t="str">
            <v>SINAPI</v>
          </cell>
          <cell r="F3194" t="str">
            <v>ELETRICISTA COM ENCARGOS COMPLEMENTARES</v>
          </cell>
          <cell r="G3194" t="str">
            <v>SEDI - SERVIÇOS DIVERSOS</v>
          </cell>
        </row>
        <row r="3194">
          <cell r="I3194" t="str">
            <v>H</v>
          </cell>
          <cell r="J3194">
            <v>4.5</v>
          </cell>
          <cell r="K3194">
            <v>0</v>
          </cell>
          <cell r="L3194">
            <v>33.07</v>
          </cell>
        </row>
        <row r="3195">
          <cell r="D3195" t="str">
            <v> UFF_COTAÇÃO 61 </v>
          </cell>
          <cell r="E3195" t="str">
            <v>Próprio</v>
          </cell>
          <cell r="F3195"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G3195" t="str">
            <v>Material</v>
          </cell>
        </row>
        <row r="3195">
          <cell r="I3195" t="str">
            <v>UN</v>
          </cell>
          <cell r="J3195">
            <v>1</v>
          </cell>
          <cell r="K3195">
            <v>0</v>
          </cell>
          <cell r="L3195">
            <v>12411</v>
          </cell>
        </row>
        <row r="3197">
          <cell r="D3197" t="str">
            <v>Código</v>
          </cell>
          <cell r="E3197" t="str">
            <v>Banco</v>
          </cell>
          <cell r="F3197" t="str">
            <v>Descrição</v>
          </cell>
          <cell r="G3197" t="str">
            <v>Tipo</v>
          </cell>
        </row>
        <row r="3197">
          <cell r="I3197" t="str">
            <v>Und</v>
          </cell>
          <cell r="J3197" t="str">
            <v>Quant.</v>
          </cell>
          <cell r="K3197" t="str">
            <v>Porcent.</v>
          </cell>
          <cell r="L3197" t="str">
            <v>Valor Unit</v>
          </cell>
        </row>
        <row r="3198">
          <cell r="D3198" t="str">
            <v> UFF00131 (ADAPT_EMOP:15.007.0435-A) </v>
          </cell>
          <cell r="E3198" t="str">
            <v>Próprio</v>
          </cell>
          <cell r="F3198"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3198" t="str">
            <v>INEL - INSTALAÇÃO ELÉTRICA/ELETRIFICAÇÃO E ILUMINAÇÃO EXTERNA</v>
          </cell>
        </row>
        <row r="3198">
          <cell r="I3198" t="str">
            <v>UN</v>
          </cell>
          <cell r="J3198">
            <v>1</v>
          </cell>
        </row>
        <row r="3198">
          <cell r="L3198">
            <v>9252.58</v>
          </cell>
        </row>
        <row r="3199">
          <cell r="D3199" t="str">
            <v> 88316 </v>
          </cell>
          <cell r="E3199" t="str">
            <v>SINAPI</v>
          </cell>
          <cell r="F3199" t="str">
            <v>SERVENTE COM ENCARGOS COMPLEMENTARES</v>
          </cell>
          <cell r="G3199" t="str">
            <v>SEDI - SERVIÇOS DIVERSOS</v>
          </cell>
        </row>
        <row r="3199">
          <cell r="I3199" t="str">
            <v>H</v>
          </cell>
          <cell r="J3199">
            <v>4.5</v>
          </cell>
          <cell r="K3199">
            <v>0</v>
          </cell>
          <cell r="L3199">
            <v>25.95</v>
          </cell>
        </row>
        <row r="3200">
          <cell r="D3200" t="str">
            <v> 88264 </v>
          </cell>
          <cell r="E3200" t="str">
            <v>SINAPI</v>
          </cell>
          <cell r="F3200" t="str">
            <v>ELETRICISTA COM ENCARGOS COMPLEMENTARES</v>
          </cell>
          <cell r="G3200" t="str">
            <v>SEDI - SERVIÇOS DIVERSOS</v>
          </cell>
        </row>
        <row r="3200">
          <cell r="I3200" t="str">
            <v>H</v>
          </cell>
          <cell r="J3200">
            <v>4.5</v>
          </cell>
          <cell r="K3200">
            <v>0</v>
          </cell>
          <cell r="L3200">
            <v>33.07</v>
          </cell>
        </row>
        <row r="3201">
          <cell r="D3201" t="str">
            <v> UFF_COTAÇÃO 62 </v>
          </cell>
          <cell r="E3201" t="str">
            <v>Próprio</v>
          </cell>
          <cell r="F3201"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G3201" t="str">
            <v>Material</v>
          </cell>
        </row>
        <row r="3201">
          <cell r="I3201" t="str">
            <v>UN</v>
          </cell>
          <cell r="J3201">
            <v>1</v>
          </cell>
          <cell r="K3201">
            <v>0</v>
          </cell>
          <cell r="L3201">
            <v>8987</v>
          </cell>
        </row>
        <row r="3203">
          <cell r="D3203" t="str">
            <v>Código</v>
          </cell>
          <cell r="E3203" t="str">
            <v>Banco</v>
          </cell>
          <cell r="F3203" t="str">
            <v>Descrição</v>
          </cell>
          <cell r="G3203" t="str">
            <v>Tipo</v>
          </cell>
        </row>
        <row r="3203">
          <cell r="I3203" t="str">
            <v>Und</v>
          </cell>
          <cell r="J3203" t="str">
            <v>Quant.</v>
          </cell>
          <cell r="K3203" t="str">
            <v>Porcent.</v>
          </cell>
          <cell r="L3203" t="str">
            <v>Valor Unit</v>
          </cell>
        </row>
        <row r="3204">
          <cell r="D3204" t="str">
            <v> UFF00132 (ADAPT_EMOP:15.007.0430-A) </v>
          </cell>
          <cell r="E3204" t="str">
            <v>Próprio</v>
          </cell>
          <cell r="F3204"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3204" t="str">
            <v>INEL - INSTALAÇÃO ELÉTRICA/ELETRIFICAÇÃO E ILUMINAÇÃO EXTERNA</v>
          </cell>
        </row>
        <row r="3204">
          <cell r="I3204" t="str">
            <v>UN</v>
          </cell>
          <cell r="J3204">
            <v>1</v>
          </cell>
        </row>
        <row r="3204">
          <cell r="L3204">
            <v>7206.58</v>
          </cell>
        </row>
        <row r="3205">
          <cell r="D3205" t="str">
            <v> 88316 </v>
          </cell>
          <cell r="E3205" t="str">
            <v>SINAPI</v>
          </cell>
          <cell r="F3205" t="str">
            <v>SERVENTE COM ENCARGOS COMPLEMENTARES</v>
          </cell>
          <cell r="G3205" t="str">
            <v>SEDI - SERVIÇOS DIVERSOS</v>
          </cell>
        </row>
        <row r="3205">
          <cell r="I3205" t="str">
            <v>H</v>
          </cell>
          <cell r="J3205">
            <v>4.5</v>
          </cell>
          <cell r="K3205">
            <v>0</v>
          </cell>
          <cell r="L3205">
            <v>25.95</v>
          </cell>
        </row>
        <row r="3206">
          <cell r="D3206" t="str">
            <v> 88264 </v>
          </cell>
          <cell r="E3206" t="str">
            <v>SINAPI</v>
          </cell>
          <cell r="F3206" t="str">
            <v>ELETRICISTA COM ENCARGOS COMPLEMENTARES</v>
          </cell>
          <cell r="G3206" t="str">
            <v>SEDI - SERVIÇOS DIVERSOS</v>
          </cell>
        </row>
        <row r="3206">
          <cell r="I3206" t="str">
            <v>H</v>
          </cell>
          <cell r="J3206">
            <v>4.5</v>
          </cell>
          <cell r="K3206">
            <v>0</v>
          </cell>
          <cell r="L3206">
            <v>33.07</v>
          </cell>
        </row>
        <row r="3207">
          <cell r="D3207" t="str">
            <v> UFF_COTAÇÃO 63 </v>
          </cell>
          <cell r="E3207" t="str">
            <v>Próprio</v>
          </cell>
          <cell r="F3207"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v>
          </cell>
          <cell r="G3207" t="str">
            <v>Material</v>
          </cell>
        </row>
        <row r="3207">
          <cell r="I3207" t="str">
            <v>UN</v>
          </cell>
          <cell r="J3207">
            <v>1</v>
          </cell>
          <cell r="K3207">
            <v>0</v>
          </cell>
          <cell r="L3207">
            <v>6941</v>
          </cell>
        </row>
        <row r="3209">
          <cell r="D3209" t="str">
            <v>Código</v>
          </cell>
          <cell r="E3209" t="str">
            <v>Banco</v>
          </cell>
          <cell r="F3209" t="str">
            <v>Descrição</v>
          </cell>
          <cell r="G3209" t="str">
            <v>Tipo</v>
          </cell>
        </row>
        <row r="3209">
          <cell r="I3209" t="str">
            <v>Und</v>
          </cell>
          <cell r="J3209" t="str">
            <v>Quant.</v>
          </cell>
          <cell r="K3209" t="str">
            <v>Porcent.</v>
          </cell>
          <cell r="L3209" t="str">
            <v>Valor Unit</v>
          </cell>
        </row>
        <row r="3210">
          <cell r="D3210" t="str">
            <v> UFF00133 (ADAPT_EMOP:15.007.0430-A) </v>
          </cell>
          <cell r="E3210" t="str">
            <v>Próprio</v>
          </cell>
          <cell r="F3210"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10" t="str">
            <v>INEL - INSTALAÇÃO ELÉTRICA/ELETRIFICAÇÃO E ILUMINAÇÃO EXTERNA</v>
          </cell>
        </row>
        <row r="3210">
          <cell r="I3210" t="str">
            <v>UN</v>
          </cell>
          <cell r="J3210">
            <v>1</v>
          </cell>
        </row>
        <row r="3210">
          <cell r="L3210">
            <v>12269.58</v>
          </cell>
        </row>
        <row r="3211">
          <cell r="D3211" t="str">
            <v> 88264 </v>
          </cell>
          <cell r="E3211" t="str">
            <v>SINAPI</v>
          </cell>
          <cell r="F3211" t="str">
            <v>ELETRICISTA COM ENCARGOS COMPLEMENTARES</v>
          </cell>
          <cell r="G3211" t="str">
            <v>SEDI - SERVIÇOS DIVERSOS</v>
          </cell>
        </row>
        <row r="3211">
          <cell r="I3211" t="str">
            <v>H</v>
          </cell>
          <cell r="J3211">
            <v>4.5</v>
          </cell>
          <cell r="K3211">
            <v>0</v>
          </cell>
          <cell r="L3211">
            <v>33.07</v>
          </cell>
        </row>
        <row r="3212">
          <cell r="D3212" t="str">
            <v> 88316 </v>
          </cell>
          <cell r="E3212" t="str">
            <v>SINAPI</v>
          </cell>
          <cell r="F3212" t="str">
            <v>SERVENTE COM ENCARGOS COMPLEMENTARES</v>
          </cell>
          <cell r="G3212" t="str">
            <v>SEDI - SERVIÇOS DIVERSOS</v>
          </cell>
        </row>
        <row r="3212">
          <cell r="I3212" t="str">
            <v>H</v>
          </cell>
          <cell r="J3212">
            <v>4.5</v>
          </cell>
          <cell r="K3212">
            <v>0</v>
          </cell>
          <cell r="L3212">
            <v>25.95</v>
          </cell>
        </row>
        <row r="3213">
          <cell r="D3213" t="str">
            <v> UFF_COTAÇÃO 64 </v>
          </cell>
          <cell r="E3213" t="str">
            <v>Próprio</v>
          </cell>
          <cell r="F3213"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13" t="str">
            <v>Material</v>
          </cell>
        </row>
        <row r="3213">
          <cell r="I3213" t="str">
            <v>UN</v>
          </cell>
          <cell r="J3213">
            <v>1</v>
          </cell>
          <cell r="K3213">
            <v>0</v>
          </cell>
          <cell r="L3213">
            <v>12004</v>
          </cell>
        </row>
        <row r="3215">
          <cell r="D3215" t="str">
            <v>Código</v>
          </cell>
          <cell r="E3215" t="str">
            <v>Banco</v>
          </cell>
          <cell r="F3215" t="str">
            <v>Descrição</v>
          </cell>
          <cell r="G3215" t="str">
            <v>Tipo</v>
          </cell>
        </row>
        <row r="3215">
          <cell r="I3215" t="str">
            <v>Und</v>
          </cell>
          <cell r="J3215" t="str">
            <v>Quant.</v>
          </cell>
          <cell r="K3215" t="str">
            <v>Porcent.</v>
          </cell>
          <cell r="L3215" t="str">
            <v>Valor Unit</v>
          </cell>
        </row>
        <row r="3216">
          <cell r="D3216" t="str">
            <v> UFF00134 (ADAPT_EMOP:15.007.0430-A) </v>
          </cell>
          <cell r="E3216" t="str">
            <v>Próprio</v>
          </cell>
          <cell r="F3216"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16" t="str">
            <v>INEL - INSTALAÇÃO ELÉTRICA/ELETRIFICAÇÃO E ILUMINAÇÃO EXTERNA</v>
          </cell>
        </row>
        <row r="3216">
          <cell r="I3216" t="str">
            <v>UN</v>
          </cell>
          <cell r="J3216">
            <v>1</v>
          </cell>
        </row>
        <row r="3216">
          <cell r="L3216">
            <v>7073.58</v>
          </cell>
        </row>
        <row r="3217">
          <cell r="D3217" t="str">
            <v> 88264 </v>
          </cell>
          <cell r="E3217" t="str">
            <v>SINAPI</v>
          </cell>
          <cell r="F3217" t="str">
            <v>ELETRICISTA COM ENCARGOS COMPLEMENTARES</v>
          </cell>
          <cell r="G3217" t="str">
            <v>SEDI - SERVIÇOS DIVERSOS</v>
          </cell>
        </row>
        <row r="3217">
          <cell r="I3217" t="str">
            <v>H</v>
          </cell>
          <cell r="J3217">
            <v>4.5</v>
          </cell>
          <cell r="K3217">
            <v>0</v>
          </cell>
          <cell r="L3217">
            <v>33.07</v>
          </cell>
        </row>
        <row r="3218">
          <cell r="D3218" t="str">
            <v> 88316 </v>
          </cell>
          <cell r="E3218" t="str">
            <v>SINAPI</v>
          </cell>
          <cell r="F3218" t="str">
            <v>SERVENTE COM ENCARGOS COMPLEMENTARES</v>
          </cell>
          <cell r="G3218" t="str">
            <v>SEDI - SERVIÇOS DIVERSOS</v>
          </cell>
        </row>
        <row r="3218">
          <cell r="I3218" t="str">
            <v>H</v>
          </cell>
          <cell r="J3218">
            <v>4.5</v>
          </cell>
          <cell r="K3218">
            <v>0</v>
          </cell>
          <cell r="L3218">
            <v>25.95</v>
          </cell>
        </row>
        <row r="3219">
          <cell r="D3219" t="str">
            <v> UFF_COTAÇÃO 65 </v>
          </cell>
          <cell r="E3219" t="str">
            <v>Próprio</v>
          </cell>
          <cell r="F3219"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19" t="str">
            <v>Material</v>
          </cell>
        </row>
        <row r="3219">
          <cell r="I3219" t="str">
            <v>UN</v>
          </cell>
          <cell r="J3219">
            <v>1</v>
          </cell>
          <cell r="K3219">
            <v>0</v>
          </cell>
          <cell r="L3219">
            <v>6808</v>
          </cell>
        </row>
        <row r="3221">
          <cell r="D3221" t="str">
            <v>Código</v>
          </cell>
          <cell r="E3221" t="str">
            <v>Banco</v>
          </cell>
          <cell r="F3221" t="str">
            <v>Descrição</v>
          </cell>
          <cell r="G3221" t="str">
            <v>Tipo</v>
          </cell>
        </row>
        <row r="3221">
          <cell r="I3221" t="str">
            <v>Und</v>
          </cell>
          <cell r="J3221" t="str">
            <v>Quant.</v>
          </cell>
          <cell r="K3221" t="str">
            <v>Porcent.</v>
          </cell>
          <cell r="L3221" t="str">
            <v>Valor Unit</v>
          </cell>
        </row>
        <row r="3222">
          <cell r="D3222" t="str">
            <v> UFF00135 (ADAPT_EMOP:15.007.0430-A) </v>
          </cell>
          <cell r="E3222" t="str">
            <v>Próprio</v>
          </cell>
          <cell r="F3222"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22" t="str">
            <v>INEL - INSTALAÇÃO ELÉTRICA/ELETRIFICAÇÃO E ILUMINAÇÃO EXTERNA</v>
          </cell>
        </row>
        <row r="3222">
          <cell r="I3222" t="str">
            <v>UN</v>
          </cell>
          <cell r="J3222">
            <v>1</v>
          </cell>
        </row>
        <row r="3222">
          <cell r="L3222">
            <v>7173.58</v>
          </cell>
        </row>
        <row r="3223">
          <cell r="D3223" t="str">
            <v> 88316 </v>
          </cell>
          <cell r="E3223" t="str">
            <v>SINAPI</v>
          </cell>
          <cell r="F3223" t="str">
            <v>SERVENTE COM ENCARGOS COMPLEMENTARES</v>
          </cell>
          <cell r="G3223" t="str">
            <v>SEDI - SERVIÇOS DIVERSOS</v>
          </cell>
        </row>
        <row r="3223">
          <cell r="I3223" t="str">
            <v>H</v>
          </cell>
          <cell r="J3223">
            <v>4.5</v>
          </cell>
          <cell r="K3223">
            <v>0</v>
          </cell>
          <cell r="L3223">
            <v>25.95</v>
          </cell>
        </row>
        <row r="3224">
          <cell r="D3224" t="str">
            <v> 88264 </v>
          </cell>
          <cell r="E3224" t="str">
            <v>SINAPI</v>
          </cell>
          <cell r="F3224" t="str">
            <v>ELETRICISTA COM ENCARGOS COMPLEMENTARES</v>
          </cell>
          <cell r="G3224" t="str">
            <v>SEDI - SERVIÇOS DIVERSOS</v>
          </cell>
        </row>
        <row r="3224">
          <cell r="I3224" t="str">
            <v>H</v>
          </cell>
          <cell r="J3224">
            <v>4.5</v>
          </cell>
          <cell r="K3224">
            <v>0</v>
          </cell>
          <cell r="L3224">
            <v>33.07</v>
          </cell>
        </row>
        <row r="3225">
          <cell r="D3225" t="str">
            <v> UFF_COTAÇÃO 66 </v>
          </cell>
          <cell r="E3225" t="str">
            <v>Próprio</v>
          </cell>
          <cell r="F3225"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25" t="str">
            <v>Material</v>
          </cell>
        </row>
        <row r="3225">
          <cell r="I3225" t="str">
            <v>UN</v>
          </cell>
          <cell r="J3225">
            <v>1</v>
          </cell>
          <cell r="K3225">
            <v>0</v>
          </cell>
          <cell r="L3225">
            <v>6908</v>
          </cell>
        </row>
        <row r="3227">
          <cell r="D3227" t="str">
            <v>Código</v>
          </cell>
          <cell r="E3227" t="str">
            <v>Banco</v>
          </cell>
          <cell r="F3227" t="str">
            <v>Descrição</v>
          </cell>
          <cell r="G3227" t="str">
            <v>Tipo</v>
          </cell>
        </row>
        <row r="3227">
          <cell r="I3227" t="str">
            <v>Und</v>
          </cell>
          <cell r="J3227" t="str">
            <v>Quant.</v>
          </cell>
          <cell r="K3227" t="str">
            <v>Porcent.</v>
          </cell>
          <cell r="L3227" t="str">
            <v>Valor Unit</v>
          </cell>
        </row>
        <row r="3228">
          <cell r="D3228" t="str">
            <v> UFF00136 (ADAPT_EMOP:15.007.0430-A) </v>
          </cell>
          <cell r="E3228" t="str">
            <v>Próprio</v>
          </cell>
          <cell r="F3228"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28" t="str">
            <v>INEL - INSTALAÇÃO ELÉTRICA/ELETRIFICAÇÃO E ILUMINAÇÃO EXTERNA</v>
          </cell>
        </row>
        <row r="3228">
          <cell r="I3228" t="str">
            <v>UN</v>
          </cell>
          <cell r="J3228">
            <v>1</v>
          </cell>
        </row>
        <row r="3228">
          <cell r="L3228">
            <v>16426.58</v>
          </cell>
        </row>
        <row r="3229">
          <cell r="D3229" t="str">
            <v> 88264 </v>
          </cell>
          <cell r="E3229" t="str">
            <v>SINAPI</v>
          </cell>
          <cell r="F3229" t="str">
            <v>ELETRICISTA COM ENCARGOS COMPLEMENTARES</v>
          </cell>
          <cell r="G3229" t="str">
            <v>SEDI - SERVIÇOS DIVERSOS</v>
          </cell>
        </row>
        <row r="3229">
          <cell r="I3229" t="str">
            <v>H</v>
          </cell>
          <cell r="J3229">
            <v>4.5</v>
          </cell>
          <cell r="K3229">
            <v>0</v>
          </cell>
          <cell r="L3229">
            <v>33.07</v>
          </cell>
        </row>
        <row r="3230">
          <cell r="D3230" t="str">
            <v> 88316 </v>
          </cell>
          <cell r="E3230" t="str">
            <v>SINAPI</v>
          </cell>
          <cell r="F3230" t="str">
            <v>SERVENTE COM ENCARGOS COMPLEMENTARES</v>
          </cell>
          <cell r="G3230" t="str">
            <v>SEDI - SERVIÇOS DIVERSOS</v>
          </cell>
        </row>
        <row r="3230">
          <cell r="I3230" t="str">
            <v>H</v>
          </cell>
          <cell r="J3230">
            <v>4.5</v>
          </cell>
          <cell r="K3230">
            <v>0</v>
          </cell>
          <cell r="L3230">
            <v>25.95</v>
          </cell>
        </row>
        <row r="3231">
          <cell r="D3231" t="str">
            <v> UFF_COTAÇÃO 67 </v>
          </cell>
          <cell r="E3231" t="str">
            <v>Próprio</v>
          </cell>
          <cell r="F3231"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31" t="str">
            <v>Material</v>
          </cell>
        </row>
        <row r="3231">
          <cell r="I3231" t="str">
            <v>UN</v>
          </cell>
          <cell r="J3231">
            <v>1</v>
          </cell>
          <cell r="K3231">
            <v>0</v>
          </cell>
          <cell r="L3231">
            <v>16161</v>
          </cell>
        </row>
        <row r="3233">
          <cell r="D3233" t="str">
            <v>Código</v>
          </cell>
          <cell r="E3233" t="str">
            <v>Banco</v>
          </cell>
          <cell r="F3233" t="str">
            <v>Descrição</v>
          </cell>
          <cell r="G3233" t="str">
            <v>Tipo</v>
          </cell>
        </row>
        <row r="3233">
          <cell r="I3233" t="str">
            <v>Und</v>
          </cell>
          <cell r="J3233" t="str">
            <v>Quant.</v>
          </cell>
          <cell r="K3233" t="str">
            <v>Porcent.</v>
          </cell>
          <cell r="L3233" t="str">
            <v>Valor Unit</v>
          </cell>
        </row>
        <row r="3234">
          <cell r="D3234" t="str">
            <v> UFF00162 (ADAPT_EMOP:15.007.0430-A) </v>
          </cell>
          <cell r="E3234" t="str">
            <v>Próprio</v>
          </cell>
          <cell r="F3234"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3234" t="str">
            <v>INEL - INSTALAÇÃO ELÉTRICA/ELETRIFICAÇÃO E ILUMINAÇÃO EXTERNA</v>
          </cell>
        </row>
        <row r="3234">
          <cell r="I3234" t="str">
            <v>UN</v>
          </cell>
          <cell r="J3234">
            <v>1</v>
          </cell>
        </row>
        <row r="3234">
          <cell r="L3234">
            <v>7891.58</v>
          </cell>
        </row>
        <row r="3235">
          <cell r="D3235" t="str">
            <v> 88264 </v>
          </cell>
          <cell r="E3235" t="str">
            <v>SINAPI</v>
          </cell>
          <cell r="F3235" t="str">
            <v>ELETRICISTA COM ENCARGOS COMPLEMENTARES</v>
          </cell>
          <cell r="G3235" t="str">
            <v>SEDI - SERVIÇOS DIVERSOS</v>
          </cell>
        </row>
        <row r="3235">
          <cell r="I3235" t="str">
            <v>H</v>
          </cell>
          <cell r="J3235">
            <v>4.5</v>
          </cell>
          <cell r="K3235">
            <v>0</v>
          </cell>
          <cell r="L3235">
            <v>33.07</v>
          </cell>
        </row>
        <row r="3236">
          <cell r="D3236" t="str">
            <v> 88316 </v>
          </cell>
          <cell r="E3236" t="str">
            <v>SINAPI</v>
          </cell>
          <cell r="F3236" t="str">
            <v>SERVENTE COM ENCARGOS COMPLEMENTARES</v>
          </cell>
          <cell r="G3236" t="str">
            <v>SEDI - SERVIÇOS DIVERSOS</v>
          </cell>
        </row>
        <row r="3236">
          <cell r="I3236" t="str">
            <v>H</v>
          </cell>
          <cell r="J3236">
            <v>4.5</v>
          </cell>
          <cell r="K3236">
            <v>0</v>
          </cell>
          <cell r="L3236">
            <v>25.95</v>
          </cell>
        </row>
        <row r="3237">
          <cell r="D3237" t="str">
            <v> UFF_COTAÇÃO 68 </v>
          </cell>
          <cell r="E3237" t="str">
            <v>Próprio</v>
          </cell>
          <cell r="F3237"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3237" t="str">
            <v>Material</v>
          </cell>
        </row>
        <row r="3237">
          <cell r="I3237" t="str">
            <v>UN</v>
          </cell>
          <cell r="J3237">
            <v>1</v>
          </cell>
          <cell r="K3237">
            <v>0</v>
          </cell>
          <cell r="L3237">
            <v>7626</v>
          </cell>
        </row>
        <row r="3239">
          <cell r="D3239" t="str">
            <v>Código</v>
          </cell>
          <cell r="E3239" t="str">
            <v>Banco</v>
          </cell>
          <cell r="F3239" t="str">
            <v>Descrição</v>
          </cell>
          <cell r="G3239" t="str">
            <v>Tipo</v>
          </cell>
        </row>
        <row r="3239">
          <cell r="I3239" t="str">
            <v>Und</v>
          </cell>
          <cell r="J3239" t="str">
            <v>Quant.</v>
          </cell>
          <cell r="K3239" t="str">
            <v>Porcent.</v>
          </cell>
          <cell r="L3239" t="str">
            <v>Valor Unit</v>
          </cell>
        </row>
        <row r="3240">
          <cell r="D3240" t="str">
            <v> UFF00535 (ADAPT_ORSE:13341) </v>
          </cell>
          <cell r="E3240" t="str">
            <v>Próprio</v>
          </cell>
          <cell r="F3240" t="str">
            <v>QF-RECP - QUADRO DE COMANDO PARA 02 BOMBAS INCÊNDIO 7,5CV/220V. FORNECIMENTO E INSTALAÇÃO.</v>
          </cell>
          <cell r="G3240" t="str">
            <v>INES - INSTALAÇÕES ESPECIAIS</v>
          </cell>
        </row>
        <row r="3240">
          <cell r="I3240" t="str">
            <v>UN</v>
          </cell>
          <cell r="J3240">
            <v>1</v>
          </cell>
        </row>
        <row r="3240">
          <cell r="L3240">
            <v>14869.06</v>
          </cell>
        </row>
        <row r="3241">
          <cell r="D3241" t="str">
            <v> 88264 </v>
          </cell>
          <cell r="E3241" t="str">
            <v>SINAPI</v>
          </cell>
          <cell r="F3241" t="str">
            <v>ELETRICISTA COM ENCARGOS COMPLEMENTARES</v>
          </cell>
          <cell r="G3241" t="str">
            <v>SEDI - SERVIÇOS DIVERSOS</v>
          </cell>
        </row>
        <row r="3241">
          <cell r="I3241" t="str">
            <v>H</v>
          </cell>
          <cell r="J3241">
            <v>3</v>
          </cell>
          <cell r="K3241">
            <v>0</v>
          </cell>
          <cell r="L3241">
            <v>33.07</v>
          </cell>
        </row>
        <row r="3242">
          <cell r="D3242" t="str">
            <v> 88316 </v>
          </cell>
          <cell r="E3242" t="str">
            <v>SINAPI</v>
          </cell>
          <cell r="F3242" t="str">
            <v>SERVENTE COM ENCARGOS COMPLEMENTARES</v>
          </cell>
          <cell r="G3242" t="str">
            <v>SEDI - SERVIÇOS DIVERSOS</v>
          </cell>
        </row>
        <row r="3242">
          <cell r="I3242" t="str">
            <v>H</v>
          </cell>
          <cell r="J3242">
            <v>3</v>
          </cell>
          <cell r="K3242">
            <v>0</v>
          </cell>
          <cell r="L3242">
            <v>25.95</v>
          </cell>
        </row>
        <row r="3243">
          <cell r="D3243" t="str">
            <v> UFF_COTAÇÃO 69 </v>
          </cell>
          <cell r="E3243" t="str">
            <v>Próprio</v>
          </cell>
          <cell r="F3243" t="str">
            <v>QF-RECP - QUADRO DE COMANDO PARA 02 BOMBAS INCÊNDIO 7,5CV/220V</v>
          </cell>
          <cell r="G3243" t="str">
            <v>Material</v>
          </cell>
        </row>
        <row r="3243">
          <cell r="I3243" t="str">
            <v>UN</v>
          </cell>
          <cell r="J3243">
            <v>1</v>
          </cell>
          <cell r="K3243">
            <v>0</v>
          </cell>
          <cell r="L3243">
            <v>14692</v>
          </cell>
        </row>
        <row r="3245">
          <cell r="D3245" t="str">
            <v>Código</v>
          </cell>
          <cell r="E3245" t="str">
            <v>Banco</v>
          </cell>
          <cell r="F3245" t="str">
            <v>Descrição</v>
          </cell>
          <cell r="G3245" t="str">
            <v>Tipo</v>
          </cell>
        </row>
        <row r="3245">
          <cell r="I3245" t="str">
            <v>Und</v>
          </cell>
          <cell r="J3245" t="str">
            <v>Quant.</v>
          </cell>
          <cell r="K3245" t="str">
            <v>Porcent.</v>
          </cell>
          <cell r="L3245" t="str">
            <v>Valor Unit</v>
          </cell>
        </row>
        <row r="3246">
          <cell r="D3246" t="str">
            <v> UFF00536 (ADAPT_ORSE:13341) </v>
          </cell>
          <cell r="E3246" t="str">
            <v>Próprio</v>
          </cell>
          <cell r="F3246" t="str">
            <v>QF-RECR - QUADRO DE COMANDO PARA 02 BOMBAS INCÊNDIO 7,5CV/220V. FORNECIMENTO E INSTALAÇÃO.</v>
          </cell>
          <cell r="G3246" t="str">
            <v>INES - INSTALAÇÕES ESPECIAIS</v>
          </cell>
        </row>
        <row r="3246">
          <cell r="I3246" t="str">
            <v>UN</v>
          </cell>
          <cell r="J3246">
            <v>1</v>
          </cell>
        </row>
        <row r="3246">
          <cell r="L3246">
            <v>14869.06</v>
          </cell>
        </row>
        <row r="3247">
          <cell r="D3247" t="str">
            <v> 88264 </v>
          </cell>
          <cell r="E3247" t="str">
            <v>SINAPI</v>
          </cell>
          <cell r="F3247" t="str">
            <v>ELETRICISTA COM ENCARGOS COMPLEMENTARES</v>
          </cell>
          <cell r="G3247" t="str">
            <v>SEDI - SERVIÇOS DIVERSOS</v>
          </cell>
        </row>
        <row r="3247">
          <cell r="I3247" t="str">
            <v>H</v>
          </cell>
          <cell r="J3247">
            <v>3</v>
          </cell>
          <cell r="K3247">
            <v>0</v>
          </cell>
          <cell r="L3247">
            <v>33.07</v>
          </cell>
        </row>
        <row r="3248">
          <cell r="D3248" t="str">
            <v> 88316 </v>
          </cell>
          <cell r="E3248" t="str">
            <v>SINAPI</v>
          </cell>
          <cell r="F3248" t="str">
            <v>SERVENTE COM ENCARGOS COMPLEMENTARES</v>
          </cell>
          <cell r="G3248" t="str">
            <v>SEDI - SERVIÇOS DIVERSOS</v>
          </cell>
        </row>
        <row r="3248">
          <cell r="I3248" t="str">
            <v>H</v>
          </cell>
          <cell r="J3248">
            <v>3</v>
          </cell>
          <cell r="K3248">
            <v>0</v>
          </cell>
          <cell r="L3248">
            <v>25.95</v>
          </cell>
        </row>
        <row r="3249">
          <cell r="D3249" t="str">
            <v> UFF_COTAÇÃO 70 </v>
          </cell>
          <cell r="E3249" t="str">
            <v>Próprio</v>
          </cell>
          <cell r="F3249" t="str">
            <v>QF-RECR - QUADRO DE COMANDO PARA 02 BOMBAS INCÊNDIO 7,5CV/220V</v>
          </cell>
          <cell r="G3249" t="str">
            <v>Material</v>
          </cell>
        </row>
        <row r="3249">
          <cell r="I3249" t="str">
            <v>UN</v>
          </cell>
          <cell r="J3249">
            <v>1</v>
          </cell>
          <cell r="K3249">
            <v>0</v>
          </cell>
          <cell r="L3249">
            <v>14692</v>
          </cell>
        </row>
        <row r="3251">
          <cell r="D3251" t="str">
            <v>Código</v>
          </cell>
          <cell r="E3251" t="str">
            <v>Banco</v>
          </cell>
          <cell r="F3251" t="str">
            <v>Descrição</v>
          </cell>
          <cell r="G3251" t="str">
            <v>Tipo</v>
          </cell>
        </row>
        <row r="3251">
          <cell r="I3251" t="str">
            <v>Und</v>
          </cell>
          <cell r="J3251" t="str">
            <v>Quant.</v>
          </cell>
          <cell r="K3251" t="str">
            <v>Porcent.</v>
          </cell>
          <cell r="L3251" t="str">
            <v>Valor Unit</v>
          </cell>
        </row>
        <row r="3252">
          <cell r="D3252" t="str">
            <v> UFF00558 (ADAPT_CPOS: 69.05.230) </v>
          </cell>
          <cell r="E3252" t="str">
            <v>Próprio</v>
          </cell>
          <cell r="F3252" t="str">
            <v>REGULADOR/ESTABILIZADOR DE VOLTAGEM 4 BOBINAS, SVC-50KVA MONOFASICO 220V</v>
          </cell>
          <cell r="G3252">
            <v>69.05</v>
          </cell>
        </row>
        <row r="3252">
          <cell r="I3252" t="str">
            <v>UN</v>
          </cell>
          <cell r="J3252">
            <v>1</v>
          </cell>
        </row>
        <row r="3252">
          <cell r="L3252">
            <v>19845.67</v>
          </cell>
        </row>
        <row r="3253">
          <cell r="D3253" t="str">
            <v> 88247 </v>
          </cell>
          <cell r="E3253" t="str">
            <v>SINAPI</v>
          </cell>
          <cell r="F3253" t="str">
            <v>AUXILIAR DE ELETRICISTA COM ENCARGOS COMPLEMENTARES</v>
          </cell>
          <cell r="G3253" t="str">
            <v>SEDI - SERVIÇOS DIVERSOS</v>
          </cell>
        </row>
        <row r="3253">
          <cell r="I3253" t="str">
            <v>H</v>
          </cell>
          <cell r="J3253">
            <v>1.5</v>
          </cell>
          <cell r="K3253">
            <v>0</v>
          </cell>
          <cell r="L3253">
            <v>27.3</v>
          </cell>
        </row>
        <row r="3254">
          <cell r="D3254" t="str">
            <v> 88264 </v>
          </cell>
          <cell r="E3254" t="str">
            <v>SINAPI</v>
          </cell>
          <cell r="F3254" t="str">
            <v>ELETRICISTA COM ENCARGOS COMPLEMENTARES</v>
          </cell>
          <cell r="G3254" t="str">
            <v>SEDI - SERVIÇOS DIVERSOS</v>
          </cell>
        </row>
        <row r="3254">
          <cell r="I3254" t="str">
            <v>H</v>
          </cell>
          <cell r="J3254">
            <v>1.5</v>
          </cell>
          <cell r="K3254">
            <v>0</v>
          </cell>
          <cell r="L3254">
            <v>33.07</v>
          </cell>
        </row>
        <row r="3255">
          <cell r="D3255" t="str">
            <v> UFF_COTAÇÃO 71 </v>
          </cell>
          <cell r="E3255" t="str">
            <v>Próprio</v>
          </cell>
          <cell r="F3255" t="str">
            <v>REGULADOR/ESTABILIZADOR DE VOLTAGEM 4 BOBINAS, SVC-50KVA MONOFASICO 220V</v>
          </cell>
          <cell r="G3255" t="str">
            <v>Material</v>
          </cell>
        </row>
        <row r="3255">
          <cell r="I3255" t="str">
            <v>UN</v>
          </cell>
          <cell r="J3255">
            <v>1</v>
          </cell>
          <cell r="K3255">
            <v>0</v>
          </cell>
          <cell r="L3255">
            <v>19755.12</v>
          </cell>
        </row>
        <row r="3257">
          <cell r="D3257" t="str">
            <v>Código</v>
          </cell>
          <cell r="E3257" t="str">
            <v>Banco</v>
          </cell>
          <cell r="F3257" t="str">
            <v>Descrição</v>
          </cell>
          <cell r="G3257" t="str">
            <v>Tipo</v>
          </cell>
        </row>
        <row r="3257">
          <cell r="I3257" t="str">
            <v>Und</v>
          </cell>
          <cell r="J3257" t="str">
            <v>Quant.</v>
          </cell>
          <cell r="K3257" t="str">
            <v>Porcent.</v>
          </cell>
          <cell r="L3257" t="str">
            <v>Valor Unit</v>
          </cell>
        </row>
        <row r="3258">
          <cell r="D3258" t="str">
            <v> UFF00264 (ADAPT_ORSE: 9728) </v>
          </cell>
          <cell r="E3258" t="str">
            <v>Próprio</v>
          </cell>
          <cell r="F3258"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v>
          </cell>
          <cell r="G3258">
            <v>80</v>
          </cell>
        </row>
        <row r="3258">
          <cell r="I3258" t="str">
            <v>un</v>
          </cell>
          <cell r="J3258">
            <v>1</v>
          </cell>
        </row>
        <row r="3258">
          <cell r="L3258">
            <v>501045</v>
          </cell>
        </row>
        <row r="3259">
          <cell r="D3259" t="str">
            <v> UFF_COTAÇÃO 161 </v>
          </cell>
          <cell r="E3259" t="str">
            <v>Próprio</v>
          </cell>
          <cell r="F3259"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v>
          </cell>
          <cell r="G3259" t="str">
            <v>Material</v>
          </cell>
        </row>
        <row r="3259">
          <cell r="I3259" t="str">
            <v>UN</v>
          </cell>
          <cell r="J3259">
            <v>1</v>
          </cell>
          <cell r="K3259">
            <v>0</v>
          </cell>
          <cell r="L3259">
            <v>501045</v>
          </cell>
        </row>
        <row r="3261">
          <cell r="D3261" t="str">
            <v>Código</v>
          </cell>
          <cell r="E3261" t="str">
            <v>Banco</v>
          </cell>
          <cell r="F3261" t="str">
            <v>Descrição</v>
          </cell>
          <cell r="G3261" t="str">
            <v>Tipo</v>
          </cell>
        </row>
        <row r="3261">
          <cell r="I3261" t="str">
            <v>Und</v>
          </cell>
          <cell r="J3261" t="str">
            <v>Quant.</v>
          </cell>
          <cell r="K3261" t="str">
            <v>Porcent.</v>
          </cell>
          <cell r="L3261" t="str">
            <v>Valor Unit</v>
          </cell>
        </row>
        <row r="3262">
          <cell r="D3262" t="str">
            <v> UFF00476 (ADAPT_SBC: 064072) </v>
          </cell>
          <cell r="E3262" t="str">
            <v>Próprio</v>
          </cell>
          <cell r="F3262"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v>
          </cell>
          <cell r="G3262" t="str">
            <v>INEL - INSTALAÇÃO ELÉTRICA/ELETRIFICAÇÃO E ILUMINAÇÃO EXTERNA</v>
          </cell>
        </row>
        <row r="3262">
          <cell r="I3262" t="str">
            <v>UN</v>
          </cell>
          <cell r="J3262">
            <v>1</v>
          </cell>
        </row>
        <row r="3262">
          <cell r="L3262">
            <v>4191.26</v>
          </cell>
        </row>
        <row r="3263">
          <cell r="D3263" t="str">
            <v> 88247 </v>
          </cell>
          <cell r="E3263" t="str">
            <v>SINAPI</v>
          </cell>
          <cell r="F3263" t="str">
            <v>AUXILIAR DE ELETRICISTA COM ENCARGOS COMPLEMENTARES</v>
          </cell>
          <cell r="G3263" t="str">
            <v>SEDI - SERVIÇOS DIVERSOS</v>
          </cell>
        </row>
        <row r="3263">
          <cell r="I3263" t="str">
            <v>H</v>
          </cell>
          <cell r="J3263">
            <v>25.086</v>
          </cell>
          <cell r="K3263">
            <v>0</v>
          </cell>
          <cell r="L3263">
            <v>27.3</v>
          </cell>
        </row>
        <row r="3264">
          <cell r="D3264" t="str">
            <v> 88264 </v>
          </cell>
          <cell r="E3264" t="str">
            <v>SINAPI</v>
          </cell>
          <cell r="F3264" t="str">
            <v>ELETRICISTA COM ENCARGOS COMPLEMENTARES</v>
          </cell>
          <cell r="G3264" t="str">
            <v>SEDI - SERVIÇOS DIVERSOS</v>
          </cell>
        </row>
        <row r="3264">
          <cell r="I3264" t="str">
            <v>H</v>
          </cell>
          <cell r="J3264">
            <v>17.22</v>
          </cell>
          <cell r="K3264">
            <v>0</v>
          </cell>
          <cell r="L3264">
            <v>33.07</v>
          </cell>
        </row>
        <row r="3265">
          <cell r="D3265" t="str">
            <v> 5928 </v>
          </cell>
          <cell r="E3265" t="str">
            <v>SINAPI</v>
          </cell>
          <cell r="F3265" t="str">
            <v>GUINDAUTO HIDRÁULICO, CAPACIDADE MÁXIMA DE CARGA 6200 KG, MOMENTO MÁXIMO DE CARGA 11,7 TM, ALCANCE MÁXIMO HORIZONTAL 9,70 M, INCLUSIVE CAMINHÃO TOCO PBT 16.000 KG, POTÊNCIA DE 189 CV - CHP DIURNO. AF_06/2014</v>
          </cell>
          <cell r="G3265" t="str">
            <v>CHOR - CUSTOS HORÁRIOS DE MÁQUINAS E EQUIPAMENTOS</v>
          </cell>
        </row>
        <row r="3265">
          <cell r="I3265" t="str">
            <v>CHP</v>
          </cell>
          <cell r="J3265">
            <v>8</v>
          </cell>
          <cell r="K3265">
            <v>0</v>
          </cell>
          <cell r="L3265">
            <v>294.12</v>
          </cell>
        </row>
        <row r="3266">
          <cell r="D3266" t="str">
            <v> 88266 </v>
          </cell>
          <cell r="E3266" t="str">
            <v>SINAPI</v>
          </cell>
          <cell r="F3266" t="str">
            <v>ELETROTÉCNICO COM ENCARGOS COMPLEMENTARES</v>
          </cell>
          <cell r="G3266" t="str">
            <v>SEDI - SERVIÇOS DIVERSOS</v>
          </cell>
        </row>
        <row r="3266">
          <cell r="I3266" t="str">
            <v>H</v>
          </cell>
          <cell r="J3266">
            <v>16</v>
          </cell>
          <cell r="K3266">
            <v>0</v>
          </cell>
          <cell r="L3266">
            <v>36.5</v>
          </cell>
        </row>
        <row r="3268">
          <cell r="D3268" t="str">
            <v>Código</v>
          </cell>
          <cell r="E3268" t="str">
            <v>Banco</v>
          </cell>
          <cell r="F3268" t="str">
            <v>Descrição</v>
          </cell>
          <cell r="G3268" t="str">
            <v>Tipo</v>
          </cell>
        </row>
        <row r="3268">
          <cell r="I3268" t="str">
            <v>Und</v>
          </cell>
          <cell r="J3268" t="str">
            <v>Quant.</v>
          </cell>
          <cell r="K3268" t="str">
            <v>Porcent.</v>
          </cell>
          <cell r="L3268" t="str">
            <v>Valor Unit</v>
          </cell>
        </row>
        <row r="3269">
          <cell r="D3269" t="str">
            <v> UFF00265 (ADAPT_ORSE: 9728) </v>
          </cell>
          <cell r="E3269" t="str">
            <v>Próprio</v>
          </cell>
          <cell r="F3269"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v>
          </cell>
          <cell r="G3269">
            <v>80</v>
          </cell>
        </row>
        <row r="3269">
          <cell r="I3269" t="str">
            <v>un</v>
          </cell>
          <cell r="J3269">
            <v>1</v>
          </cell>
        </row>
        <row r="3269">
          <cell r="L3269">
            <v>61967.04</v>
          </cell>
        </row>
        <row r="3270">
          <cell r="D3270" t="str">
            <v> 88264 </v>
          </cell>
          <cell r="E3270" t="str">
            <v>SINAPI</v>
          </cell>
          <cell r="F3270" t="str">
            <v>ELETRICISTA COM ENCARGOS COMPLEMENTARES</v>
          </cell>
          <cell r="G3270" t="str">
            <v>SEDI - SERVIÇOS DIVERSOS</v>
          </cell>
        </row>
        <row r="3270">
          <cell r="I3270" t="str">
            <v>H</v>
          </cell>
          <cell r="J3270">
            <v>2</v>
          </cell>
          <cell r="K3270">
            <v>0</v>
          </cell>
          <cell r="L3270">
            <v>33.07</v>
          </cell>
        </row>
        <row r="3271">
          <cell r="D3271" t="str">
            <v> 88247 </v>
          </cell>
          <cell r="E3271" t="str">
            <v>SINAPI</v>
          </cell>
          <cell r="F3271" t="str">
            <v>AUXILIAR DE ELETRICISTA COM ENCARGOS COMPLEMENTARES</v>
          </cell>
          <cell r="G3271" t="str">
            <v>SEDI - SERVIÇOS DIVERSOS</v>
          </cell>
        </row>
        <row r="3271">
          <cell r="I3271" t="str">
            <v>H</v>
          </cell>
          <cell r="J3271">
            <v>3</v>
          </cell>
          <cell r="K3271">
            <v>0</v>
          </cell>
          <cell r="L3271">
            <v>27.3</v>
          </cell>
        </row>
        <row r="3272">
          <cell r="D3272" t="str">
            <v> UFF_COTAÇÃO 162 </v>
          </cell>
          <cell r="E3272" t="str">
            <v>Próprio</v>
          </cell>
          <cell r="F3272"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MONTAGEM.</v>
          </cell>
          <cell r="G3272" t="str">
            <v>Material</v>
          </cell>
        </row>
        <row r="3272">
          <cell r="I3272" t="str">
            <v>UN</v>
          </cell>
          <cell r="J3272">
            <v>1</v>
          </cell>
          <cell r="K3272">
            <v>0</v>
          </cell>
          <cell r="L3272">
            <v>61819</v>
          </cell>
        </row>
        <row r="3274">
          <cell r="D3274" t="str">
            <v>Código</v>
          </cell>
          <cell r="E3274" t="str">
            <v>Banco</v>
          </cell>
          <cell r="F3274" t="str">
            <v>Descrição</v>
          </cell>
          <cell r="G3274" t="str">
            <v>Tipo</v>
          </cell>
        </row>
        <row r="3274">
          <cell r="I3274" t="str">
            <v>Und</v>
          </cell>
          <cell r="J3274" t="str">
            <v>Quant.</v>
          </cell>
          <cell r="K3274" t="str">
            <v>Porcent.</v>
          </cell>
          <cell r="L3274" t="str">
            <v>Valor Unit</v>
          </cell>
        </row>
        <row r="3275">
          <cell r="D3275" t="str">
            <v> UFF00266 (ADAPT_ORSE: 9728) </v>
          </cell>
          <cell r="E3275" t="str">
            <v>Próprio</v>
          </cell>
          <cell r="F3275"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v>
          </cell>
          <cell r="G3275">
            <v>80</v>
          </cell>
        </row>
        <row r="3275">
          <cell r="I3275" t="str">
            <v>un</v>
          </cell>
          <cell r="J3275">
            <v>1</v>
          </cell>
        </row>
        <row r="3275">
          <cell r="L3275">
            <v>833580</v>
          </cell>
        </row>
        <row r="3276">
          <cell r="D3276" t="str">
            <v> UFF_COTAÇÃO 163 </v>
          </cell>
          <cell r="E3276" t="str">
            <v>Próprio</v>
          </cell>
          <cell r="F3276"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 E MONTAGEM.</v>
          </cell>
          <cell r="G3276" t="str">
            <v>Material</v>
          </cell>
        </row>
        <row r="3276">
          <cell r="I3276" t="str">
            <v>UN</v>
          </cell>
          <cell r="J3276">
            <v>1</v>
          </cell>
          <cell r="K3276">
            <v>0</v>
          </cell>
          <cell r="L3276">
            <v>833580</v>
          </cell>
        </row>
        <row r="3278">
          <cell r="D3278" t="str">
            <v>Código</v>
          </cell>
          <cell r="E3278" t="str">
            <v>Banco</v>
          </cell>
          <cell r="F3278" t="str">
            <v>Descrição</v>
          </cell>
          <cell r="G3278" t="str">
            <v>Tipo</v>
          </cell>
        </row>
        <row r="3278">
          <cell r="I3278" t="str">
            <v>Und</v>
          </cell>
          <cell r="J3278" t="str">
            <v>Quant.</v>
          </cell>
          <cell r="K3278" t="str">
            <v>Porcent.</v>
          </cell>
          <cell r="L3278" t="str">
            <v>Valor Unit</v>
          </cell>
        </row>
        <row r="3279">
          <cell r="D3279" t="str">
            <v> UFF00477 (ADAPT_SBC: 064072) </v>
          </cell>
          <cell r="E3279" t="str">
            <v>Próprio</v>
          </cell>
          <cell r="F3279"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v>
          </cell>
          <cell r="G3279" t="str">
            <v>INEL - INSTALAÇÃO ELÉTRICA/ELETRIFICAÇÃO E ILUMINAÇÃO EXTERNA</v>
          </cell>
        </row>
        <row r="3279">
          <cell r="I3279" t="str">
            <v>UN</v>
          </cell>
          <cell r="J3279">
            <v>1</v>
          </cell>
        </row>
        <row r="3279">
          <cell r="L3279">
            <v>4191.26</v>
          </cell>
        </row>
        <row r="3280">
          <cell r="D3280" t="str">
            <v> 88247 </v>
          </cell>
          <cell r="E3280" t="str">
            <v>SINAPI</v>
          </cell>
          <cell r="F3280" t="str">
            <v>AUXILIAR DE ELETRICISTA COM ENCARGOS COMPLEMENTARES</v>
          </cell>
          <cell r="G3280" t="str">
            <v>SEDI - SERVIÇOS DIVERSOS</v>
          </cell>
        </row>
        <row r="3280">
          <cell r="I3280" t="str">
            <v>H</v>
          </cell>
          <cell r="J3280">
            <v>25.086</v>
          </cell>
          <cell r="K3280">
            <v>0</v>
          </cell>
          <cell r="L3280">
            <v>27.3</v>
          </cell>
        </row>
        <row r="3281">
          <cell r="D3281" t="str">
            <v> 88266 </v>
          </cell>
          <cell r="E3281" t="str">
            <v>SINAPI</v>
          </cell>
          <cell r="F3281" t="str">
            <v>ELETROTÉCNICO COM ENCARGOS COMPLEMENTARES</v>
          </cell>
          <cell r="G3281" t="str">
            <v>SEDI - SERVIÇOS DIVERSOS</v>
          </cell>
        </row>
        <row r="3281">
          <cell r="I3281" t="str">
            <v>H</v>
          </cell>
          <cell r="J3281">
            <v>16</v>
          </cell>
          <cell r="K3281">
            <v>0</v>
          </cell>
          <cell r="L3281">
            <v>36.5</v>
          </cell>
        </row>
        <row r="3282">
          <cell r="D3282" t="str">
            <v> 88264 </v>
          </cell>
          <cell r="E3282" t="str">
            <v>SINAPI</v>
          </cell>
          <cell r="F3282" t="str">
            <v>ELETRICISTA COM ENCARGOS COMPLEMENTARES</v>
          </cell>
          <cell r="G3282" t="str">
            <v>SEDI - SERVIÇOS DIVERSOS</v>
          </cell>
        </row>
        <row r="3282">
          <cell r="I3282" t="str">
            <v>H</v>
          </cell>
          <cell r="J3282">
            <v>17.22</v>
          </cell>
          <cell r="K3282">
            <v>0</v>
          </cell>
          <cell r="L3282">
            <v>33.07</v>
          </cell>
        </row>
        <row r="3283">
          <cell r="D3283" t="str">
            <v> 5928 </v>
          </cell>
          <cell r="E3283" t="str">
            <v>SINAPI</v>
          </cell>
          <cell r="F3283" t="str">
            <v>GUINDAUTO HIDRÁULICO, CAPACIDADE MÁXIMA DE CARGA 6200 KG, MOMENTO MÁXIMO DE CARGA 11,7 TM, ALCANCE MÁXIMO HORIZONTAL 9,70 M, INCLUSIVE CAMINHÃO TOCO PBT 16.000 KG, POTÊNCIA DE 189 CV - CHP DIURNO. AF_06/2014</v>
          </cell>
          <cell r="G3283" t="str">
            <v>CHOR - CUSTOS HORÁRIOS DE MÁQUINAS E EQUIPAMENTOS</v>
          </cell>
        </row>
        <row r="3283">
          <cell r="I3283" t="str">
            <v>CHP</v>
          </cell>
          <cell r="J3283">
            <v>8</v>
          </cell>
          <cell r="K3283">
            <v>0</v>
          </cell>
          <cell r="L3283">
            <v>294.12</v>
          </cell>
        </row>
        <row r="3285">
          <cell r="D3285" t="str">
            <v>Código</v>
          </cell>
          <cell r="E3285" t="str">
            <v>Banco</v>
          </cell>
          <cell r="F3285" t="str">
            <v>Descrição</v>
          </cell>
          <cell r="G3285" t="str">
            <v>Tipo</v>
          </cell>
        </row>
        <row r="3285">
          <cell r="I3285" t="str">
            <v>Und</v>
          </cell>
          <cell r="J3285" t="str">
            <v>Quant.</v>
          </cell>
          <cell r="K3285" t="str">
            <v>Porcent.</v>
          </cell>
          <cell r="L3285" t="str">
            <v>Valor Unit</v>
          </cell>
        </row>
        <row r="3286">
          <cell r="D3286" t="str">
            <v> UFF00268 (ADAPT_EMBASA: 60.14.06) </v>
          </cell>
          <cell r="E3286" t="str">
            <v>Próprio</v>
          </cell>
          <cell r="F3286"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v>
          </cell>
          <cell r="G3286" t="str">
            <v>INEL - INSTALAÇÃO ELÉTRICA/ELETRIFICAÇÃO E ILUMINAÇÃO EXTERNA</v>
          </cell>
        </row>
        <row r="3286">
          <cell r="I3286" t="str">
            <v>UN</v>
          </cell>
          <cell r="J3286">
            <v>1</v>
          </cell>
        </row>
        <row r="3286">
          <cell r="L3286">
            <v>84651.66</v>
          </cell>
        </row>
        <row r="3287">
          <cell r="D3287" t="str">
            <v> 88264 </v>
          </cell>
          <cell r="E3287" t="str">
            <v>SINAPI</v>
          </cell>
          <cell r="F3287" t="str">
            <v>ELETRICISTA COM ENCARGOS COMPLEMENTARES</v>
          </cell>
          <cell r="G3287" t="str">
            <v>SEDI - SERVIÇOS DIVERSOS</v>
          </cell>
        </row>
        <row r="3287">
          <cell r="I3287" t="str">
            <v>H</v>
          </cell>
          <cell r="J3287">
            <v>4.5</v>
          </cell>
          <cell r="K3287">
            <v>0</v>
          </cell>
          <cell r="L3287">
            <v>33.07</v>
          </cell>
        </row>
        <row r="3288">
          <cell r="D3288" t="str">
            <v> 88247 </v>
          </cell>
          <cell r="E3288" t="str">
            <v>SINAPI</v>
          </cell>
          <cell r="F3288" t="str">
            <v>AUXILIAR DE ELETRICISTA COM ENCARGOS COMPLEMENTARES</v>
          </cell>
          <cell r="G3288" t="str">
            <v>SEDI - SERVIÇOS DIVERSOS</v>
          </cell>
        </row>
        <row r="3288">
          <cell r="I3288" t="str">
            <v>H</v>
          </cell>
          <cell r="J3288">
            <v>4.5</v>
          </cell>
          <cell r="K3288">
            <v>0</v>
          </cell>
          <cell r="L3288">
            <v>27.3</v>
          </cell>
        </row>
        <row r="3289">
          <cell r="D3289" t="str">
            <v> UFF_COTAÇÃO 165 </v>
          </cell>
          <cell r="E3289" t="str">
            <v>Próprio</v>
          </cell>
          <cell r="F3289"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MONTAGEM.</v>
          </cell>
          <cell r="G3289" t="str">
            <v>Material</v>
          </cell>
        </row>
        <row r="3289">
          <cell r="I3289" t="str">
            <v>UN</v>
          </cell>
          <cell r="J3289">
            <v>1</v>
          </cell>
          <cell r="K3289">
            <v>0</v>
          </cell>
          <cell r="L3289">
            <v>84380</v>
          </cell>
        </row>
        <row r="3291">
          <cell r="D3291" t="str">
            <v>Código</v>
          </cell>
          <cell r="E3291" t="str">
            <v>Banco</v>
          </cell>
          <cell r="F3291" t="str">
            <v>Descrição</v>
          </cell>
          <cell r="G3291" t="str">
            <v>Tipo</v>
          </cell>
        </row>
        <row r="3291">
          <cell r="I3291" t="str">
            <v>Und</v>
          </cell>
          <cell r="J3291" t="str">
            <v>Quant.</v>
          </cell>
          <cell r="K3291" t="str">
            <v>Porcent.</v>
          </cell>
          <cell r="L3291" t="str">
            <v>Valor Unit</v>
          </cell>
        </row>
        <row r="3292">
          <cell r="D3292" t="str">
            <v> UFF00491 (ADAPT_SIURB: 9005017) </v>
          </cell>
          <cell r="E3292" t="str">
            <v>Próprio</v>
          </cell>
          <cell r="F3292" t="str">
            <v>QDLT - 1 - 5kA/220V - QUADRO DE DISTRIBUIÇÃO DE ENERGIA EM CHAPA DE AÇO GALVANIZADO, DE SOBREPOR, PARA ATÉ 48 DISJUNTORES, COM BARRAMENTO TRIFÁSICO, PADRÃO DIN, COMPLETO - COM COMPONENTES. FORNECIMENTO E INSTALAÇÃO.</v>
          </cell>
          <cell r="G3292" t="str">
            <v>INEL - INSTALAÇÃO ELÉTRICA/ELETRIFICAÇÃO E ILUMINAÇÃO EXTERNA</v>
          </cell>
        </row>
        <row r="3292">
          <cell r="I3292" t="str">
            <v>UN</v>
          </cell>
          <cell r="J3292">
            <v>1</v>
          </cell>
        </row>
        <row r="3292">
          <cell r="L3292">
            <v>10129.8</v>
          </cell>
        </row>
        <row r="3293">
          <cell r="D3293" t="str">
            <v> 88316 </v>
          </cell>
          <cell r="E3293" t="str">
            <v>SINAPI</v>
          </cell>
          <cell r="F3293" t="str">
            <v>SERVENTE COM ENCARGOS COMPLEMENTARES</v>
          </cell>
          <cell r="G3293" t="str">
            <v>SEDI - SERVIÇOS DIVERSOS</v>
          </cell>
        </row>
        <row r="3293">
          <cell r="I3293" t="str">
            <v>H</v>
          </cell>
          <cell r="J3293">
            <v>2</v>
          </cell>
          <cell r="K3293">
            <v>0</v>
          </cell>
          <cell r="L3293">
            <v>25.95</v>
          </cell>
        </row>
        <row r="3294">
          <cell r="D3294" t="str">
            <v> 88264 </v>
          </cell>
          <cell r="E3294" t="str">
            <v>SINAPI</v>
          </cell>
          <cell r="F3294" t="str">
            <v>ELETRICISTA COM ENCARGOS COMPLEMENTARES</v>
          </cell>
          <cell r="G3294" t="str">
            <v>SEDI - SERVIÇOS DIVERSOS</v>
          </cell>
        </row>
        <row r="3294">
          <cell r="I3294" t="str">
            <v>H</v>
          </cell>
          <cell r="J3294">
            <v>2</v>
          </cell>
          <cell r="K3294">
            <v>0</v>
          </cell>
          <cell r="L3294">
            <v>33.07</v>
          </cell>
        </row>
        <row r="3295">
          <cell r="D3295" t="str">
            <v> 88309 </v>
          </cell>
          <cell r="E3295" t="str">
            <v>SINAPI</v>
          </cell>
          <cell r="F3295" t="str">
            <v>PEDREIRO COM ENCARGOS COMPLEMENTARES</v>
          </cell>
          <cell r="G3295" t="str">
            <v>SEDI - SERVIÇOS DIVERSOS</v>
          </cell>
        </row>
        <row r="3295">
          <cell r="I3295" t="str">
            <v>H</v>
          </cell>
          <cell r="J3295">
            <v>2</v>
          </cell>
          <cell r="K3295">
            <v>0</v>
          </cell>
          <cell r="L3295">
            <v>33.38</v>
          </cell>
        </row>
        <row r="3296">
          <cell r="D3296" t="str">
            <v> UFF_COTAÇÃO 166 </v>
          </cell>
          <cell r="E3296" t="str">
            <v>Próprio</v>
          </cell>
          <cell r="F3296" t="str">
            <v>QDLT - 1 - 5kA/220V - QUADRO DE DISTRIBUIÇÃO DE ENERGIA EM CHAPA DE AÇO GALVANIZADO, DE SOBREPOR, PARA ATÉ 48 DISJUNTORES, COM BARRAMENTO TRIFÁSICO, PADRÃO DIN, COMPLETO - COM COMPONENTES.</v>
          </cell>
          <cell r="G3296" t="str">
            <v>Material</v>
          </cell>
        </row>
        <row r="3296">
          <cell r="I3296" t="str">
            <v>UN</v>
          </cell>
          <cell r="J3296">
            <v>1</v>
          </cell>
          <cell r="K3296">
            <v>0</v>
          </cell>
          <cell r="L3296">
            <v>9945</v>
          </cell>
        </row>
        <row r="3298">
          <cell r="D3298" t="str">
            <v>Código</v>
          </cell>
          <cell r="E3298" t="str">
            <v>Banco</v>
          </cell>
          <cell r="F3298" t="str">
            <v>Descrição</v>
          </cell>
          <cell r="G3298" t="str">
            <v>Tipo</v>
          </cell>
        </row>
        <row r="3298">
          <cell r="I3298" t="str">
            <v>Und</v>
          </cell>
          <cell r="J3298" t="str">
            <v>Quant.</v>
          </cell>
          <cell r="K3298" t="str">
            <v>Porcent.</v>
          </cell>
          <cell r="L3298" t="str">
            <v>Valor Unit</v>
          </cell>
        </row>
        <row r="3299">
          <cell r="D3299" t="str">
            <v> UFF00492 (ADAPT_SINAPI: 101878) </v>
          </cell>
          <cell r="E3299" t="str">
            <v>Próprio</v>
          </cell>
          <cell r="F3299" t="str">
            <v>QDLT - 2 - 5kA/220V - QUADRO DE DISTRIBUIÇÃO DE ENERGIA EM CHAPA DE AÇO GALVANIZADO, DE SOBREPOR, PARA ATÉ 18 DISJUNTORES, COM BARRAMENTO TRIFÁSICO, PADRÃO DIN, COMPLETO - COM COMPONENTES. FORNECIMENTO E INSTALAÇÃO.</v>
          </cell>
          <cell r="G3299" t="str">
            <v>INEL - INSTALAÇÃO ELÉTRICA/ELETRIFICAÇÃO E ILUMINAÇÃO EXTERNA</v>
          </cell>
        </row>
        <row r="3299">
          <cell r="I3299" t="str">
            <v>UN</v>
          </cell>
          <cell r="J3299">
            <v>1</v>
          </cell>
        </row>
        <row r="3299">
          <cell r="L3299">
            <v>6783.95</v>
          </cell>
        </row>
        <row r="3300">
          <cell r="D3300" t="str">
            <v> 88247 </v>
          </cell>
          <cell r="E3300" t="str">
            <v>SINAPI</v>
          </cell>
          <cell r="F3300" t="str">
            <v>AUXILIAR DE ELETRICISTA COM ENCARGOS COMPLEMENTARES</v>
          </cell>
          <cell r="G3300" t="str">
            <v>SEDI - SERVIÇOS DIVERSOS</v>
          </cell>
        </row>
        <row r="3300">
          <cell r="I3300" t="str">
            <v>H</v>
          </cell>
          <cell r="J3300">
            <v>1.5233</v>
          </cell>
          <cell r="K3300">
            <v>0</v>
          </cell>
          <cell r="L3300">
            <v>27.3</v>
          </cell>
        </row>
        <row r="3301">
          <cell r="D3301" t="str">
            <v> 88264 </v>
          </cell>
          <cell r="E3301" t="str">
            <v>SINAPI</v>
          </cell>
          <cell r="F3301" t="str">
            <v>ELETRICISTA COM ENCARGOS COMPLEMENTARES</v>
          </cell>
          <cell r="G3301" t="str">
            <v>SEDI - SERVIÇOS DIVERSOS</v>
          </cell>
        </row>
        <row r="3301">
          <cell r="I3301" t="str">
            <v>H</v>
          </cell>
          <cell r="J3301">
            <v>1.5233</v>
          </cell>
          <cell r="K3301">
            <v>0</v>
          </cell>
          <cell r="L3301">
            <v>33.07</v>
          </cell>
        </row>
        <row r="3302">
          <cell r="D3302" t="str">
            <v> UFF_COTAÇÃO 167 </v>
          </cell>
          <cell r="E3302" t="str">
            <v>Próprio</v>
          </cell>
          <cell r="F3302" t="str">
            <v>QDLT - 2 - 5kA/220V - QUADRO DE DISTRIBUIÇÃO DE ENERGIA EM CHAPA DE AÇO GALVANIZADO, DE SOBREPOR, PARA ATÉ 18 DISJUNTORES, COM BARRAMENTO TRIFÁSICO, PADRÃO DIN, COMPLETO - COM COMPONENTES.</v>
          </cell>
          <cell r="G3302" t="str">
            <v>Material</v>
          </cell>
        </row>
        <row r="3302">
          <cell r="I3302" t="str">
            <v>UN</v>
          </cell>
          <cell r="J3302">
            <v>1</v>
          </cell>
          <cell r="K3302">
            <v>0</v>
          </cell>
          <cell r="L3302">
            <v>6692</v>
          </cell>
        </row>
        <row r="3304">
          <cell r="D3304" t="str">
            <v>Código</v>
          </cell>
          <cell r="E3304" t="str">
            <v>Banco</v>
          </cell>
          <cell r="F3304" t="str">
            <v>Descrição</v>
          </cell>
          <cell r="G3304" t="str">
            <v>Tipo</v>
          </cell>
        </row>
        <row r="3304">
          <cell r="I3304" t="str">
            <v>Und</v>
          </cell>
          <cell r="J3304" t="str">
            <v>Quant.</v>
          </cell>
          <cell r="K3304" t="str">
            <v>Porcent.</v>
          </cell>
          <cell r="L3304" t="str">
            <v>Valor Unit</v>
          </cell>
        </row>
        <row r="3305">
          <cell r="D3305" t="str">
            <v> UFF00493 (ADAPT_SINAPI: 101878) </v>
          </cell>
          <cell r="E3305" t="str">
            <v>Próprio</v>
          </cell>
          <cell r="F3305" t="str">
            <v>QDLT - 3 - 5kA/220V - QUADRO DE DISTRIBUIÇÃO DE ENERGIA EM CHAPA DE AÇO GALVANIZADO, DE SOBREPOR, PARA ATÉ 18 DISJUNTORES, COM BARRAMENTO TRIFÁSICO, PADRÃO DIN, COMPLETO - COM COMPONENTES. FORNECIMENTO E INSTALAÇÃO.</v>
          </cell>
          <cell r="G3305" t="str">
            <v>INEL - INSTALAÇÃO ELÉTRICA/ELETRIFICAÇÃO E ILUMINAÇÃO EXTERNA</v>
          </cell>
        </row>
        <row r="3305">
          <cell r="I3305" t="str">
            <v>UN</v>
          </cell>
          <cell r="J3305">
            <v>1</v>
          </cell>
        </row>
        <row r="3305">
          <cell r="L3305">
            <v>6766.95</v>
          </cell>
        </row>
        <row r="3306">
          <cell r="D3306" t="str">
            <v> 88264 </v>
          </cell>
          <cell r="E3306" t="str">
            <v>SINAPI</v>
          </cell>
          <cell r="F3306" t="str">
            <v>ELETRICISTA COM ENCARGOS COMPLEMENTARES</v>
          </cell>
          <cell r="G3306" t="str">
            <v>SEDI - SERVIÇOS DIVERSOS</v>
          </cell>
        </row>
        <row r="3306">
          <cell r="I3306" t="str">
            <v>H</v>
          </cell>
          <cell r="J3306">
            <v>1.5233</v>
          </cell>
          <cell r="K3306">
            <v>0</v>
          </cell>
          <cell r="L3306">
            <v>33.07</v>
          </cell>
        </row>
        <row r="3307">
          <cell r="D3307" t="str">
            <v> 88247 </v>
          </cell>
          <cell r="E3307" t="str">
            <v>SINAPI</v>
          </cell>
          <cell r="F3307" t="str">
            <v>AUXILIAR DE ELETRICISTA COM ENCARGOS COMPLEMENTARES</v>
          </cell>
          <cell r="G3307" t="str">
            <v>SEDI - SERVIÇOS DIVERSOS</v>
          </cell>
        </row>
        <row r="3307">
          <cell r="I3307" t="str">
            <v>H</v>
          </cell>
          <cell r="J3307">
            <v>1.5233</v>
          </cell>
          <cell r="K3307">
            <v>0</v>
          </cell>
          <cell r="L3307">
            <v>27.3</v>
          </cell>
        </row>
        <row r="3308">
          <cell r="D3308" t="str">
            <v> UFF_COTAÇÃO 168 </v>
          </cell>
          <cell r="E3308" t="str">
            <v>Próprio</v>
          </cell>
          <cell r="F3308" t="str">
            <v>QDLT - 3 - 5kA/220V - QUADRO DE DISTRIBUIÇÃO DE ENERGIA EM CHAPA DE AÇO GALVANIZADO, DE SOBREPOR, PARA ATÉ 18 DISJUNTORES, COM BARRAMENTO TRIFÁSICO, PADRÃO DIN, COMPLETO - COM COMPONENTES.</v>
          </cell>
          <cell r="G3308" t="str">
            <v>Material</v>
          </cell>
        </row>
        <row r="3308">
          <cell r="I3308" t="str">
            <v>UN</v>
          </cell>
          <cell r="J3308">
            <v>1</v>
          </cell>
          <cell r="K3308">
            <v>0</v>
          </cell>
          <cell r="L3308">
            <v>6675</v>
          </cell>
        </row>
        <row r="3310">
          <cell r="D3310" t="str">
            <v>Código</v>
          </cell>
          <cell r="E3310" t="str">
            <v>Banco</v>
          </cell>
          <cell r="F3310" t="str">
            <v>Descrição</v>
          </cell>
          <cell r="G3310" t="str">
            <v>Tipo</v>
          </cell>
        </row>
        <row r="3310">
          <cell r="I3310" t="str">
            <v>Und</v>
          </cell>
          <cell r="J3310" t="str">
            <v>Quant.</v>
          </cell>
          <cell r="K3310" t="str">
            <v>Porcent.</v>
          </cell>
          <cell r="L3310" t="str">
            <v>Valor Unit</v>
          </cell>
        </row>
        <row r="3311">
          <cell r="D3311" t="str">
            <v> UFF00503 (ADAPT_SBC: 064200) </v>
          </cell>
          <cell r="E3311" t="str">
            <v>Próprio</v>
          </cell>
          <cell r="F3311" t="str">
            <v>QDS - CB - 5kA/220V - QUADRO DE DISTRIBUIÇÃO DE ENERGIA EM CHAPA DE AÇO GALVANIZADO, DE SOBREPOR, PARA ATÉ 40 DISJUNTORES, COM BARRAMENTO TRIFÁSICO, PADRÃO DIN, COMPLETO - COM COMPONENTES. FORNECIMENTO E INSTALAÇÃO.</v>
          </cell>
          <cell r="G3311">
            <v>64</v>
          </cell>
        </row>
        <row r="3311">
          <cell r="I3311" t="str">
            <v>UN</v>
          </cell>
          <cell r="J3311">
            <v>1</v>
          </cell>
        </row>
        <row r="3311">
          <cell r="L3311">
            <v>9625.59</v>
          </cell>
        </row>
        <row r="3312">
          <cell r="D3312" t="str">
            <v> 88247 </v>
          </cell>
          <cell r="E3312" t="str">
            <v>SINAPI</v>
          </cell>
          <cell r="F3312" t="str">
            <v>AUXILIAR DE ELETRICISTA COM ENCARGOS COMPLEMENTARES</v>
          </cell>
          <cell r="G3312" t="str">
            <v>SEDI - SERVIÇOS DIVERSOS</v>
          </cell>
        </row>
        <row r="3312">
          <cell r="I3312" t="str">
            <v>H</v>
          </cell>
          <cell r="J3312">
            <v>7</v>
          </cell>
          <cell r="K3312">
            <v>0</v>
          </cell>
          <cell r="L3312">
            <v>27.3</v>
          </cell>
        </row>
        <row r="3313">
          <cell r="D3313" t="str">
            <v> 88264 </v>
          </cell>
          <cell r="E3313" t="str">
            <v>SINAPI</v>
          </cell>
          <cell r="F3313" t="str">
            <v>ELETRICISTA COM ENCARGOS COMPLEMENTARES</v>
          </cell>
          <cell r="G3313" t="str">
            <v>SEDI - SERVIÇOS DIVERSOS</v>
          </cell>
        </row>
        <row r="3313">
          <cell r="I3313" t="str">
            <v>H</v>
          </cell>
          <cell r="J3313">
            <v>7</v>
          </cell>
          <cell r="K3313">
            <v>0</v>
          </cell>
          <cell r="L3313">
            <v>33.07</v>
          </cell>
        </row>
        <row r="3314">
          <cell r="D3314" t="str">
            <v> UFF_COTAÇÃO 169 </v>
          </cell>
          <cell r="E3314" t="str">
            <v>Próprio</v>
          </cell>
          <cell r="F3314" t="str">
            <v>QDS - CB - 5kA/220V - QUADRO DE DISTRIBUIÇÃO DE ENERGIA EM CHAPA DE AÇO GALVANIZADO, DE SOBREPOR, PARA ATÉ 40 DISJUNTORES, COM BARRAMENTO TRIFÁSICO, PADRÃO DIN, COMPLETO - COM COMPONENTES.</v>
          </cell>
          <cell r="G3314" t="str">
            <v>Material</v>
          </cell>
        </row>
        <row r="3314">
          <cell r="I3314" t="str">
            <v>UN</v>
          </cell>
          <cell r="J3314">
            <v>1</v>
          </cell>
          <cell r="K3314">
            <v>0</v>
          </cell>
          <cell r="L3314">
            <v>9203</v>
          </cell>
        </row>
        <row r="3316">
          <cell r="D3316" t="str">
            <v>Código</v>
          </cell>
          <cell r="E3316" t="str">
            <v>Banco</v>
          </cell>
          <cell r="F3316" t="str">
            <v>Descrição</v>
          </cell>
          <cell r="G3316" t="str">
            <v>Tipo</v>
          </cell>
        </row>
        <row r="3316">
          <cell r="I3316" t="str">
            <v>Und</v>
          </cell>
          <cell r="J3316" t="str">
            <v>Quant.</v>
          </cell>
          <cell r="K3316" t="str">
            <v>Porcent.</v>
          </cell>
          <cell r="L3316" t="str">
            <v>Valor Unit</v>
          </cell>
        </row>
        <row r="3317">
          <cell r="D3317" t="str">
            <v> UFF00504 (ADAPT_SINAPI: 101878) </v>
          </cell>
          <cell r="E3317" t="str">
            <v>Próprio</v>
          </cell>
          <cell r="F3317" t="str">
            <v>QF - INC. - 5kA/220V - QUADRO DE DISTRIBUIÇÃO DE ENERGIA EM CHAPA DE AÇO GALVANIZADO, DE SOBREPOR, PARA ATÉ 18 DISJUNTORES, COM BARRAMENTO TRIFÁSICO, PADRÃO DIN, COMPLETO - COM COMPONENTES. FORNECIMENTO E INSTALAÇÃO.</v>
          </cell>
          <cell r="G3317" t="str">
            <v>INEL - INSTALAÇÃO ELÉTRICA/ELETRIFICAÇÃO E ILUMINAÇÃO EXTERNA</v>
          </cell>
        </row>
        <row r="3317">
          <cell r="I3317" t="str">
            <v>UN</v>
          </cell>
          <cell r="J3317">
            <v>1</v>
          </cell>
        </row>
        <row r="3317">
          <cell r="L3317">
            <v>7945.95</v>
          </cell>
        </row>
        <row r="3318">
          <cell r="D3318" t="str">
            <v> 88264 </v>
          </cell>
          <cell r="E3318" t="str">
            <v>SINAPI</v>
          </cell>
          <cell r="F3318" t="str">
            <v>ELETRICISTA COM ENCARGOS COMPLEMENTARES</v>
          </cell>
          <cell r="G3318" t="str">
            <v>SEDI - SERVIÇOS DIVERSOS</v>
          </cell>
        </row>
        <row r="3318">
          <cell r="I3318" t="str">
            <v>H</v>
          </cell>
          <cell r="J3318">
            <v>1.5233</v>
          </cell>
          <cell r="K3318">
            <v>0</v>
          </cell>
          <cell r="L3318">
            <v>33.07</v>
          </cell>
        </row>
        <row r="3319">
          <cell r="D3319" t="str">
            <v> 88247 </v>
          </cell>
          <cell r="E3319" t="str">
            <v>SINAPI</v>
          </cell>
          <cell r="F3319" t="str">
            <v>AUXILIAR DE ELETRICISTA COM ENCARGOS COMPLEMENTARES</v>
          </cell>
          <cell r="G3319" t="str">
            <v>SEDI - SERVIÇOS DIVERSOS</v>
          </cell>
        </row>
        <row r="3319">
          <cell r="I3319" t="str">
            <v>H</v>
          </cell>
          <cell r="J3319">
            <v>1.5233</v>
          </cell>
          <cell r="K3319">
            <v>0</v>
          </cell>
          <cell r="L3319">
            <v>27.3</v>
          </cell>
        </row>
        <row r="3320">
          <cell r="D3320" t="str">
            <v> UFF_COTAÇÃO 170 </v>
          </cell>
          <cell r="E3320" t="str">
            <v>Próprio</v>
          </cell>
          <cell r="F3320" t="str">
            <v>QF - INC. - 5kA/220V - QUADRO DE DISTRIBUIÇÃO DE ENERGIA EM CHAPA DE AÇO GALVANIZADO, DE SOBREPOR, PARA ATÉ 18 DISJUNTORES, COM BARRAMENTO TRIFÁSICO, PADRÃO DIN, COMPLETO - COM COMPONENTES.</v>
          </cell>
          <cell r="G3320" t="str">
            <v>Material</v>
          </cell>
        </row>
        <row r="3320">
          <cell r="I3320" t="str">
            <v>UN</v>
          </cell>
          <cell r="J3320">
            <v>1</v>
          </cell>
          <cell r="K3320">
            <v>0</v>
          </cell>
          <cell r="L3320">
            <v>7854</v>
          </cell>
        </row>
        <row r="3322">
          <cell r="D3322" t="str">
            <v>Código</v>
          </cell>
          <cell r="E3322" t="str">
            <v>Banco</v>
          </cell>
          <cell r="F3322" t="str">
            <v>Descrição</v>
          </cell>
          <cell r="G3322" t="str">
            <v>Tipo</v>
          </cell>
        </row>
        <row r="3322">
          <cell r="I3322" t="str">
            <v>Und</v>
          </cell>
          <cell r="J3322" t="str">
            <v>Quant.</v>
          </cell>
          <cell r="K3322" t="str">
            <v>Porcent.</v>
          </cell>
          <cell r="L3322" t="str">
            <v>Valor Unit</v>
          </cell>
        </row>
        <row r="3323">
          <cell r="D3323" t="str">
            <v> UFF00505 (ADAPT_SINAPI: 101878) </v>
          </cell>
          <cell r="E3323" t="str">
            <v>Próprio</v>
          </cell>
          <cell r="F3323" t="str">
            <v>QD - GUAR / ILUM. EXT. - 5kA/220V - QUADRO DE DISTRIBUIÇÃO DE ENERGIA EM CHAPA DE AÇO GALVANIZADO, DE SOBREPOR, PARA ATÉ 18 DISJUNTORES, COM BARRAMENTO TRIFÁSICO, PADRÃO DIN, COMPLETO - COM COMPONENTES. FORNECIMENTO E INSTALAÇÃO.</v>
          </cell>
          <cell r="G3323" t="str">
            <v>INEL - INSTALAÇÃO ELÉTRICA/ELETRIFICAÇÃO E ILUMINAÇÃO EXTERNA</v>
          </cell>
        </row>
        <row r="3323">
          <cell r="I3323" t="str">
            <v>UN</v>
          </cell>
          <cell r="J3323">
            <v>1</v>
          </cell>
        </row>
        <row r="3323">
          <cell r="L3323">
            <v>6610.95</v>
          </cell>
        </row>
        <row r="3324">
          <cell r="D3324" t="str">
            <v> 88264 </v>
          </cell>
          <cell r="E3324" t="str">
            <v>SINAPI</v>
          </cell>
          <cell r="F3324" t="str">
            <v>ELETRICISTA COM ENCARGOS COMPLEMENTARES</v>
          </cell>
          <cell r="G3324" t="str">
            <v>SEDI - SERVIÇOS DIVERSOS</v>
          </cell>
        </row>
        <row r="3324">
          <cell r="I3324" t="str">
            <v>H</v>
          </cell>
          <cell r="J3324">
            <v>1.5233</v>
          </cell>
          <cell r="K3324">
            <v>0</v>
          </cell>
          <cell r="L3324">
            <v>33.07</v>
          </cell>
        </row>
        <row r="3325">
          <cell r="D3325" t="str">
            <v> 88247 </v>
          </cell>
          <cell r="E3325" t="str">
            <v>SINAPI</v>
          </cell>
          <cell r="F3325" t="str">
            <v>AUXILIAR DE ELETRICISTA COM ENCARGOS COMPLEMENTARES</v>
          </cell>
          <cell r="G3325" t="str">
            <v>SEDI - SERVIÇOS DIVERSOS</v>
          </cell>
        </row>
        <row r="3325">
          <cell r="I3325" t="str">
            <v>H</v>
          </cell>
          <cell r="J3325">
            <v>1.5233</v>
          </cell>
          <cell r="K3325">
            <v>0</v>
          </cell>
          <cell r="L3325">
            <v>27.3</v>
          </cell>
        </row>
        <row r="3326">
          <cell r="D3326" t="str">
            <v> UFF_COTAÇÃO 171 </v>
          </cell>
          <cell r="E3326" t="str">
            <v>Próprio</v>
          </cell>
          <cell r="F3326" t="str">
            <v>QD - GUAR / ILUM. EXT. - 5kA/220V - QUADRO DE DISTRIBUIÇÃO DE ENERGIA EM CHAPA DE AÇO GALVANIZADO, DE SOBREPOR, PARA ATÉ 18 DISJUNTORES, COM BARRAMENTO TRIFÁSICO, PADRÃO DIN, COMPLETO - COM COMPONENTES.</v>
          </cell>
          <cell r="G3326" t="str">
            <v>Material</v>
          </cell>
        </row>
        <row r="3326">
          <cell r="I3326" t="str">
            <v>UN</v>
          </cell>
          <cell r="J3326">
            <v>1</v>
          </cell>
          <cell r="K3326">
            <v>0</v>
          </cell>
          <cell r="L3326">
            <v>6519</v>
          </cell>
        </row>
        <row r="3328">
          <cell r="F3328" t="str">
            <v>SUBESTAÇÃO E REDE DE MÉDIA TENSÃO</v>
          </cell>
        </row>
        <row r="3329">
          <cell r="F3329" t="str">
            <v>SUBESTAÇÃO</v>
          </cell>
        </row>
        <row r="3330">
          <cell r="D3330" t="str">
            <v>Código</v>
          </cell>
          <cell r="E3330" t="str">
            <v>Banco</v>
          </cell>
          <cell r="F3330" t="str">
            <v>Descrição</v>
          </cell>
          <cell r="G3330" t="str">
            <v>Tipo</v>
          </cell>
        </row>
        <row r="3330">
          <cell r="I3330" t="str">
            <v>Und</v>
          </cell>
          <cell r="J3330" t="str">
            <v>Quant.</v>
          </cell>
          <cell r="K3330" t="str">
            <v>Porcent.</v>
          </cell>
          <cell r="L3330" t="str">
            <v>Valor Unit</v>
          </cell>
        </row>
        <row r="3331">
          <cell r="D3331" t="str">
            <v> 15.008.0392-A </v>
          </cell>
          <cell r="E3331" t="str">
            <v>EMOP</v>
          </cell>
          <cell r="F3331" t="str">
            <v>CABO DE COBRE COM ISOLAMENTO TERMOPLASTICO PARA TENSAO DE SE RVICO DE 8,7/15KV,COMPREENDENDO:PREPARO,CORTE E ENFIACAO EM ELETRODUTO,NA BITOLA DE 35MM2.FORNECIMENTO E COLOCACAO</v>
          </cell>
          <cell r="G3331">
            <v>15</v>
          </cell>
        </row>
        <row r="3331">
          <cell r="I3331" t="str">
            <v>M</v>
          </cell>
          <cell r="J3331">
            <v>1</v>
          </cell>
        </row>
        <row r="3331">
          <cell r="L3331">
            <v>53.86</v>
          </cell>
        </row>
        <row r="3332">
          <cell r="D3332" t="str">
            <v> 20060 </v>
          </cell>
          <cell r="E3332" t="str">
            <v>EMOP</v>
          </cell>
          <cell r="F3332" t="str">
            <v>MAO-DE-OBRA DE ELETRICISTA DA CONSTRUCAO  CIVIL, INCLUSIVE ENCARGOS SOCIAIS DESON ERADOS</v>
          </cell>
          <cell r="G3332" t="str">
            <v>Mão de Obra</v>
          </cell>
        </row>
        <row r="3332">
          <cell r="I3332" t="str">
            <v>H</v>
          </cell>
          <cell r="J3332">
            <v>0.15</v>
          </cell>
          <cell r="K3332">
            <v>3</v>
          </cell>
          <cell r="L3332">
            <v>24.2</v>
          </cell>
        </row>
        <row r="3333">
          <cell r="D3333" t="str">
            <v> 07024 </v>
          </cell>
          <cell r="E3333" t="str">
            <v>EMOP</v>
          </cell>
          <cell r="F3333" t="str">
            <v>CABO SINGELO, TENSAO 15KV, DE 35MM2</v>
          </cell>
          <cell r="G3333" t="str">
            <v>Material</v>
          </cell>
        </row>
        <row r="3333">
          <cell r="I3333" t="str">
            <v>M</v>
          </cell>
          <cell r="J3333">
            <v>1</v>
          </cell>
          <cell r="K3333">
            <v>0</v>
          </cell>
          <cell r="L3333">
            <v>47.4331</v>
          </cell>
        </row>
        <row r="3334">
          <cell r="D3334" t="str">
            <v> 20132 </v>
          </cell>
          <cell r="E3334" t="str">
            <v>EMOP</v>
          </cell>
          <cell r="F3334" t="str">
            <v>MAO-DE-OBRA DE SERVENTE DA CONSTRUCAO CI VIL, INCLUSIVE ENCARGOS SOCIAIS DESONERA DOS</v>
          </cell>
          <cell r="G3334" t="str">
            <v>Mão de Obra</v>
          </cell>
        </row>
        <row r="3334">
          <cell r="I3334" t="str">
            <v>H</v>
          </cell>
          <cell r="J3334">
            <v>0.15</v>
          </cell>
          <cell r="K3334">
            <v>3</v>
          </cell>
          <cell r="L3334">
            <v>17.5</v>
          </cell>
        </row>
        <row r="3336">
          <cell r="D3336" t="str">
            <v>Código</v>
          </cell>
          <cell r="E3336" t="str">
            <v>Banco</v>
          </cell>
          <cell r="F3336" t="str">
            <v>Descrição</v>
          </cell>
          <cell r="G3336" t="str">
            <v>Tipo</v>
          </cell>
        </row>
        <row r="3336">
          <cell r="I3336" t="str">
            <v>Und</v>
          </cell>
          <cell r="J3336" t="str">
            <v>Quant.</v>
          </cell>
          <cell r="K3336" t="str">
            <v>Porcent.</v>
          </cell>
          <cell r="L3336" t="str">
            <v>Valor Unit</v>
          </cell>
        </row>
        <row r="3337">
          <cell r="D3337" t="str">
            <v> 15.008.0393-A </v>
          </cell>
          <cell r="E3337" t="str">
            <v>EMOP</v>
          </cell>
          <cell r="F3337" t="str">
            <v>CABO DE COBRE COM ISOLAMENTO TERMOPLASTICO PARA TENSAO DE SE RVICO DE 8,7/15KV,COMPREENDENDO:PREPARO,CORTE E ENFIACAO EM ELETRODUTO,NA BITOLA DE 50MM2.FORNECIMENTO E COLOCACAO</v>
          </cell>
          <cell r="G3337">
            <v>15</v>
          </cell>
        </row>
        <row r="3337">
          <cell r="I3337" t="str">
            <v>M</v>
          </cell>
          <cell r="J3337">
            <v>1</v>
          </cell>
        </row>
        <row r="3337">
          <cell r="L3337">
            <v>66.93</v>
          </cell>
        </row>
        <row r="3338">
          <cell r="D3338" t="str">
            <v> 05650 </v>
          </cell>
          <cell r="E3338" t="str">
            <v>EMOP</v>
          </cell>
          <cell r="F3338" t="str">
            <v>CABO SINGELO, TENSAO 15KV, DE 50MM2</v>
          </cell>
          <cell r="G3338" t="str">
            <v>Material</v>
          </cell>
        </row>
        <row r="3338">
          <cell r="I3338" t="str">
            <v>M</v>
          </cell>
          <cell r="J3338">
            <v>1</v>
          </cell>
          <cell r="K3338">
            <v>0</v>
          </cell>
          <cell r="L3338">
            <v>58.3569</v>
          </cell>
        </row>
        <row r="3339">
          <cell r="D3339" t="str">
            <v> 20132 </v>
          </cell>
          <cell r="E3339" t="str">
            <v>EMOP</v>
          </cell>
          <cell r="F3339" t="str">
            <v>MAO-DE-OBRA DE SERVENTE DA CONSTRUCAO CI VIL, INCLUSIVE ENCARGOS SOCIAIS DESONERA DOS</v>
          </cell>
          <cell r="G3339" t="str">
            <v>Mão de Obra</v>
          </cell>
        </row>
        <row r="3339">
          <cell r="I3339" t="str">
            <v>H</v>
          </cell>
          <cell r="J3339">
            <v>0.2</v>
          </cell>
          <cell r="K3339">
            <v>3</v>
          </cell>
          <cell r="L3339">
            <v>17.5</v>
          </cell>
        </row>
        <row r="3340">
          <cell r="D3340" t="str">
            <v> 20060 </v>
          </cell>
          <cell r="E3340" t="str">
            <v>EMOP</v>
          </cell>
          <cell r="F3340" t="str">
            <v>MAO-DE-OBRA DE ELETRICISTA DA CONSTRUCAO  CIVIL, INCLUSIVE ENCARGOS SOCIAIS DESON ERADOS</v>
          </cell>
          <cell r="G3340" t="str">
            <v>Mão de Obra</v>
          </cell>
        </row>
        <row r="3340">
          <cell r="I3340" t="str">
            <v>H</v>
          </cell>
          <cell r="J3340">
            <v>0.2</v>
          </cell>
          <cell r="K3340">
            <v>3</v>
          </cell>
          <cell r="L3340">
            <v>24.2</v>
          </cell>
        </row>
        <row r="3342">
          <cell r="D3342" t="str">
            <v>Código</v>
          </cell>
          <cell r="E3342" t="str">
            <v>Banco</v>
          </cell>
          <cell r="F3342" t="str">
            <v>Descrição</v>
          </cell>
          <cell r="G3342" t="str">
            <v>Tipo</v>
          </cell>
        </row>
        <row r="3342">
          <cell r="I3342" t="str">
            <v>Und</v>
          </cell>
          <cell r="J3342" t="str">
            <v>Quant.</v>
          </cell>
          <cell r="K3342" t="str">
            <v>Porcent.</v>
          </cell>
          <cell r="L3342" t="str">
            <v>Valor Unit</v>
          </cell>
        </row>
        <row r="3343">
          <cell r="D3343" t="str">
            <v> UFF00111 (ADAPT_EMOP: 15.007.0338-A) </v>
          </cell>
          <cell r="E3343" t="str">
            <v>Próprio</v>
          </cell>
          <cell r="F3343" t="str">
            <v>MUFLA TERMINAL PARA CABO SINGELO 35MM2, 15KV. FORNECIMENTO E COLOCAÇÃO.</v>
          </cell>
          <cell r="G3343" t="str">
            <v>INEL - INSTALAÇÃO ELÉTRICA/ELETRIFICAÇÃO E ILUMINAÇÃO EXTERNA</v>
          </cell>
        </row>
        <row r="3343">
          <cell r="I3343" t="str">
            <v>UN</v>
          </cell>
          <cell r="J3343">
            <v>1</v>
          </cell>
        </row>
        <row r="3343">
          <cell r="L3343">
            <v>378.74</v>
          </cell>
        </row>
        <row r="3344">
          <cell r="D3344" t="str">
            <v> 88264 </v>
          </cell>
          <cell r="E3344" t="str">
            <v>SINAPI</v>
          </cell>
          <cell r="F3344" t="str">
            <v>ELETRICISTA COM ENCARGOS COMPLEMENTARES</v>
          </cell>
          <cell r="G3344" t="str">
            <v>SEDI - SERVIÇOS DIVERSOS</v>
          </cell>
        </row>
        <row r="3344">
          <cell r="I3344" t="str">
            <v>H</v>
          </cell>
          <cell r="J3344">
            <v>2</v>
          </cell>
          <cell r="K3344">
            <v>0</v>
          </cell>
          <cell r="L3344">
            <v>33.07</v>
          </cell>
        </row>
        <row r="3345">
          <cell r="D3345" t="str">
            <v> 88316 </v>
          </cell>
          <cell r="E3345" t="str">
            <v>SINAPI</v>
          </cell>
          <cell r="F3345" t="str">
            <v>SERVENTE COM ENCARGOS COMPLEMENTARES</v>
          </cell>
          <cell r="G3345" t="str">
            <v>SEDI - SERVIÇOS DIVERSOS</v>
          </cell>
        </row>
        <row r="3345">
          <cell r="I3345" t="str">
            <v>H</v>
          </cell>
          <cell r="J3345">
            <v>2</v>
          </cell>
          <cell r="K3345">
            <v>0</v>
          </cell>
          <cell r="L3345">
            <v>25.95</v>
          </cell>
        </row>
        <row r="3346">
          <cell r="D3346" t="str">
            <v> 045610 </v>
          </cell>
          <cell r="E3346" t="str">
            <v>SBC</v>
          </cell>
          <cell r="F3346" t="str">
            <v>MUFLA TERMINAL PRIMARIA UNIPOLAR USO INTERNO PARA CABO 35/120MM2 ISOLACAO 15/25KV EM EPR - BORRACHA DE SILICONE</v>
          </cell>
          <cell r="G3346" t="str">
            <v>Material</v>
          </cell>
        </row>
        <row r="3346">
          <cell r="I3346" t="str">
            <v>UN</v>
          </cell>
          <cell r="J3346">
            <v>1</v>
          </cell>
          <cell r="K3346">
            <v>0</v>
          </cell>
          <cell r="L3346">
            <v>260.7</v>
          </cell>
        </row>
        <row r="3348">
          <cell r="D3348" t="str">
            <v>Código</v>
          </cell>
          <cell r="E3348" t="str">
            <v>Banco</v>
          </cell>
          <cell r="F3348" t="str">
            <v>Descrição</v>
          </cell>
          <cell r="G3348" t="str">
            <v>Tipo</v>
          </cell>
        </row>
        <row r="3348">
          <cell r="I3348" t="str">
            <v>Und</v>
          </cell>
          <cell r="J3348" t="str">
            <v>Quant.</v>
          </cell>
          <cell r="K3348" t="str">
            <v>Porcent.</v>
          </cell>
          <cell r="L3348" t="str">
            <v>Valor Unit</v>
          </cell>
        </row>
        <row r="3349">
          <cell r="D3349" t="str">
            <v> IP 14.20.0100 </v>
          </cell>
          <cell r="E3349" t="str">
            <v>SCO</v>
          </cell>
          <cell r="F3349" t="str">
            <v>Mufla terminal para cabo singelo 50mm2, 15Kv, inclusive bracadeira para fixacao. Fornecimento e assentamento.(desonerado)</v>
          </cell>
          <cell r="G3349" t="str">
            <v>IP</v>
          </cell>
        </row>
        <row r="3349">
          <cell r="I3349" t="str">
            <v>un</v>
          </cell>
          <cell r="J3349">
            <v>1</v>
          </cell>
        </row>
        <row r="3349">
          <cell r="L3349">
            <v>253.78</v>
          </cell>
        </row>
        <row r="3350">
          <cell r="D3350" t="str">
            <v> EVE000050 </v>
          </cell>
          <cell r="E3350" t="str">
            <v>SCO</v>
          </cell>
          <cell r="F3350" t="str">
            <v>3% incidente sobre mao de obra direta com Encargos Sociais para cobrir despesas relativa a equipamentos de protecao individual, uniformes e ferramentas</v>
          </cell>
          <cell r="G3350" t="str">
            <v>Verba</v>
          </cell>
        </row>
        <row r="3350">
          <cell r="I3350" t="str">
            <v>%</v>
          </cell>
          <cell r="J3350">
            <v>1</v>
          </cell>
          <cell r="K3350">
            <v>3</v>
          </cell>
          <cell r="L3350">
            <v>34.35</v>
          </cell>
        </row>
        <row r="3351">
          <cell r="D3351" t="str">
            <v> MAT091150 </v>
          </cell>
          <cell r="E3351" t="str">
            <v>SCO</v>
          </cell>
          <cell r="F3351" t="str">
            <v>Mufla terminal, externa, para cabo de 50mm2</v>
          </cell>
          <cell r="G3351" t="str">
            <v>Material</v>
          </cell>
        </row>
        <row r="3351">
          <cell r="I3351" t="str">
            <v>un</v>
          </cell>
          <cell r="J3351">
            <v>1</v>
          </cell>
          <cell r="K3351">
            <v>0</v>
          </cell>
          <cell r="L3351">
            <v>218.4</v>
          </cell>
        </row>
        <row r="3352">
          <cell r="D3352" t="str">
            <v> MOD900200 </v>
          </cell>
          <cell r="E3352" t="str">
            <v>SCO</v>
          </cell>
          <cell r="F3352" t="str">
            <v>Ajudante de montador eletromecanico (desonerado)</v>
          </cell>
          <cell r="G3352" t="str">
            <v>Mão de Obra</v>
          </cell>
        </row>
        <row r="3352">
          <cell r="I3352" t="str">
            <v>h</v>
          </cell>
          <cell r="J3352">
            <v>2.5</v>
          </cell>
          <cell r="K3352">
            <v>0</v>
          </cell>
          <cell r="L3352">
            <v>13.74</v>
          </cell>
        </row>
        <row r="3354">
          <cell r="D3354" t="str">
            <v>Código</v>
          </cell>
          <cell r="E3354" t="str">
            <v>Banco</v>
          </cell>
          <cell r="F3354" t="str">
            <v>Descrição</v>
          </cell>
          <cell r="G3354" t="str">
            <v>Tipo</v>
          </cell>
        </row>
        <row r="3354">
          <cell r="I3354" t="str">
            <v>Und</v>
          </cell>
          <cell r="J3354" t="str">
            <v>Quant.</v>
          </cell>
          <cell r="K3354" t="str">
            <v>Porcent.</v>
          </cell>
          <cell r="L3354" t="str">
            <v>Valor Unit</v>
          </cell>
        </row>
        <row r="3355">
          <cell r="D3355" t="str">
            <v> UFF00484 (ADAPT_EMOP: 18.028.0190-A) </v>
          </cell>
          <cell r="E3355" t="str">
            <v>Próprio</v>
          </cell>
          <cell r="F3355" t="str">
            <v>TRANSFORMADOR DE DISTRIBUICAO DE 1.000KVA,ABRIGADA,CLASSE 15 KV,A SECO,TENSAO PRIMARIA DE 13,8KV,TENSAO SECUNDARIA DE 220 /127V-60HZ.FORNECIMENTO.</v>
          </cell>
          <cell r="G3355">
            <v>18</v>
          </cell>
        </row>
        <row r="3355">
          <cell r="I3355" t="str">
            <v>UN</v>
          </cell>
          <cell r="J3355">
            <v>1</v>
          </cell>
        </row>
        <row r="3355">
          <cell r="L3355">
            <v>129726.76</v>
          </cell>
        </row>
        <row r="3356">
          <cell r="D3356" t="str">
            <v> 13256 </v>
          </cell>
          <cell r="E3356" t="str">
            <v>EMOP</v>
          </cell>
          <cell r="F3356" t="str">
            <v>TRANSFORMADOR DISTRIB.A SECO DE 1000KVA, ABRIGADO CLASSE 15KV TENSAO PRIMARIA 13, 8KV, TENSAO SECUND.220/127V-60HZ,C/ACESS</v>
          </cell>
          <cell r="G3356" t="str">
            <v>Material</v>
          </cell>
        </row>
        <row r="3356">
          <cell r="I3356" t="str">
            <v>UN</v>
          </cell>
          <cell r="J3356">
            <v>1</v>
          </cell>
          <cell r="K3356">
            <v>0</v>
          </cell>
          <cell r="L3356">
            <v>129726.7684</v>
          </cell>
        </row>
        <row r="3358">
          <cell r="D3358" t="str">
            <v>Código</v>
          </cell>
          <cell r="E3358" t="str">
            <v>Banco</v>
          </cell>
          <cell r="F3358" t="str">
            <v>Descrição</v>
          </cell>
          <cell r="G3358" t="str">
            <v>Tipo</v>
          </cell>
        </row>
        <row r="3358">
          <cell r="I3358" t="str">
            <v>Und</v>
          </cell>
          <cell r="J3358" t="str">
            <v>Quant.</v>
          </cell>
          <cell r="K3358" t="str">
            <v>Porcent.</v>
          </cell>
          <cell r="L3358" t="str">
            <v>Valor Unit</v>
          </cell>
        </row>
        <row r="3359">
          <cell r="D3359" t="str">
            <v> UFF00478 (ADAPT_CPOS: 36.09.070) </v>
          </cell>
          <cell r="E3359" t="str">
            <v>Próprio</v>
          </cell>
          <cell r="F3359" t="str">
            <v>TRANSFORMADOR DE DISTRIBUICAO DE 1.000KVA,ABRIGADA,CLASSE 15 KV,A SECO,TENSAO PRIMARIA DE 13,8KV,TENSAO SECUNDARIA DE 220 /127V-60HZ.INSTALAÇÃO.</v>
          </cell>
          <cell r="G3359" t="str">
            <v>INEL - INSTALAÇÃO ELÉTRICA/ELETRIFICAÇÃO E ILUMINAÇÃO EXTERNA</v>
          </cell>
        </row>
        <row r="3359">
          <cell r="I3359" t="str">
            <v>UN</v>
          </cell>
          <cell r="J3359">
            <v>1</v>
          </cell>
        </row>
        <row r="3359">
          <cell r="L3359">
            <v>1982.79</v>
          </cell>
        </row>
        <row r="3360">
          <cell r="D3360" t="str">
            <v> 93402 </v>
          </cell>
          <cell r="E3360" t="str">
            <v>SINAPI</v>
          </cell>
          <cell r="F3360" t="str">
            <v>GUINDAUTO HIDRÁULICO, CAPACIDADE MÁXIMA DE CARGA 3300 KG, MOMENTO MÁXIMO DE CARGA 5,8 TM, ALCANCE MÁXIMO HORIZONTAL 7,60 M, INCLUSIVE CAMINHÃO TOCO PBT 16.000 KG, POTÊNCIA DE 189 CV - CHP DIURNO. AF_03/2016</v>
          </cell>
          <cell r="G3360" t="str">
            <v>CHOR - CUSTOS HORÁRIOS DE MÁQUINAS E EQUIPAMENTOS</v>
          </cell>
        </row>
        <row r="3360">
          <cell r="I3360" t="str">
            <v>CHP</v>
          </cell>
          <cell r="J3360">
            <v>1</v>
          </cell>
          <cell r="K3360">
            <v>0</v>
          </cell>
          <cell r="L3360">
            <v>288.07</v>
          </cell>
        </row>
        <row r="3361">
          <cell r="D3361" t="str">
            <v> 88266 </v>
          </cell>
          <cell r="E3361" t="str">
            <v>SINAPI</v>
          </cell>
          <cell r="F3361" t="str">
            <v>ELETROTÉCNICO COM ENCARGOS COMPLEMENTARES</v>
          </cell>
          <cell r="G3361" t="str">
            <v>SEDI - SERVIÇOS DIVERSOS</v>
          </cell>
        </row>
        <row r="3361">
          <cell r="I3361" t="str">
            <v>H</v>
          </cell>
          <cell r="J3361">
            <v>8</v>
          </cell>
          <cell r="K3361">
            <v>0</v>
          </cell>
          <cell r="L3361">
            <v>36.5</v>
          </cell>
        </row>
        <row r="3362">
          <cell r="D3362" t="str">
            <v> 88247 </v>
          </cell>
          <cell r="E3362" t="str">
            <v>SINAPI</v>
          </cell>
          <cell r="F3362" t="str">
            <v>AUXILIAR DE ELETRICISTA COM ENCARGOS COMPLEMENTARES</v>
          </cell>
          <cell r="G3362" t="str">
            <v>SEDI - SERVIÇOS DIVERSOS</v>
          </cell>
        </row>
        <row r="3362">
          <cell r="I3362" t="str">
            <v>H</v>
          </cell>
          <cell r="J3362">
            <v>32</v>
          </cell>
          <cell r="K3362">
            <v>0</v>
          </cell>
          <cell r="L3362">
            <v>27.3</v>
          </cell>
        </row>
        <row r="3363">
          <cell r="D3363" t="str">
            <v> 88264 </v>
          </cell>
          <cell r="E3363" t="str">
            <v>SINAPI</v>
          </cell>
          <cell r="F3363" t="str">
            <v>ELETRICISTA COM ENCARGOS COMPLEMENTARES</v>
          </cell>
          <cell r="G3363" t="str">
            <v>SEDI - SERVIÇOS DIVERSOS</v>
          </cell>
        </row>
        <row r="3363">
          <cell r="I3363" t="str">
            <v>H</v>
          </cell>
          <cell r="J3363">
            <v>16</v>
          </cell>
          <cell r="K3363">
            <v>0</v>
          </cell>
          <cell r="L3363">
            <v>33.07</v>
          </cell>
        </row>
        <row r="3365">
          <cell r="D3365" t="str">
            <v>Código</v>
          </cell>
          <cell r="E3365" t="str">
            <v>Banco</v>
          </cell>
          <cell r="F3365" t="str">
            <v>Descrição</v>
          </cell>
          <cell r="G3365" t="str">
            <v>Tipo</v>
          </cell>
        </row>
        <row r="3365">
          <cell r="I3365" t="str">
            <v>Und</v>
          </cell>
          <cell r="J3365" t="str">
            <v>Quant.</v>
          </cell>
          <cell r="K3365" t="str">
            <v>Porcent.</v>
          </cell>
          <cell r="L3365" t="str">
            <v>Valor Unit</v>
          </cell>
        </row>
        <row r="3366">
          <cell r="D3366" t="str">
            <v> UFF00359 (ADAPT_CPOS:36.01.252) </v>
          </cell>
          <cell r="E3366" t="str">
            <v>Próprio</v>
          </cell>
          <cell r="F3366" t="str">
            <v>PAINEL DE MÉDIA TENSÃO DA SUBESTAÇÃO. FORNECIMENTO.</v>
          </cell>
          <cell r="G3366">
            <v>36.01</v>
          </cell>
        </row>
        <row r="3366">
          <cell r="I3366" t="str">
            <v>CJ</v>
          </cell>
          <cell r="J3366">
            <v>1</v>
          </cell>
        </row>
        <row r="3366">
          <cell r="L3366">
            <v>362384.77</v>
          </cell>
        </row>
        <row r="3367">
          <cell r="D3367" t="str">
            <v> UFF_COTAÇÃO 172 </v>
          </cell>
          <cell r="E3367" t="str">
            <v>Próprio</v>
          </cell>
          <cell r="F3367" t="str">
            <v>PAINEL DE MÉDIA TENSÃO DA SUBESTAÇÃO. FORNECIMENTO.</v>
          </cell>
          <cell r="G3367" t="str">
            <v>Material</v>
          </cell>
        </row>
        <row r="3367">
          <cell r="I3367" t="str">
            <v>CJ</v>
          </cell>
          <cell r="J3367">
            <v>1</v>
          </cell>
          <cell r="K3367">
            <v>0</v>
          </cell>
          <cell r="L3367">
            <v>362384.77</v>
          </cell>
        </row>
        <row r="3369">
          <cell r="D3369" t="str">
            <v>Código</v>
          </cell>
          <cell r="E3369" t="str">
            <v>Banco</v>
          </cell>
          <cell r="F3369" t="str">
            <v>Descrição</v>
          </cell>
          <cell r="G3369" t="str">
            <v>Tipo</v>
          </cell>
        </row>
        <row r="3369">
          <cell r="I3369" t="str">
            <v>Und</v>
          </cell>
          <cell r="J3369" t="str">
            <v>Quant.</v>
          </cell>
          <cell r="K3369" t="str">
            <v>Porcent.</v>
          </cell>
          <cell r="L3369" t="str">
            <v>Valor Unit</v>
          </cell>
        </row>
        <row r="3370">
          <cell r="D3370" t="str">
            <v> UFF00479 (ADAPT_CPOS: 36.01.242) </v>
          </cell>
          <cell r="E3370" t="str">
            <v>Próprio</v>
          </cell>
          <cell r="F3370" t="str">
            <v>PAINEL DE MÉDIA TENSÃO DA SUBESTAÇÃO. MONTAGEM NA OBRA.</v>
          </cell>
          <cell r="G3370" t="str">
            <v>INEL - INSTALAÇÃO ELÉTRICA/ELETRIFICAÇÃO E ILUMINAÇÃO EXTERNA</v>
          </cell>
        </row>
        <row r="3370">
          <cell r="I3370" t="str">
            <v>UN</v>
          </cell>
          <cell r="J3370">
            <v>1</v>
          </cell>
        </row>
        <row r="3370">
          <cell r="L3370">
            <v>2625.96</v>
          </cell>
        </row>
        <row r="3371">
          <cell r="D3371" t="str">
            <v> 100307 </v>
          </cell>
          <cell r="E3371" t="str">
            <v>SINAPI</v>
          </cell>
          <cell r="F3371" t="str">
            <v>MONTADOR DE ELETROELETRÔNICOS COM ENCARGOS COMPLEMENTARES</v>
          </cell>
          <cell r="G3371" t="str">
            <v>SEDI - SERVIÇOS DIVERSOS</v>
          </cell>
        </row>
        <row r="3371">
          <cell r="I3371" t="str">
            <v>H</v>
          </cell>
          <cell r="J3371">
            <v>1</v>
          </cell>
          <cell r="K3371">
            <v>0</v>
          </cell>
          <cell r="L3371">
            <v>31.52</v>
          </cell>
        </row>
        <row r="3372">
          <cell r="D3372" t="str">
            <v> 88247 </v>
          </cell>
          <cell r="E3372" t="str">
            <v>SINAPI</v>
          </cell>
          <cell r="F3372" t="str">
            <v>AUXILIAR DE ELETRICISTA COM ENCARGOS COMPLEMENTARES</v>
          </cell>
          <cell r="G3372" t="str">
            <v>SEDI - SERVIÇOS DIVERSOS</v>
          </cell>
        </row>
        <row r="3372">
          <cell r="I3372" t="str">
            <v>H</v>
          </cell>
          <cell r="J3372">
            <v>4</v>
          </cell>
          <cell r="K3372">
            <v>0</v>
          </cell>
          <cell r="L3372">
            <v>27.3</v>
          </cell>
        </row>
        <row r="3373">
          <cell r="D3373" t="str">
            <v> 88264 </v>
          </cell>
          <cell r="E3373" t="str">
            <v>SINAPI</v>
          </cell>
          <cell r="F3373" t="str">
            <v>ELETRICISTA COM ENCARGOS COMPLEMENTARES</v>
          </cell>
          <cell r="G3373" t="str">
            <v>SEDI - SERVIÇOS DIVERSOS</v>
          </cell>
        </row>
        <row r="3373">
          <cell r="I3373" t="str">
            <v>H</v>
          </cell>
          <cell r="J3373">
            <v>4</v>
          </cell>
          <cell r="K3373">
            <v>0</v>
          </cell>
          <cell r="L3373">
            <v>33.07</v>
          </cell>
        </row>
        <row r="3374">
          <cell r="D3374" t="str">
            <v> 5928 </v>
          </cell>
          <cell r="E3374" t="str">
            <v>SINAPI</v>
          </cell>
          <cell r="F3374" t="str">
            <v>GUINDAUTO HIDRÁULICO, CAPACIDADE MÁXIMA DE CARGA 6200 KG, MOMENTO MÁXIMO DE CARGA 11,7 TM, ALCANCE MÁXIMO HORIZONTAL 9,70 M, INCLUSIVE CAMINHÃO TOCO PBT 16.000 KG, POTÊNCIA DE 189 CV - CHP DIURNO. AF_06/2014</v>
          </cell>
          <cell r="G3374" t="str">
            <v>CHOR - CUSTOS HORÁRIOS DE MÁQUINAS E EQUIPAMENTOS</v>
          </cell>
        </row>
        <row r="3374">
          <cell r="I3374" t="str">
            <v>CHP</v>
          </cell>
          <cell r="J3374">
            <v>8</v>
          </cell>
          <cell r="K3374">
            <v>0</v>
          </cell>
          <cell r="L3374">
            <v>294.12</v>
          </cell>
        </row>
        <row r="3376">
          <cell r="D3376" t="str">
            <v>Código</v>
          </cell>
          <cell r="E3376" t="str">
            <v>Banco</v>
          </cell>
          <cell r="F3376" t="str">
            <v>Descrição</v>
          </cell>
          <cell r="G3376" t="str">
            <v>Tipo</v>
          </cell>
        </row>
        <row r="3376">
          <cell r="I3376" t="str">
            <v>Und</v>
          </cell>
          <cell r="J3376" t="str">
            <v>Quant.</v>
          </cell>
          <cell r="K3376" t="str">
            <v>Porcent.</v>
          </cell>
          <cell r="L3376" t="str">
            <v>Valor Unit</v>
          </cell>
        </row>
        <row r="3377">
          <cell r="D3377" t="str">
            <v> 065125 </v>
          </cell>
          <cell r="E3377" t="str">
            <v>SBC</v>
          </cell>
          <cell r="F3377" t="str">
            <v>TAPETE ISOLANTE 20KV 1,00X1,00M COM LAUDO</v>
          </cell>
          <cell r="G3377" t="str">
            <v>INSTALACOES ELETRICAS - SUBESTACOES E GERACAO</v>
          </cell>
        </row>
        <row r="3377">
          <cell r="I3377" t="str">
            <v>UN</v>
          </cell>
          <cell r="J3377">
            <v>1</v>
          </cell>
        </row>
        <row r="3377">
          <cell r="L3377">
            <v>663.28</v>
          </cell>
        </row>
        <row r="3378">
          <cell r="D3378" t="str">
            <v> 005012 </v>
          </cell>
          <cell r="E3378" t="str">
            <v>SBC</v>
          </cell>
          <cell r="F3378" t="str">
            <v>TAPETE ISOLANTE 20KV 1,00x1,00m NR10 COM LAUDO</v>
          </cell>
          <cell r="G3378" t="str">
            <v>Material</v>
          </cell>
        </row>
        <row r="3378">
          <cell r="I3378" t="str">
            <v>UN</v>
          </cell>
          <cell r="J3378">
            <v>1</v>
          </cell>
          <cell r="K3378">
            <v>0</v>
          </cell>
          <cell r="L3378">
            <v>663.28</v>
          </cell>
        </row>
        <row r="3380">
          <cell r="D3380" t="str">
            <v>Código</v>
          </cell>
          <cell r="E3380" t="str">
            <v>Banco</v>
          </cell>
          <cell r="F3380" t="str">
            <v>Descrição</v>
          </cell>
          <cell r="G3380" t="str">
            <v>Tipo</v>
          </cell>
        </row>
        <row r="3380">
          <cell r="I3380" t="str">
            <v>Und</v>
          </cell>
          <cell r="J3380" t="str">
            <v>Quant.</v>
          </cell>
          <cell r="K3380" t="str">
            <v>Porcent.</v>
          </cell>
          <cell r="L3380" t="str">
            <v>Valor Unit</v>
          </cell>
        </row>
        <row r="3381">
          <cell r="D3381" t="str">
            <v> 14.002.0162-A </v>
          </cell>
          <cell r="E3381" t="str">
            <v>EMOP</v>
          </cell>
          <cell r="F3381" t="str">
            <v>GRADE PARA PROTECAO DE SUBESTACAO ELETRICA OU EQUIVALENTE,EM TELA DE ARAME GALVANIZADO Nº12,MALHA QUADRANGULAR DE (25X25) MM,FORMANDO QUADROS CONTORNADOS POR CANTONEIRAS DE FERRO DE 3/4"X3/4"X1/8",FIXADOS EM MONTANTES DE TUBOS GALVANIZADOS CO M DIAMETRO DE 2".FORNECIMENTO E COLOCACAO</v>
          </cell>
          <cell r="G3381">
            <v>14</v>
          </cell>
        </row>
        <row r="3381">
          <cell r="I3381" t="str">
            <v>m²</v>
          </cell>
          <cell r="J3381">
            <v>1</v>
          </cell>
        </row>
        <row r="3381">
          <cell r="L3381">
            <v>586.01</v>
          </cell>
        </row>
        <row r="3382">
          <cell r="D3382" t="str">
            <v> 00011 </v>
          </cell>
          <cell r="E3382" t="str">
            <v>EMOP</v>
          </cell>
          <cell r="F3382" t="str">
            <v>CANTONEIRA DE ACO DOCE, P/SERRALHERIA, P RECO DE REVENDEDOR, DE 5/8"X1/8" ATE 1.1 /2"X1/8"</v>
          </cell>
          <cell r="G3382" t="str">
            <v>Material</v>
          </cell>
        </row>
        <row r="3382">
          <cell r="I3382" t="str">
            <v>KG</v>
          </cell>
          <cell r="J3382">
            <v>7.68</v>
          </cell>
          <cell r="K3382">
            <v>10</v>
          </cell>
          <cell r="L3382">
            <v>8.23</v>
          </cell>
        </row>
        <row r="3383">
          <cell r="D3383" t="str">
            <v> 20131 </v>
          </cell>
          <cell r="E3383" t="str">
            <v>EMOP</v>
          </cell>
          <cell r="F3383" t="str">
            <v>MAO-DE-OBRA DE SERRALHEIRO DA CONSTRUCAO  CIVIL, INCLUSIVE ENCARGOS SOCIAIS DESON ERADOS</v>
          </cell>
          <cell r="G3383" t="str">
            <v>Mão de Obra</v>
          </cell>
        </row>
        <row r="3383">
          <cell r="I3383" t="str">
            <v>H</v>
          </cell>
          <cell r="J3383">
            <v>8</v>
          </cell>
          <cell r="K3383">
            <v>3</v>
          </cell>
          <cell r="L3383">
            <v>26.05</v>
          </cell>
        </row>
        <row r="3384">
          <cell r="D3384" t="str">
            <v> 00406 </v>
          </cell>
          <cell r="E3384" t="str">
            <v>EMOP</v>
          </cell>
          <cell r="F3384" t="str">
            <v>TELA DE ARAME GALVANIZADO, FIO Nº 12(2,7 7mm), MALHA QUADRANGULAR (ONDULADA), DE (25 X 25)MM</v>
          </cell>
          <cell r="G3384" t="str">
            <v>Material</v>
          </cell>
        </row>
        <row r="3384">
          <cell r="I3384" t="str">
            <v>m²</v>
          </cell>
          <cell r="J3384">
            <v>1.1</v>
          </cell>
          <cell r="K3384">
            <v>0</v>
          </cell>
          <cell r="L3384">
            <v>47.38</v>
          </cell>
        </row>
        <row r="3385">
          <cell r="D3385" t="str">
            <v> 00173 </v>
          </cell>
          <cell r="E3385" t="str">
            <v>EMOP</v>
          </cell>
          <cell r="F3385" t="str">
            <v>TUBO DE ACO GALVANIZADO, COM COSTURA, PE SADO, NBR 5580, DN=2"</v>
          </cell>
          <cell r="G3385" t="str">
            <v>Material</v>
          </cell>
        </row>
        <row r="3385">
          <cell r="I3385" t="str">
            <v>M</v>
          </cell>
          <cell r="J3385">
            <v>1.2551</v>
          </cell>
          <cell r="K3385">
            <v>20</v>
          </cell>
          <cell r="L3385">
            <v>70.07</v>
          </cell>
        </row>
        <row r="3386">
          <cell r="D3386" t="str">
            <v> 20132 </v>
          </cell>
          <cell r="E3386" t="str">
            <v>EMOP</v>
          </cell>
          <cell r="F3386" t="str">
            <v>MAO-DE-OBRA DE SERVENTE DA CONSTRUCAO CI VIL, INCLUSIVE ENCARGOS SOCIAIS DESONERA DOS</v>
          </cell>
          <cell r="G3386" t="str">
            <v>Mão de Obra</v>
          </cell>
        </row>
        <row r="3386">
          <cell r="I3386" t="str">
            <v>H</v>
          </cell>
          <cell r="J3386">
            <v>8</v>
          </cell>
          <cell r="K3386">
            <v>3</v>
          </cell>
          <cell r="L3386">
            <v>17.5</v>
          </cell>
        </row>
        <row r="3388">
          <cell r="D3388" t="str">
            <v>Código</v>
          </cell>
          <cell r="E3388" t="str">
            <v>Banco</v>
          </cell>
          <cell r="F3388" t="str">
            <v>Descrição</v>
          </cell>
          <cell r="G3388" t="str">
            <v>Tipo</v>
          </cell>
        </row>
        <row r="3388">
          <cell r="I3388" t="str">
            <v>Und</v>
          </cell>
          <cell r="J3388" t="str">
            <v>Quant.</v>
          </cell>
          <cell r="K3388" t="str">
            <v>Porcent.</v>
          </cell>
          <cell r="L3388" t="str">
            <v>Valor Unit</v>
          </cell>
        </row>
        <row r="3389">
          <cell r="D3389" t="str">
            <v> UFF00471 (ADAPT_CPOS: 24.03.340) </v>
          </cell>
          <cell r="E3389" t="str">
            <v>Próprio</v>
          </cell>
          <cell r="F3389" t="str">
            <v>Tampa  em  chapa  de  segurança  tipo  xadrez,  aço  galvanizado  a  fogo  antiderrapante  de  1/4´.</v>
          </cell>
          <cell r="G3389" t="str">
            <v>ASTU - ASSENTAMENTO DE TUBOS E PECAS</v>
          </cell>
        </row>
        <row r="3389">
          <cell r="I3389" t="str">
            <v>m²</v>
          </cell>
          <cell r="J3389">
            <v>1</v>
          </cell>
        </row>
        <row r="3389">
          <cell r="L3389">
            <v>630.58</v>
          </cell>
        </row>
        <row r="3390">
          <cell r="D3390" t="str">
            <v> 88316 </v>
          </cell>
          <cell r="E3390" t="str">
            <v>SINAPI</v>
          </cell>
          <cell r="F3390" t="str">
            <v>SERVENTE COM ENCARGOS COMPLEMENTARES</v>
          </cell>
          <cell r="G3390" t="str">
            <v>SEDI - SERVIÇOS DIVERSOS</v>
          </cell>
        </row>
        <row r="3390">
          <cell r="I3390" t="str">
            <v>H</v>
          </cell>
          <cell r="J3390">
            <v>2</v>
          </cell>
          <cell r="K3390">
            <v>0</v>
          </cell>
          <cell r="L3390">
            <v>25.95</v>
          </cell>
        </row>
        <row r="3391">
          <cell r="D3391" t="str">
            <v> 88309 </v>
          </cell>
          <cell r="E3391" t="str">
            <v>SINAPI</v>
          </cell>
          <cell r="F3391" t="str">
            <v>PEDREIRO COM ENCARGOS COMPLEMENTARES</v>
          </cell>
          <cell r="G3391" t="str">
            <v>SEDI - SERVIÇOS DIVERSOS</v>
          </cell>
        </row>
        <row r="3391">
          <cell r="I3391" t="str">
            <v>H</v>
          </cell>
          <cell r="J3391">
            <v>1</v>
          </cell>
          <cell r="K3391">
            <v>0</v>
          </cell>
          <cell r="L3391">
            <v>33.38</v>
          </cell>
        </row>
        <row r="3392">
          <cell r="D3392" t="str">
            <v> 00001337 </v>
          </cell>
          <cell r="E3392" t="str">
            <v>SINAPI</v>
          </cell>
          <cell r="F3392" t="str">
            <v>CHAPA DE ACO XADREZ PARA PISOS, E = 1/4" (6,30 MM) 54,53 KG/M2</v>
          </cell>
          <cell r="G3392" t="str">
            <v>Material</v>
          </cell>
        </row>
        <row r="3392">
          <cell r="I3392" t="str">
            <v>KG</v>
          </cell>
          <cell r="J3392">
            <v>54.53</v>
          </cell>
          <cell r="K3392">
            <v>0</v>
          </cell>
          <cell r="L3392">
            <v>10</v>
          </cell>
        </row>
        <row r="3394">
          <cell r="D3394" t="str">
            <v>Código</v>
          </cell>
          <cell r="E3394" t="str">
            <v>Banco</v>
          </cell>
          <cell r="F3394" t="str">
            <v>Descrição</v>
          </cell>
          <cell r="G3394" t="str">
            <v>Tipo</v>
          </cell>
        </row>
        <row r="3394">
          <cell r="I3394" t="str">
            <v>Und</v>
          </cell>
          <cell r="J3394" t="str">
            <v>Quant.</v>
          </cell>
          <cell r="K3394" t="str">
            <v>Porcent.</v>
          </cell>
          <cell r="L3394" t="str">
            <v>Valor Unit</v>
          </cell>
        </row>
        <row r="3395">
          <cell r="D3395" t="str">
            <v> UFF00541 (ADAPT_SCO: DR 54.05.0110) </v>
          </cell>
          <cell r="E3395" t="str">
            <v>Próprio</v>
          </cell>
          <cell r="F3395" t="str">
            <v>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v>
          </cell>
          <cell r="G3395" t="str">
            <v>DR</v>
          </cell>
        </row>
        <row r="3395">
          <cell r="I3395" t="str">
            <v>m</v>
          </cell>
          <cell r="J3395">
            <v>1</v>
          </cell>
        </row>
        <row r="3395">
          <cell r="L3395">
            <v>635.56</v>
          </cell>
        </row>
        <row r="3396">
          <cell r="D3396" t="str">
            <v> 88309 </v>
          </cell>
          <cell r="E3396" t="str">
            <v>SINAPI</v>
          </cell>
          <cell r="F3396" t="str">
            <v>PEDREIRO COM ENCARGOS COMPLEMENTARES</v>
          </cell>
          <cell r="G3396" t="str">
            <v>SEDI - SERVIÇOS DIVERSOS</v>
          </cell>
        </row>
        <row r="3396">
          <cell r="I3396" t="str">
            <v>H</v>
          </cell>
          <cell r="J3396">
            <v>1.5</v>
          </cell>
          <cell r="K3396">
            <v>0</v>
          </cell>
          <cell r="L3396">
            <v>33.38</v>
          </cell>
        </row>
        <row r="3397">
          <cell r="D3397" t="str">
            <v> RV 09.05.0106 </v>
          </cell>
          <cell r="E3397" t="str">
            <v>SCO</v>
          </cell>
          <cell r="F3397" t="str">
            <v>Emboco com argamassa de cimento e areia, no traco 1:3, com 1,50cm de espessura, inclusive chapisco.(desonerado)</v>
          </cell>
          <cell r="G3397" t="str">
            <v>RV</v>
          </cell>
        </row>
        <row r="3397">
          <cell r="I3397" t="str">
            <v>m²</v>
          </cell>
          <cell r="J3397">
            <v>1</v>
          </cell>
          <cell r="K3397">
            <v>0</v>
          </cell>
          <cell r="L3397">
            <v>36.28</v>
          </cell>
        </row>
        <row r="3398">
          <cell r="D3398" t="str">
            <v> ET 04.20.0200 </v>
          </cell>
          <cell r="E3398" t="str">
            <v>SCO</v>
          </cell>
          <cell r="F3398" t="str">
            <v>Preparo mecanico de concreto, compreendendo a mistura e o amassamento em betoneira, exclusive materiais, considerando producao normal.(desonerado)</v>
          </cell>
          <cell r="G3398" t="str">
            <v>ET</v>
          </cell>
        </row>
        <row r="3398">
          <cell r="I3398" t="str">
            <v>m³</v>
          </cell>
          <cell r="J3398">
            <v>0.15</v>
          </cell>
          <cell r="K3398">
            <v>0</v>
          </cell>
          <cell r="L3398">
            <v>61.28</v>
          </cell>
        </row>
        <row r="3399">
          <cell r="D3399" t="str">
            <v> ET 04.05.0250 </v>
          </cell>
          <cell r="E3399" t="str">
            <v>SCO</v>
          </cell>
          <cell r="F3399" t="str">
            <v>Materiais para confeccao de concreto estrutural dosado para uma resistencia caracteristica a compressao (fck) minimo de 15MPa, inclusive perdas. Fornecimento.(desonerado)</v>
          </cell>
          <cell r="G3399" t="str">
            <v>ET</v>
          </cell>
        </row>
        <row r="3399">
          <cell r="I3399" t="str">
            <v>m³</v>
          </cell>
          <cell r="J3399">
            <v>0.15</v>
          </cell>
          <cell r="K3399">
            <v>0</v>
          </cell>
          <cell r="L3399">
            <v>350.54</v>
          </cell>
        </row>
        <row r="3400">
          <cell r="D3400" t="str">
            <v> RV 09.05.0050 </v>
          </cell>
          <cell r="E3400" t="str">
            <v>SCO</v>
          </cell>
          <cell r="F3400" t="str">
            <v>Chapisco de superficie de concreto ou alvenaria, com argamassa de cimento e areia no traco 1:3.(desonerado)</v>
          </cell>
          <cell r="G3400" t="str">
            <v>RV</v>
          </cell>
        </row>
        <row r="3400">
          <cell r="I3400" t="str">
            <v>m²</v>
          </cell>
          <cell r="J3400">
            <v>1</v>
          </cell>
          <cell r="K3400">
            <v>0</v>
          </cell>
          <cell r="L3400">
            <v>11.13</v>
          </cell>
        </row>
        <row r="3401">
          <cell r="D3401" t="str">
            <v> RV 04.10.0059 </v>
          </cell>
          <cell r="E3401" t="str">
            <v>SCO</v>
          </cell>
          <cell r="F3401" t="str">
            <v>Argamassa de cimento e areia, no traco 1:3.(desonerado)</v>
          </cell>
          <cell r="G3401" t="str">
            <v>RV</v>
          </cell>
        </row>
        <row r="3401">
          <cell r="I3401" t="str">
            <v>m³</v>
          </cell>
          <cell r="J3401">
            <v>0.0358</v>
          </cell>
          <cell r="K3401">
            <v>0</v>
          </cell>
          <cell r="L3401">
            <v>554.79</v>
          </cell>
        </row>
        <row r="3402">
          <cell r="D3402" t="str">
            <v> 90781 </v>
          </cell>
          <cell r="E3402" t="str">
            <v>SINAPI</v>
          </cell>
          <cell r="F3402" t="str">
            <v>TOPOGRAFO COM ENCARGOS COMPLEMENTARES</v>
          </cell>
          <cell r="G3402" t="str">
            <v>SEDI - SERVIÇOS DIVERSOS</v>
          </cell>
        </row>
        <row r="3402">
          <cell r="I3402" t="str">
            <v>H</v>
          </cell>
          <cell r="J3402">
            <v>0.25</v>
          </cell>
          <cell r="K3402">
            <v>0</v>
          </cell>
          <cell r="L3402">
            <v>24.05</v>
          </cell>
        </row>
        <row r="3403">
          <cell r="D3403" t="str">
            <v> 88316 </v>
          </cell>
          <cell r="E3403" t="str">
            <v>SINAPI</v>
          </cell>
          <cell r="F3403" t="str">
            <v>SERVENTE COM ENCARGOS COMPLEMENTARES</v>
          </cell>
          <cell r="G3403" t="str">
            <v>SEDI - SERVIÇOS DIVERSOS</v>
          </cell>
        </row>
        <row r="3403">
          <cell r="I3403" t="str">
            <v>H</v>
          </cell>
          <cell r="J3403">
            <v>6.0203</v>
          </cell>
          <cell r="K3403">
            <v>0</v>
          </cell>
          <cell r="L3403">
            <v>25.95</v>
          </cell>
        </row>
        <row r="3404">
          <cell r="D3404" t="str">
            <v> ET 04.25.0703 </v>
          </cell>
          <cell r="E3404" t="str">
            <v>SCO</v>
          </cell>
          <cell r="F3404" t="str">
            <v>Lancamento de concreto em pecas armadas, inclusive a colocacao, o adensamento e o acabamento, exclusive o transporte (TC 05.10.0050), considerando a producao normal.(desonerado)</v>
          </cell>
          <cell r="G3404" t="str">
            <v>ET</v>
          </cell>
        </row>
        <row r="3404">
          <cell r="I3404" t="str">
            <v>m³</v>
          </cell>
          <cell r="J3404">
            <v>0.15</v>
          </cell>
          <cell r="K3404">
            <v>0</v>
          </cell>
          <cell r="L3404">
            <v>49.32</v>
          </cell>
        </row>
        <row r="3405">
          <cell r="D3405" t="str">
            <v> 88262 </v>
          </cell>
          <cell r="E3405" t="str">
            <v>SINAPI</v>
          </cell>
          <cell r="F3405" t="str">
            <v>CARPINTEIRO DE FORMAS COM ENCARGOS COMPLEMENTARES</v>
          </cell>
          <cell r="G3405" t="str">
            <v>SEDI - SERVIÇOS DIVERSOS</v>
          </cell>
        </row>
        <row r="3405">
          <cell r="I3405" t="str">
            <v>H</v>
          </cell>
          <cell r="J3405">
            <v>0.72</v>
          </cell>
          <cell r="K3405">
            <v>0</v>
          </cell>
          <cell r="L3405">
            <v>33.15</v>
          </cell>
        </row>
        <row r="3406">
          <cell r="D3406" t="str">
            <v> MT 14.05.0250 </v>
          </cell>
          <cell r="E3406" t="str">
            <v>SCO</v>
          </cell>
          <cell r="F3406" t="str">
            <v>Reaterro de vala, compactado a maco, em camadas de 30cm de espessura maxima, com material de boa qualidade.(desonerado)</v>
          </cell>
          <cell r="G3406" t="str">
            <v>MT</v>
          </cell>
        </row>
        <row r="3406">
          <cell r="I3406" t="str">
            <v>m³</v>
          </cell>
          <cell r="J3406">
            <v>0.42</v>
          </cell>
          <cell r="K3406">
            <v>0</v>
          </cell>
          <cell r="L3406">
            <v>34.66</v>
          </cell>
        </row>
        <row r="3407">
          <cell r="D3407" t="str">
            <v> ET 04.10.0050 </v>
          </cell>
          <cell r="E3407" t="str">
            <v>SCO</v>
          </cell>
          <cell r="F3407" t="str">
            <v>Concreto para camada preparatoria com 180Kg de cimento por m3 de concreto, compreendendo apenas o fornecimento dos materiais, inclusive perdas de 5%.(desonerado)</v>
          </cell>
          <cell r="G3407" t="str">
            <v>ET</v>
          </cell>
        </row>
        <row r="3407">
          <cell r="I3407" t="str">
            <v>m³</v>
          </cell>
          <cell r="J3407">
            <v>0.048</v>
          </cell>
          <cell r="K3407">
            <v>0</v>
          </cell>
          <cell r="L3407">
            <v>305.35</v>
          </cell>
        </row>
        <row r="3408">
          <cell r="D3408" t="str">
            <v> MT 04.05.0050 </v>
          </cell>
          <cell r="E3408" t="str">
            <v>SCO</v>
          </cell>
          <cell r="F3408" t="str">
            <v>Escavacao manual de vala em material de 1a categoria (areia, argila ou picarra), ate 1,50m, exclusive escoramento e esgotamento.(desonerado)</v>
          </cell>
          <cell r="G3408" t="str">
            <v>MT</v>
          </cell>
        </row>
        <row r="3408">
          <cell r="I3408" t="str">
            <v>m³</v>
          </cell>
          <cell r="J3408">
            <v>0.98</v>
          </cell>
          <cell r="K3408">
            <v>0</v>
          </cell>
          <cell r="L3408">
            <v>33.02</v>
          </cell>
        </row>
        <row r="3409">
          <cell r="D3409" t="str">
            <v> 88245 </v>
          </cell>
          <cell r="E3409" t="str">
            <v>SINAPI</v>
          </cell>
          <cell r="F3409" t="str">
            <v>ARMADOR COM ENCARGOS COMPLEMENTARES</v>
          </cell>
          <cell r="G3409" t="str">
            <v>SEDI - SERVIÇOS DIVERSOS</v>
          </cell>
        </row>
        <row r="3409">
          <cell r="I3409" t="str">
            <v>H</v>
          </cell>
          <cell r="J3409">
            <v>0.945</v>
          </cell>
          <cell r="K3409">
            <v>0</v>
          </cell>
          <cell r="L3409">
            <v>32.41</v>
          </cell>
        </row>
        <row r="3410">
          <cell r="D3410" t="str">
            <v> ET 09.10.0061 </v>
          </cell>
          <cell r="E3410" t="str">
            <v>SCO</v>
          </cell>
          <cell r="F3410" t="str">
            <v>Corte, dobragem, montagem e colocacao de ferragens nas formas, aco CA-50, em barra redonda, com diametro entre 8mm e 12,5mm.(desonerado)</v>
          </cell>
          <cell r="G3410" t="str">
            <v>ET</v>
          </cell>
        </row>
        <row r="3410">
          <cell r="I3410" t="str">
            <v>Kg</v>
          </cell>
          <cell r="J3410">
            <v>10.38</v>
          </cell>
          <cell r="K3410">
            <v>0</v>
          </cell>
          <cell r="L3410">
            <v>4.12</v>
          </cell>
        </row>
        <row r="3411">
          <cell r="D3411" t="str">
            <v> MAT080400 </v>
          </cell>
          <cell r="E3411" t="str">
            <v>SCO</v>
          </cell>
          <cell r="F3411" t="str">
            <v>Lona de polietileno (lona terreiro), espessura de 0,20mm</v>
          </cell>
          <cell r="G3411" t="str">
            <v>Material</v>
          </cell>
        </row>
        <row r="3411">
          <cell r="I3411" t="str">
            <v>m²</v>
          </cell>
          <cell r="J3411">
            <v>0.84</v>
          </cell>
          <cell r="K3411">
            <v>0</v>
          </cell>
          <cell r="L3411">
            <v>3.83</v>
          </cell>
        </row>
        <row r="3412">
          <cell r="D3412" t="str">
            <v> MAT096800 </v>
          </cell>
          <cell r="E3412" t="str">
            <v>SCO</v>
          </cell>
          <cell r="F3412" t="str">
            <v>Peca de madeira serrada, secao (7,5cm x 7,5cm / 3" x 3") - grupo II da Tabela Classificatoria de Especificacoes de Produtos Madeireiros</v>
          </cell>
          <cell r="G3412" t="str">
            <v>Material</v>
          </cell>
        </row>
        <row r="3412">
          <cell r="I3412" t="str">
            <v>m</v>
          </cell>
          <cell r="J3412">
            <v>0.66</v>
          </cell>
          <cell r="K3412">
            <v>0</v>
          </cell>
          <cell r="L3412">
            <v>7.79</v>
          </cell>
        </row>
        <row r="3413">
          <cell r="D3413" t="str">
            <v> MAT112150 </v>
          </cell>
          <cell r="E3413" t="str">
            <v>SCO</v>
          </cell>
          <cell r="F3413" t="str">
            <v>Prego com cabeca, de (18x30)</v>
          </cell>
          <cell r="G3413" t="str">
            <v>Material</v>
          </cell>
        </row>
        <row r="3413">
          <cell r="I3413" t="str">
            <v>Kg</v>
          </cell>
          <cell r="J3413">
            <v>0.12</v>
          </cell>
          <cell r="K3413">
            <v>0</v>
          </cell>
          <cell r="L3413">
            <v>12.41</v>
          </cell>
        </row>
        <row r="3414">
          <cell r="D3414" t="str">
            <v> MAT005700 </v>
          </cell>
          <cell r="E3414" t="str">
            <v>SCO</v>
          </cell>
          <cell r="F3414" t="str">
            <v>Arame recozido no 18</v>
          </cell>
          <cell r="G3414" t="str">
            <v>Material</v>
          </cell>
        </row>
        <row r="3414">
          <cell r="I3414" t="str">
            <v>Kg</v>
          </cell>
          <cell r="J3414">
            <v>0.27</v>
          </cell>
          <cell r="K3414">
            <v>0</v>
          </cell>
          <cell r="L3414">
            <v>12.35</v>
          </cell>
        </row>
        <row r="3415">
          <cell r="D3415" t="str">
            <v> MAT096500 </v>
          </cell>
          <cell r="E3415" t="str">
            <v>SCO</v>
          </cell>
          <cell r="F3415" t="str">
            <v>Peca de madeira serrada, secao (2,5cm x 22,5cm / 1" x 9") - grupo II da Tabela Classificatoria de Especificacoes de Produtos Madeireiros</v>
          </cell>
          <cell r="G3415" t="str">
            <v>Material</v>
          </cell>
        </row>
        <row r="3415">
          <cell r="I3415" t="str">
            <v>m</v>
          </cell>
          <cell r="J3415">
            <v>0.48</v>
          </cell>
          <cell r="K3415">
            <v>0</v>
          </cell>
          <cell r="L3415">
            <v>17.99</v>
          </cell>
        </row>
        <row r="3416">
          <cell r="D3416" t="str">
            <v> MAT000650 </v>
          </cell>
          <cell r="E3416" t="str">
            <v>SCO</v>
          </cell>
          <cell r="F3416" t="str">
            <v>Aco CA-50, de: 6,30mm</v>
          </cell>
          <cell r="G3416" t="str">
            <v>Material</v>
          </cell>
        </row>
        <row r="3416">
          <cell r="I3416" t="str">
            <v>Kg</v>
          </cell>
          <cell r="J3416">
            <v>0.21</v>
          </cell>
          <cell r="K3416">
            <v>0</v>
          </cell>
          <cell r="L3416">
            <v>6.75</v>
          </cell>
        </row>
        <row r="3417">
          <cell r="D3417" t="str">
            <v> MAT000700 </v>
          </cell>
          <cell r="E3417" t="str">
            <v>SCO</v>
          </cell>
          <cell r="F3417" t="str">
            <v>Aco CA-50, de: 8mm</v>
          </cell>
          <cell r="G3417" t="str">
            <v>Material</v>
          </cell>
        </row>
        <row r="3417">
          <cell r="I3417" t="str">
            <v>Kg</v>
          </cell>
          <cell r="J3417">
            <v>9.9</v>
          </cell>
          <cell r="K3417">
            <v>0</v>
          </cell>
          <cell r="L3417">
            <v>6.75</v>
          </cell>
        </row>
        <row r="3418">
          <cell r="D3418" t="str">
            <v> MAT013700 </v>
          </cell>
          <cell r="E3418" t="str">
            <v>SCO</v>
          </cell>
          <cell r="F3418" t="str">
            <v>Bloco de concreto prensado para alvenaria, medindo: (10x20x40)cm</v>
          </cell>
          <cell r="G3418" t="str">
            <v>Material</v>
          </cell>
        </row>
        <row r="3418">
          <cell r="I3418" t="str">
            <v>un</v>
          </cell>
          <cell r="J3418">
            <v>13</v>
          </cell>
          <cell r="K3418">
            <v>0</v>
          </cell>
          <cell r="L3418">
            <v>2.52</v>
          </cell>
        </row>
        <row r="3419">
          <cell r="D3419" t="str">
            <v> MAT096600 </v>
          </cell>
          <cell r="E3419" t="str">
            <v>SCO</v>
          </cell>
          <cell r="F3419" t="str">
            <v>Peca de madeira serrada, secao (2,5cm x 30cm / 1" x 12") - grupo II da Tabela Classificatoria de Especificacoes de Produtos Madeireiros</v>
          </cell>
          <cell r="G3419" t="str">
            <v>Material</v>
          </cell>
        </row>
        <row r="3419">
          <cell r="I3419" t="str">
            <v>m</v>
          </cell>
          <cell r="J3419">
            <v>0.36</v>
          </cell>
          <cell r="K3419">
            <v>0</v>
          </cell>
          <cell r="L3419">
            <v>14.62</v>
          </cell>
        </row>
        <row r="3421">
          <cell r="D3421" t="str">
            <v>Código</v>
          </cell>
          <cell r="E3421" t="str">
            <v>Banco</v>
          </cell>
          <cell r="F3421" t="str">
            <v>Descrição</v>
          </cell>
          <cell r="G3421" t="str">
            <v>Tipo</v>
          </cell>
        </row>
        <row r="3421">
          <cell r="I3421" t="str">
            <v>Und</v>
          </cell>
          <cell r="J3421" t="str">
            <v>Quant.</v>
          </cell>
          <cell r="K3421" t="str">
            <v>Porcent.</v>
          </cell>
          <cell r="L3421" t="str">
            <v>Valor Unit</v>
          </cell>
        </row>
        <row r="3422">
          <cell r="D3422" t="str">
            <v> UFF00499 (ADAPT_EMOP: 18.028.0190-A) </v>
          </cell>
          <cell r="E3422" t="str">
            <v>Próprio</v>
          </cell>
          <cell r="F3422" t="str">
            <v>REMANEJAMENTO, COLOCAÇÃO DO TRAFO EXISTENTE ATÉ A SUBESTAÇÃO E INSTALAÇÃO.</v>
          </cell>
          <cell r="G3422" t="str">
            <v>INEL - INSTALAÇÃO ELÉTRICA/ELETRIFICAÇÃO E ILUMINAÇÃO EXTERNA</v>
          </cell>
        </row>
        <row r="3422">
          <cell r="I3422" t="str">
            <v>UN</v>
          </cell>
          <cell r="J3422">
            <v>1</v>
          </cell>
        </row>
        <row r="3422">
          <cell r="L3422">
            <v>1982.79</v>
          </cell>
        </row>
        <row r="3423">
          <cell r="D3423" t="str">
            <v> 88264 </v>
          </cell>
          <cell r="E3423" t="str">
            <v>SINAPI</v>
          </cell>
          <cell r="F3423" t="str">
            <v>ELETRICISTA COM ENCARGOS COMPLEMENTARES</v>
          </cell>
          <cell r="G3423" t="str">
            <v>SEDI - SERVIÇOS DIVERSOS</v>
          </cell>
        </row>
        <row r="3423">
          <cell r="I3423" t="str">
            <v>H</v>
          </cell>
          <cell r="J3423">
            <v>16</v>
          </cell>
          <cell r="K3423">
            <v>0</v>
          </cell>
          <cell r="L3423">
            <v>33.07</v>
          </cell>
        </row>
        <row r="3424">
          <cell r="D3424" t="str">
            <v> 93402 </v>
          </cell>
          <cell r="E3424" t="str">
            <v>SINAPI</v>
          </cell>
          <cell r="F3424" t="str">
            <v>GUINDAUTO HIDRÁULICO, CAPACIDADE MÁXIMA DE CARGA 3300 KG, MOMENTO MÁXIMO DE CARGA 5,8 TM, ALCANCE MÁXIMO HORIZONTAL 7,60 M, INCLUSIVE CAMINHÃO TOCO PBT 16.000 KG, POTÊNCIA DE 189 CV - CHP DIURNO. AF_03/2016</v>
          </cell>
          <cell r="G3424" t="str">
            <v>CHOR - CUSTOS HORÁRIOS DE MÁQUINAS E EQUIPAMENTOS</v>
          </cell>
        </row>
        <row r="3424">
          <cell r="I3424" t="str">
            <v>CHP</v>
          </cell>
          <cell r="J3424">
            <v>1</v>
          </cell>
          <cell r="K3424">
            <v>0</v>
          </cell>
          <cell r="L3424">
            <v>288.07</v>
          </cell>
        </row>
        <row r="3425">
          <cell r="D3425" t="str">
            <v> 88247 </v>
          </cell>
          <cell r="E3425" t="str">
            <v>SINAPI</v>
          </cell>
          <cell r="F3425" t="str">
            <v>AUXILIAR DE ELETRICISTA COM ENCARGOS COMPLEMENTARES</v>
          </cell>
          <cell r="G3425" t="str">
            <v>SEDI - SERVIÇOS DIVERSOS</v>
          </cell>
        </row>
        <row r="3425">
          <cell r="I3425" t="str">
            <v>H</v>
          </cell>
          <cell r="J3425">
            <v>32</v>
          </cell>
          <cell r="K3425">
            <v>0</v>
          </cell>
          <cell r="L3425">
            <v>27.3</v>
          </cell>
        </row>
        <row r="3426">
          <cell r="D3426" t="str">
            <v> 88266 </v>
          </cell>
          <cell r="E3426" t="str">
            <v>SINAPI</v>
          </cell>
          <cell r="F3426" t="str">
            <v>ELETROTÉCNICO COM ENCARGOS COMPLEMENTARES</v>
          </cell>
          <cell r="G3426" t="str">
            <v>SEDI - SERVIÇOS DIVERSOS</v>
          </cell>
        </row>
        <row r="3426">
          <cell r="I3426" t="str">
            <v>H</v>
          </cell>
          <cell r="J3426">
            <v>8</v>
          </cell>
          <cell r="K3426">
            <v>0</v>
          </cell>
          <cell r="L3426">
            <v>36.5</v>
          </cell>
        </row>
        <row r="3428">
          <cell r="D3428" t="str">
            <v>Código</v>
          </cell>
          <cell r="E3428" t="str">
            <v>Banco</v>
          </cell>
          <cell r="F3428" t="str">
            <v>Descrição</v>
          </cell>
          <cell r="G3428" t="str">
            <v>Tipo</v>
          </cell>
        </row>
        <row r="3428">
          <cell r="I3428" t="str">
            <v>Und</v>
          </cell>
          <cell r="J3428" t="str">
            <v>Quant.</v>
          </cell>
          <cell r="K3428" t="str">
            <v>Porcent.</v>
          </cell>
          <cell r="L3428" t="str">
            <v>Valor Unit</v>
          </cell>
        </row>
        <row r="3429">
          <cell r="D3429" t="str">
            <v> UFF00506 (ADAPT_SINAPI: 96973) </v>
          </cell>
          <cell r="E3429" t="str">
            <v>Próprio</v>
          </cell>
          <cell r="F3429" t="str">
            <v>CORDOALHA DE COBRE NU 35 MM², NÃO ENTERRADA - FORNECIMENTO E INSTALAÇÃO. AF_08/2023</v>
          </cell>
          <cell r="G3429" t="str">
            <v>INEL - INSTALAÇÃO ELÉTRICA/ELETRIFICAÇÃO E ILUMINAÇÃO EXTERNA</v>
          </cell>
        </row>
        <row r="3429">
          <cell r="I3429" t="str">
            <v>M</v>
          </cell>
          <cell r="J3429">
            <v>1</v>
          </cell>
        </row>
        <row r="3429">
          <cell r="L3429">
            <v>53.22</v>
          </cell>
        </row>
        <row r="3430">
          <cell r="D3430" t="str">
            <v> 88247 </v>
          </cell>
          <cell r="E3430" t="str">
            <v>SINAPI</v>
          </cell>
          <cell r="F3430" t="str">
            <v>AUXILIAR DE ELETRICISTA COM ENCARGOS COMPLEMENTARES</v>
          </cell>
          <cell r="G3430" t="str">
            <v>SEDI - SERVIÇOS DIVERSOS</v>
          </cell>
        </row>
        <row r="3430">
          <cell r="I3430" t="str">
            <v>H</v>
          </cell>
          <cell r="J3430">
            <v>0.2484</v>
          </cell>
          <cell r="K3430">
            <v>0</v>
          </cell>
          <cell r="L3430">
            <v>27.3</v>
          </cell>
        </row>
        <row r="3431">
          <cell r="D3431" t="str">
            <v> 88264 </v>
          </cell>
          <cell r="E3431" t="str">
            <v>SINAPI</v>
          </cell>
          <cell r="F3431" t="str">
            <v>ELETRICISTA COM ENCARGOS COMPLEMENTARES</v>
          </cell>
          <cell r="G3431" t="str">
            <v>SEDI - SERVIÇOS DIVERSOS</v>
          </cell>
        </row>
        <row r="3431">
          <cell r="I3431" t="str">
            <v>H</v>
          </cell>
          <cell r="J3431">
            <v>0.2484</v>
          </cell>
          <cell r="K3431">
            <v>0</v>
          </cell>
          <cell r="L3431">
            <v>33.07</v>
          </cell>
        </row>
        <row r="3432">
          <cell r="D3432" t="str">
            <v> 00000863 </v>
          </cell>
          <cell r="E3432" t="str">
            <v>SINAPI</v>
          </cell>
          <cell r="F3432" t="str">
            <v>CABO DE COBRE NU 35 MM2 MEIO-DURO</v>
          </cell>
          <cell r="G3432" t="str">
            <v>Material</v>
          </cell>
        </row>
        <row r="3432">
          <cell r="I3432" t="str">
            <v>M</v>
          </cell>
          <cell r="J3432">
            <v>1.05</v>
          </cell>
          <cell r="K3432">
            <v>0</v>
          </cell>
          <cell r="L3432">
            <v>36.41</v>
          </cell>
        </row>
        <row r="3434">
          <cell r="D3434" t="str">
            <v>Código</v>
          </cell>
          <cell r="E3434" t="str">
            <v>Banco</v>
          </cell>
          <cell r="F3434" t="str">
            <v>Descrição</v>
          </cell>
          <cell r="G3434" t="str">
            <v>Tipo</v>
          </cell>
        </row>
        <row r="3434">
          <cell r="I3434" t="str">
            <v>Und</v>
          </cell>
          <cell r="J3434" t="str">
            <v>Quant.</v>
          </cell>
          <cell r="K3434" t="str">
            <v>Porcent.</v>
          </cell>
          <cell r="L3434" t="str">
            <v>Valor Unit</v>
          </cell>
        </row>
        <row r="3435">
          <cell r="D3435" t="str">
            <v> 96977 </v>
          </cell>
          <cell r="E3435" t="str">
            <v>SINAPI</v>
          </cell>
          <cell r="F3435" t="str">
            <v>CORDOALHA DE COBRE NU 50 MM², ENTERRADA - FORNECIMENTO E INSTALAÇÃO. AF_08/2023</v>
          </cell>
          <cell r="G3435" t="str">
            <v>INEL - INSTALAÇÃO ELÉTRICA/ELETRIFICAÇÃO E ILUMINAÇÃO EXTERNA</v>
          </cell>
        </row>
        <row r="3435">
          <cell r="I3435" t="str">
            <v>M</v>
          </cell>
          <cell r="J3435">
            <v>1</v>
          </cell>
        </row>
        <row r="3435">
          <cell r="L3435">
            <v>56.45</v>
          </cell>
        </row>
        <row r="3436">
          <cell r="D3436" t="str">
            <v> 88247 </v>
          </cell>
          <cell r="E3436" t="str">
            <v>SINAPI</v>
          </cell>
          <cell r="F3436" t="str">
            <v>AUXILIAR DE ELETRICISTA COM ENCARGOS COMPLEMENTARES</v>
          </cell>
          <cell r="G3436" t="str">
            <v>SEDI - SERVIÇOS DIVERSOS</v>
          </cell>
        </row>
        <row r="3436">
          <cell r="I3436" t="str">
            <v>H</v>
          </cell>
          <cell r="J3436">
            <v>0.0331</v>
          </cell>
          <cell r="K3436">
            <v>0</v>
          </cell>
          <cell r="L3436">
            <v>27.3</v>
          </cell>
        </row>
        <row r="3437">
          <cell r="D3437" t="str">
            <v> 88264 </v>
          </cell>
          <cell r="E3437" t="str">
            <v>SINAPI</v>
          </cell>
          <cell r="F3437" t="str">
            <v>ELETRICISTA COM ENCARGOS COMPLEMENTARES</v>
          </cell>
          <cell r="G3437" t="str">
            <v>SEDI - SERVIÇOS DIVERSOS</v>
          </cell>
        </row>
        <row r="3437">
          <cell r="I3437" t="str">
            <v>H</v>
          </cell>
          <cell r="J3437">
            <v>0.0331</v>
          </cell>
          <cell r="K3437">
            <v>0</v>
          </cell>
          <cell r="L3437">
            <v>33.07</v>
          </cell>
        </row>
        <row r="3438">
          <cell r="D3438" t="str">
            <v> 00000867 </v>
          </cell>
          <cell r="E3438" t="str">
            <v>SINAPI</v>
          </cell>
          <cell r="F3438" t="str">
            <v>CABO DE COBRE NU 50 MM2 MEIO-DURO</v>
          </cell>
          <cell r="G3438" t="str">
            <v>Material</v>
          </cell>
        </row>
        <row r="3438">
          <cell r="I3438" t="str">
            <v>M</v>
          </cell>
          <cell r="J3438">
            <v>1.05</v>
          </cell>
          <cell r="K3438">
            <v>0</v>
          </cell>
          <cell r="L3438">
            <v>51.87</v>
          </cell>
        </row>
        <row r="3440">
          <cell r="D3440" t="str">
            <v>Código</v>
          </cell>
          <cell r="E3440" t="str">
            <v>Banco</v>
          </cell>
          <cell r="F3440" t="str">
            <v>Descrição</v>
          </cell>
          <cell r="G3440" t="str">
            <v>Tipo</v>
          </cell>
        </row>
        <row r="3440">
          <cell r="I3440" t="str">
            <v>Und</v>
          </cell>
          <cell r="J3440" t="str">
            <v>Quant.</v>
          </cell>
          <cell r="K3440" t="str">
            <v>Porcent.</v>
          </cell>
          <cell r="L3440" t="str">
            <v>Valor Unit</v>
          </cell>
        </row>
        <row r="3441">
          <cell r="D3441" t="str">
            <v> 96979 </v>
          </cell>
          <cell r="E3441" t="str">
            <v>SINAPI</v>
          </cell>
          <cell r="F3441" t="str">
            <v>CORDOALHA DE COBRE NU 95 MM², ENTERRADA - FORNECIMENTO E INSTALAÇÃO. AF_08/2023</v>
          </cell>
          <cell r="G3441" t="str">
            <v>INEL - INSTALAÇÃO ELÉTRICA/ELETRIFICAÇÃO E ILUMINAÇÃO EXTERNA</v>
          </cell>
        </row>
        <row r="3441">
          <cell r="I3441" t="str">
            <v>M</v>
          </cell>
          <cell r="J3441">
            <v>1</v>
          </cell>
        </row>
        <row r="3441">
          <cell r="L3441">
            <v>106.25</v>
          </cell>
        </row>
        <row r="3442">
          <cell r="D3442" t="str">
            <v> 88264 </v>
          </cell>
          <cell r="E3442" t="str">
            <v>SINAPI</v>
          </cell>
          <cell r="F3442" t="str">
            <v>ELETRICISTA COM ENCARGOS COMPLEMENTARES</v>
          </cell>
          <cell r="G3442" t="str">
            <v>SEDI - SERVIÇOS DIVERSOS</v>
          </cell>
        </row>
        <row r="3442">
          <cell r="I3442" t="str">
            <v>H</v>
          </cell>
          <cell r="J3442">
            <v>0.0462</v>
          </cell>
          <cell r="K3442">
            <v>0</v>
          </cell>
          <cell r="L3442">
            <v>33.07</v>
          </cell>
        </row>
        <row r="3443">
          <cell r="D3443" t="str">
            <v> 88247 </v>
          </cell>
          <cell r="E3443" t="str">
            <v>SINAPI</v>
          </cell>
          <cell r="F3443" t="str">
            <v>AUXILIAR DE ELETRICISTA COM ENCARGOS COMPLEMENTARES</v>
          </cell>
          <cell r="G3443" t="str">
            <v>SEDI - SERVIÇOS DIVERSOS</v>
          </cell>
        </row>
        <row r="3443">
          <cell r="I3443" t="str">
            <v>H</v>
          </cell>
          <cell r="J3443">
            <v>0.0462</v>
          </cell>
          <cell r="K3443">
            <v>0</v>
          </cell>
          <cell r="L3443">
            <v>27.3</v>
          </cell>
        </row>
        <row r="3444">
          <cell r="D3444" t="str">
            <v> 00000865 </v>
          </cell>
          <cell r="E3444" t="str">
            <v>SINAPI</v>
          </cell>
          <cell r="F3444" t="str">
            <v>CABO DE COBRE NU 95 MM2 MEIO-DURO</v>
          </cell>
          <cell r="G3444" t="str">
            <v>Material</v>
          </cell>
        </row>
        <row r="3444">
          <cell r="I3444" t="str">
            <v>M</v>
          </cell>
          <cell r="J3444">
            <v>1.05</v>
          </cell>
          <cell r="K3444">
            <v>0</v>
          </cell>
          <cell r="L3444">
            <v>98.55</v>
          </cell>
        </row>
        <row r="3446">
          <cell r="D3446" t="str">
            <v>Código</v>
          </cell>
          <cell r="E3446" t="str">
            <v>Banco</v>
          </cell>
          <cell r="F3446" t="str">
            <v>Descrição</v>
          </cell>
          <cell r="G3446" t="str">
            <v>Tipo</v>
          </cell>
        </row>
        <row r="3446">
          <cell r="I3446" t="str">
            <v>Und</v>
          </cell>
          <cell r="J3446" t="str">
            <v>Quant.</v>
          </cell>
          <cell r="K3446" t="str">
            <v>Porcent.</v>
          </cell>
          <cell r="L3446" t="str">
            <v>Valor Unit</v>
          </cell>
        </row>
        <row r="3447">
          <cell r="D3447" t="str">
            <v> 078051 </v>
          </cell>
          <cell r="E3447" t="str">
            <v>SBC</v>
          </cell>
          <cell r="F3447" t="str">
            <v>SOLDA EXOTERMICA COM MOLDE GTB 16Y</v>
          </cell>
          <cell r="G3447" t="str">
            <v>ATERRAMENTO</v>
          </cell>
        </row>
        <row r="3447">
          <cell r="I3447" t="str">
            <v>UN</v>
          </cell>
          <cell r="J3447">
            <v>1</v>
          </cell>
        </row>
        <row r="3447">
          <cell r="L3447">
            <v>60.68</v>
          </cell>
        </row>
        <row r="3448">
          <cell r="D3448" t="str">
            <v> 033225 </v>
          </cell>
          <cell r="E3448" t="str">
            <v>SBC</v>
          </cell>
          <cell r="F3448" t="str">
            <v>MOLDE CADINHO SOLDA EXOTERMICA Cch 35mm</v>
          </cell>
          <cell r="G3448" t="str">
            <v>Material</v>
          </cell>
        </row>
        <row r="3448">
          <cell r="I3448" t="str">
            <v>UN</v>
          </cell>
          <cell r="J3448">
            <v>0.04</v>
          </cell>
          <cell r="K3448">
            <v>0</v>
          </cell>
          <cell r="L3448">
            <v>119.16</v>
          </cell>
        </row>
        <row r="3449">
          <cell r="D3449" t="str">
            <v> 071889 </v>
          </cell>
          <cell r="E3449" t="str">
            <v>SBC</v>
          </cell>
          <cell r="F3449" t="str">
            <v>CARTUCHO EM PO PARA SOLDA EXOTERMICA 90/115/150/250</v>
          </cell>
          <cell r="G3449" t="str">
            <v>Material</v>
          </cell>
        </row>
        <row r="3449">
          <cell r="I3449" t="str">
            <v>UN</v>
          </cell>
          <cell r="J3449">
            <v>1</v>
          </cell>
          <cell r="K3449">
            <v>0</v>
          </cell>
          <cell r="L3449">
            <v>27.92</v>
          </cell>
        </row>
        <row r="3450">
          <cell r="D3450" t="str">
            <v> 099806 </v>
          </cell>
          <cell r="E3450" t="str">
            <v>SBC</v>
          </cell>
          <cell r="F3450" t="str">
            <v>AJUDANTE DE ELETRICISTA</v>
          </cell>
          <cell r="G3450" t="str">
            <v>Mão de Obra</v>
          </cell>
        </row>
        <row r="3450">
          <cell r="I3450" t="str">
            <v>H</v>
          </cell>
          <cell r="J3450">
            <v>0.516</v>
          </cell>
          <cell r="K3450">
            <v>0</v>
          </cell>
          <cell r="L3450">
            <v>19.687466</v>
          </cell>
        </row>
        <row r="3451">
          <cell r="D3451" t="str">
            <v> 087547 </v>
          </cell>
          <cell r="E3451" t="str">
            <v>SBC</v>
          </cell>
          <cell r="F3451" t="str">
            <v>FERRAMENTA - ALICATE PARA CADINHO SOLDA EXOTERMICA Z201 GRANDE</v>
          </cell>
          <cell r="G3451" t="str">
            <v>Material</v>
          </cell>
        </row>
        <row r="3451">
          <cell r="I3451" t="str">
            <v>UN</v>
          </cell>
          <cell r="J3451">
            <v>0.033</v>
          </cell>
          <cell r="K3451">
            <v>0</v>
          </cell>
          <cell r="L3451">
            <v>120</v>
          </cell>
        </row>
        <row r="3452">
          <cell r="D3452" t="str">
            <v> 163358 </v>
          </cell>
          <cell r="E3452" t="str">
            <v>SBC</v>
          </cell>
          <cell r="F3452" t="str">
            <v>PALITO IGNITOR PARA SOLDA EXOTERMICA</v>
          </cell>
          <cell r="G3452" t="str">
            <v>Material</v>
          </cell>
        </row>
        <row r="3452">
          <cell r="I3452" t="str">
            <v>UN</v>
          </cell>
          <cell r="J3452">
            <v>1.031</v>
          </cell>
          <cell r="K3452">
            <v>0</v>
          </cell>
          <cell r="L3452">
            <v>0.55</v>
          </cell>
        </row>
        <row r="3453">
          <cell r="D3453" t="str">
            <v> 099250 </v>
          </cell>
          <cell r="E3453" t="str">
            <v>SBC</v>
          </cell>
          <cell r="F3453" t="str">
            <v>ELETRICISTA</v>
          </cell>
          <cell r="G3453" t="str">
            <v>Mão de Obra</v>
          </cell>
        </row>
        <row r="3453">
          <cell r="I3453" t="str">
            <v>H</v>
          </cell>
          <cell r="J3453">
            <v>0.516</v>
          </cell>
          <cell r="K3453">
            <v>0</v>
          </cell>
          <cell r="L3453">
            <v>25.83713</v>
          </cell>
        </row>
        <row r="3455">
          <cell r="D3455" t="str">
            <v>Código</v>
          </cell>
          <cell r="E3455" t="str">
            <v>Banco</v>
          </cell>
          <cell r="F3455" t="str">
            <v>Descrição</v>
          </cell>
          <cell r="G3455" t="str">
            <v>Tipo</v>
          </cell>
        </row>
        <row r="3455">
          <cell r="I3455" t="str">
            <v>Und</v>
          </cell>
          <cell r="J3455" t="str">
            <v>Quant.</v>
          </cell>
          <cell r="K3455" t="str">
            <v>Porcent.</v>
          </cell>
          <cell r="L3455" t="str">
            <v>Valor Unit</v>
          </cell>
        </row>
        <row r="3456">
          <cell r="D3456" t="str">
            <v> 15.017.0275-A </v>
          </cell>
          <cell r="E3456" t="str">
            <v>EMOP</v>
          </cell>
          <cell r="F3456" t="str">
            <v>TERMINAL MECANICO A COMPRESSAO,FABRICADO EM BRONZE,PARA CABO DE 35MM2.FORNECIMENTO E COLOCACAO</v>
          </cell>
          <cell r="G3456">
            <v>15</v>
          </cell>
        </row>
        <row r="3456">
          <cell r="I3456" t="str">
            <v>UN</v>
          </cell>
          <cell r="J3456">
            <v>1</v>
          </cell>
        </row>
        <row r="3456">
          <cell r="L3456">
            <v>15.45</v>
          </cell>
        </row>
        <row r="3457">
          <cell r="D3457" t="str">
            <v> 20060 </v>
          </cell>
          <cell r="E3457" t="str">
            <v>EMOP</v>
          </cell>
          <cell r="F3457" t="str">
            <v>MAO-DE-OBRA DE ELETRICISTA DA CONSTRUCAO  CIVIL, INCLUSIVE ENCARGOS SOCIAIS DESON ERADOS</v>
          </cell>
          <cell r="G3457" t="str">
            <v>Mão de Obra</v>
          </cell>
        </row>
        <row r="3457">
          <cell r="I3457" t="str">
            <v>H</v>
          </cell>
          <cell r="J3457">
            <v>0.31</v>
          </cell>
          <cell r="K3457">
            <v>3</v>
          </cell>
          <cell r="L3457">
            <v>24.2</v>
          </cell>
        </row>
        <row r="3458">
          <cell r="D3458" t="str">
            <v> 07697 </v>
          </cell>
          <cell r="E3458" t="str">
            <v>EMOP</v>
          </cell>
          <cell r="F3458" t="str">
            <v>TERMINAL MECANICO A COMPRESSAO, EM BRONZ E, P/CABO NA BITOLA DE 035MM2</v>
          </cell>
          <cell r="G3458" t="str">
            <v>Material</v>
          </cell>
        </row>
        <row r="3458">
          <cell r="I3458" t="str">
            <v>UN</v>
          </cell>
          <cell r="J3458">
            <v>1</v>
          </cell>
          <cell r="K3458">
            <v>0</v>
          </cell>
          <cell r="L3458">
            <v>2.15</v>
          </cell>
        </row>
        <row r="3459">
          <cell r="D3459" t="str">
            <v> 20132 </v>
          </cell>
          <cell r="E3459" t="str">
            <v>EMOP</v>
          </cell>
          <cell r="F3459" t="str">
            <v>MAO-DE-OBRA DE SERVENTE DA CONSTRUCAO CI VIL, INCLUSIVE ENCARGOS SOCIAIS DESONERA DOS</v>
          </cell>
          <cell r="G3459" t="str">
            <v>Mão de Obra</v>
          </cell>
        </row>
        <row r="3459">
          <cell r="I3459" t="str">
            <v>H</v>
          </cell>
          <cell r="J3459">
            <v>0.31</v>
          </cell>
          <cell r="K3459">
            <v>3</v>
          </cell>
          <cell r="L3459">
            <v>17.5</v>
          </cell>
        </row>
        <row r="3461">
          <cell r="D3461" t="str">
            <v>Código</v>
          </cell>
          <cell r="E3461" t="str">
            <v>Banco</v>
          </cell>
          <cell r="F3461" t="str">
            <v>Descrição</v>
          </cell>
          <cell r="G3461" t="str">
            <v>Tipo</v>
          </cell>
        </row>
        <row r="3461">
          <cell r="I3461" t="str">
            <v>Und</v>
          </cell>
          <cell r="J3461" t="str">
            <v>Quant.</v>
          </cell>
          <cell r="K3461" t="str">
            <v>Porcent.</v>
          </cell>
          <cell r="L3461" t="str">
            <v>Valor Unit</v>
          </cell>
        </row>
        <row r="3462">
          <cell r="D3462" t="str">
            <v> 078030 </v>
          </cell>
          <cell r="E3462" t="str">
            <v>SBC</v>
          </cell>
          <cell r="F3462" t="str">
            <v>CAIXA DE EQUALIZACAO TERRA 210x210x90 TEL-901</v>
          </cell>
          <cell r="G3462" t="str">
            <v>ATERRAMENTO</v>
          </cell>
        </row>
        <row r="3462">
          <cell r="I3462" t="str">
            <v>UN</v>
          </cell>
          <cell r="J3462">
            <v>1</v>
          </cell>
        </row>
        <row r="3462">
          <cell r="L3462">
            <v>350.16</v>
          </cell>
        </row>
        <row r="3463">
          <cell r="D3463" t="str">
            <v> 099806 </v>
          </cell>
          <cell r="E3463" t="str">
            <v>SBC</v>
          </cell>
          <cell r="F3463" t="str">
            <v>AJUDANTE DE ELETRICISTA</v>
          </cell>
          <cell r="G3463" t="str">
            <v>Mão de Obra</v>
          </cell>
        </row>
        <row r="3463">
          <cell r="I3463" t="str">
            <v>H</v>
          </cell>
          <cell r="J3463">
            <v>0.851</v>
          </cell>
          <cell r="K3463">
            <v>0</v>
          </cell>
          <cell r="L3463">
            <v>19.687466</v>
          </cell>
        </row>
        <row r="3464">
          <cell r="D3464" t="str">
            <v> 080123 </v>
          </cell>
          <cell r="E3464" t="str">
            <v>SBC</v>
          </cell>
          <cell r="F3464" t="str">
            <v>CAIXA DE EQUALIZACAO COM BARRAMENTO TERMOTECNICA 210x210x90 TEL-901</v>
          </cell>
          <cell r="G3464" t="str">
            <v>Material</v>
          </cell>
        </row>
        <row r="3464">
          <cell r="I3464" t="str">
            <v>UN</v>
          </cell>
          <cell r="J3464">
            <v>1</v>
          </cell>
          <cell r="K3464">
            <v>0</v>
          </cell>
          <cell r="L3464">
            <v>311.43</v>
          </cell>
        </row>
        <row r="3465">
          <cell r="D3465" t="str">
            <v> 099250 </v>
          </cell>
          <cell r="E3465" t="str">
            <v>SBC</v>
          </cell>
          <cell r="F3465" t="str">
            <v>ELETRICISTA</v>
          </cell>
          <cell r="G3465" t="str">
            <v>Mão de Obra</v>
          </cell>
        </row>
        <row r="3465">
          <cell r="I3465" t="str">
            <v>H</v>
          </cell>
          <cell r="J3465">
            <v>0.851</v>
          </cell>
          <cell r="K3465">
            <v>0</v>
          </cell>
          <cell r="L3465">
            <v>25.83713</v>
          </cell>
        </row>
        <row r="3467">
          <cell r="D3467" t="str">
            <v>Código</v>
          </cell>
          <cell r="E3467" t="str">
            <v>Banco</v>
          </cell>
          <cell r="F3467" t="str">
            <v>Descrição</v>
          </cell>
          <cell r="G3467" t="str">
            <v>Tipo</v>
          </cell>
        </row>
        <row r="3467">
          <cell r="I3467" t="str">
            <v>Und</v>
          </cell>
          <cell r="J3467" t="str">
            <v>Quant.</v>
          </cell>
          <cell r="K3467" t="str">
            <v>Porcent.</v>
          </cell>
          <cell r="L3467" t="str">
            <v>Valor Unit</v>
          </cell>
        </row>
        <row r="3468">
          <cell r="D3468" t="str">
            <v> 15.034.0020-A </v>
          </cell>
          <cell r="E3468" t="str">
            <v>EMOP</v>
          </cell>
          <cell r="F3468" t="str">
            <v>ELETRODUTO DE FERRO GALVANIZADO,TIPO MEDIO,DIAMETRO DE 3/4", INCLUSIVE CONEXOES E EMENDAS,EXCLUSIVE ABERTURA E FECHAMENTO DE RASGO.FORNECIMENTO E ASSENTAMENTO</v>
          </cell>
          <cell r="G3468">
            <v>15</v>
          </cell>
        </row>
        <row r="3468">
          <cell r="I3468" t="str">
            <v>M</v>
          </cell>
          <cell r="J3468">
            <v>1</v>
          </cell>
        </row>
        <row r="3468">
          <cell r="L3468">
            <v>15.52</v>
          </cell>
        </row>
        <row r="3469">
          <cell r="D3469" t="str">
            <v> 04000 </v>
          </cell>
          <cell r="E3469" t="str">
            <v>EMOP</v>
          </cell>
          <cell r="F3469" t="str">
            <v>ELETRODUTO DE FERRO GALVANIZADO, MEDIO, GALVANIZACAO A FOGO, NBR 5624, EM BARRAS  DE 3M, DE 3/4"</v>
          </cell>
          <cell r="G3469" t="str">
            <v>Material</v>
          </cell>
        </row>
        <row r="3469">
          <cell r="I3469" t="str">
            <v>UN</v>
          </cell>
          <cell r="J3469">
            <v>0.35</v>
          </cell>
          <cell r="K3469">
            <v>10</v>
          </cell>
          <cell r="L3469">
            <v>24.74</v>
          </cell>
        </row>
        <row r="3470">
          <cell r="D3470" t="str">
            <v> 20132 </v>
          </cell>
          <cell r="E3470" t="str">
            <v>EMOP</v>
          </cell>
          <cell r="F3470" t="str">
            <v>MAO-DE-OBRA DE SERVENTE DA CONSTRUCAO CI VIL, INCLUSIVE ENCARGOS SOCIAIS DESONERA DOS</v>
          </cell>
          <cell r="G3470" t="str">
            <v>Mão de Obra</v>
          </cell>
        </row>
        <row r="3470">
          <cell r="I3470" t="str">
            <v>H</v>
          </cell>
          <cell r="J3470">
            <v>0.14</v>
          </cell>
          <cell r="K3470">
            <v>3</v>
          </cell>
          <cell r="L3470">
            <v>17.5</v>
          </cell>
        </row>
        <row r="3471">
          <cell r="D3471" t="str">
            <v> 20060 </v>
          </cell>
          <cell r="E3471" t="str">
            <v>EMOP</v>
          </cell>
          <cell r="F3471" t="str">
            <v>MAO-DE-OBRA DE ELETRICISTA DA CONSTRUCAO  CIVIL, INCLUSIVE ENCARGOS SOCIAIS DESON ERADOS</v>
          </cell>
          <cell r="G3471" t="str">
            <v>Mão de Obra</v>
          </cell>
        </row>
        <row r="3471">
          <cell r="I3471" t="str">
            <v>H</v>
          </cell>
          <cell r="J3471">
            <v>0.14</v>
          </cell>
          <cell r="K3471">
            <v>3</v>
          </cell>
          <cell r="L3471">
            <v>24.2</v>
          </cell>
        </row>
        <row r="3473">
          <cell r="D3473" t="str">
            <v>Código</v>
          </cell>
          <cell r="E3473" t="str">
            <v>Banco</v>
          </cell>
          <cell r="F3473" t="str">
            <v>Descrição</v>
          </cell>
          <cell r="G3473" t="str">
            <v>Tipo</v>
          </cell>
        </row>
        <row r="3473">
          <cell r="I3473" t="str">
            <v>Und</v>
          </cell>
          <cell r="J3473" t="str">
            <v>Quant.</v>
          </cell>
          <cell r="K3473" t="str">
            <v>Porcent.</v>
          </cell>
          <cell r="L3473" t="str">
            <v>Valor Unit</v>
          </cell>
        </row>
        <row r="3474">
          <cell r="D3474" t="str">
            <v> UFF00571 (ADAPT_SINAPI: 104785) </v>
          </cell>
          <cell r="E3474" t="str">
            <v>Próprio</v>
          </cell>
          <cell r="F3474" t="str">
            <v>FIXAÇÃO DE ELETRODUTOS, DIÂMETRO DE 20 MM, COM ABRAÇADEIRA METÁLICA RÍGIDA TIPO D E CUNHA DE FIXAÇÃO.</v>
          </cell>
          <cell r="G3474" t="str">
            <v>INEL - INSTALAÇÃO ELÉTRICA/ELETRIFICAÇÃO E ILUMINAÇÃO EXTERNA</v>
          </cell>
        </row>
        <row r="3474">
          <cell r="I3474" t="str">
            <v>UN</v>
          </cell>
          <cell r="J3474">
            <v>1</v>
          </cell>
        </row>
        <row r="3474">
          <cell r="L3474">
            <v>10.8</v>
          </cell>
        </row>
        <row r="3475">
          <cell r="D3475" t="str">
            <v> 88264 </v>
          </cell>
          <cell r="E3475" t="str">
            <v>SINAPI</v>
          </cell>
          <cell r="F3475" t="str">
            <v>ELETRICISTA COM ENCARGOS COMPLEMENTARES</v>
          </cell>
          <cell r="G3475" t="str">
            <v>SEDI - SERVIÇOS DIVERSOS</v>
          </cell>
        </row>
        <row r="3475">
          <cell r="I3475" t="str">
            <v>H</v>
          </cell>
          <cell r="J3475">
            <v>0.1946</v>
          </cell>
          <cell r="K3475">
            <v>0</v>
          </cell>
          <cell r="L3475">
            <v>33.07</v>
          </cell>
        </row>
        <row r="3476">
          <cell r="D3476" t="str">
            <v> 88247 </v>
          </cell>
          <cell r="E3476" t="str">
            <v>SINAPI</v>
          </cell>
          <cell r="F3476" t="str">
            <v>AUXILIAR DE ELETRICISTA COM ENCARGOS COMPLEMENTARES</v>
          </cell>
          <cell r="G3476" t="str">
            <v>SEDI - SERVIÇOS DIVERSOS</v>
          </cell>
        </row>
        <row r="3476">
          <cell r="I3476" t="str">
            <v>H</v>
          </cell>
          <cell r="J3476">
            <v>0.0442</v>
          </cell>
          <cell r="K3476">
            <v>0</v>
          </cell>
          <cell r="L3476">
            <v>27.3</v>
          </cell>
        </row>
        <row r="3477">
          <cell r="D3477" t="str">
            <v> 00039128 </v>
          </cell>
          <cell r="E3477" t="str">
            <v>SINAPI</v>
          </cell>
          <cell r="F3477" t="str">
            <v>ABRACADEIRA EM ACO PARA AMARRACAO DE ELETRODUTOS, TIPO D, COM 3/4" E CUNHA DE FIXACAO</v>
          </cell>
          <cell r="G3477" t="str">
            <v>Material</v>
          </cell>
        </row>
        <row r="3477">
          <cell r="I3477" t="str">
            <v>UN</v>
          </cell>
          <cell r="J3477">
            <v>1.25</v>
          </cell>
          <cell r="K3477">
            <v>0</v>
          </cell>
          <cell r="L3477">
            <v>2.54</v>
          </cell>
        </row>
        <row r="3479">
          <cell r="D3479" t="str">
            <v>Código</v>
          </cell>
          <cell r="E3479" t="str">
            <v>Banco</v>
          </cell>
          <cell r="F3479" t="str">
            <v>Descrição</v>
          </cell>
          <cell r="G3479" t="str">
            <v>Tipo</v>
          </cell>
        </row>
        <row r="3479">
          <cell r="I3479" t="str">
            <v>Und</v>
          </cell>
          <cell r="J3479" t="str">
            <v>Quant.</v>
          </cell>
          <cell r="K3479" t="str">
            <v>Porcent.</v>
          </cell>
          <cell r="L3479" t="str">
            <v>Valor Unit</v>
          </cell>
        </row>
        <row r="3480">
          <cell r="D3480" t="str">
            <v> UFF00021 (ADAPT_ORSE:12545) </v>
          </cell>
          <cell r="E3480" t="str">
            <v>Próprio</v>
          </cell>
          <cell r="F3480" t="str">
            <v>FIXAÇÃO - BARRA DE TIRANTE ROSQUEADA GALVANIZADA, DE Ø1/4"</v>
          </cell>
          <cell r="G3480" t="str">
            <v>INEL - INSTALAÇÃO ELÉTRICA/ELETRIFICAÇÃO E ILUMINAÇÃO EXTERNA</v>
          </cell>
        </row>
        <row r="3480">
          <cell r="I3480" t="str">
            <v>UN</v>
          </cell>
          <cell r="J3480">
            <v>1</v>
          </cell>
        </row>
        <row r="3480">
          <cell r="L3480">
            <v>23.18</v>
          </cell>
        </row>
        <row r="3481">
          <cell r="D3481" t="str">
            <v> 88264 </v>
          </cell>
          <cell r="E3481" t="str">
            <v>SINAPI</v>
          </cell>
          <cell r="F3481" t="str">
            <v>ELETRICISTA COM ENCARGOS COMPLEMENTARES</v>
          </cell>
          <cell r="G3481" t="str">
            <v>SEDI - SERVIÇOS DIVERSOS</v>
          </cell>
        </row>
        <row r="3481">
          <cell r="I3481" t="str">
            <v>H</v>
          </cell>
          <cell r="J3481">
            <v>0.3</v>
          </cell>
          <cell r="K3481">
            <v>0</v>
          </cell>
          <cell r="L3481">
            <v>33.07</v>
          </cell>
        </row>
        <row r="3482">
          <cell r="D3482" t="str">
            <v> 88316 </v>
          </cell>
          <cell r="E3482" t="str">
            <v>SINAPI</v>
          </cell>
          <cell r="F3482" t="str">
            <v>SERVENTE COM ENCARGOS COMPLEMENTARES</v>
          </cell>
          <cell r="G3482" t="str">
            <v>SEDI - SERVIÇOS DIVERSOS</v>
          </cell>
        </row>
        <row r="3482">
          <cell r="I3482" t="str">
            <v>H</v>
          </cell>
          <cell r="J3482">
            <v>0.3</v>
          </cell>
          <cell r="K3482">
            <v>0</v>
          </cell>
          <cell r="L3482">
            <v>25.95</v>
          </cell>
        </row>
        <row r="3483">
          <cell r="D3483" t="str">
            <v> 00039997 </v>
          </cell>
          <cell r="E3483" t="str">
            <v>SINAPI</v>
          </cell>
          <cell r="F3483" t="str">
            <v>PORCA ZINCADA, SEXTAVADA, DIAMETRO 1/4"</v>
          </cell>
          <cell r="G3483" t="str">
            <v>Material</v>
          </cell>
        </row>
        <row r="3483">
          <cell r="I3483" t="str">
            <v>UN</v>
          </cell>
          <cell r="J3483">
            <v>1</v>
          </cell>
          <cell r="K3483">
            <v>0</v>
          </cell>
          <cell r="L3483">
            <v>0.42</v>
          </cell>
        </row>
        <row r="3484">
          <cell r="D3484" t="str">
            <v> 00011976 </v>
          </cell>
          <cell r="E3484" t="str">
            <v>SINAPI</v>
          </cell>
          <cell r="F3484" t="str">
            <v>CHUMBADOR DE ACO ZINCADO, DIAMETRO 1/4" COM PARAFUSO 1/4" X 40 MM</v>
          </cell>
          <cell r="G3484" t="str">
            <v>Material</v>
          </cell>
        </row>
        <row r="3484">
          <cell r="I3484" t="str">
            <v>UN</v>
          </cell>
          <cell r="J3484">
            <v>1</v>
          </cell>
          <cell r="K3484">
            <v>0</v>
          </cell>
          <cell r="L3484">
            <v>1.66</v>
          </cell>
        </row>
        <row r="3485">
          <cell r="D3485" t="str">
            <v> 00039996 </v>
          </cell>
          <cell r="E3485" t="str">
            <v>SINAPI</v>
          </cell>
          <cell r="F3485" t="str">
            <v>VERGALHAO ZINCADO ROSCA TOTAL, 1/4" (6,3 MM)</v>
          </cell>
          <cell r="G3485" t="str">
            <v>Material</v>
          </cell>
        </row>
        <row r="3485">
          <cell r="I3485" t="str">
            <v>M</v>
          </cell>
          <cell r="J3485">
            <v>1</v>
          </cell>
          <cell r="K3485">
            <v>0</v>
          </cell>
          <cell r="L3485">
            <v>3.4</v>
          </cell>
        </row>
        <row r="3487">
          <cell r="D3487" t="str">
            <v>Código</v>
          </cell>
          <cell r="E3487" t="str">
            <v>Banco</v>
          </cell>
          <cell r="F3487" t="str">
            <v>Descrição</v>
          </cell>
          <cell r="G3487" t="str">
            <v>Tipo</v>
          </cell>
        </row>
        <row r="3487">
          <cell r="I3487" t="str">
            <v>Und</v>
          </cell>
          <cell r="J3487" t="str">
            <v>Quant.</v>
          </cell>
          <cell r="K3487" t="str">
            <v>Porcent.</v>
          </cell>
          <cell r="L3487" t="str">
            <v>Valor Unit</v>
          </cell>
        </row>
        <row r="3488">
          <cell r="D3488" t="str">
            <v> MAT007550 </v>
          </cell>
          <cell r="E3488" t="str">
            <v>SCO</v>
          </cell>
          <cell r="F3488" t="str">
            <v>Arruela lisa de aco galvanizado, de 1/4"</v>
          </cell>
          <cell r="G3488" t="str">
            <v>Material</v>
          </cell>
        </row>
        <row r="3488">
          <cell r="I3488" t="str">
            <v>un</v>
          </cell>
          <cell r="J3488">
            <v>1</v>
          </cell>
        </row>
        <row r="3488">
          <cell r="L3488">
            <v>0.06</v>
          </cell>
        </row>
        <row r="3490">
          <cell r="D3490" t="str">
            <v>Código</v>
          </cell>
          <cell r="E3490" t="str">
            <v>Banco</v>
          </cell>
          <cell r="F3490" t="str">
            <v>Descrição</v>
          </cell>
          <cell r="G3490" t="str">
            <v>Tipo</v>
          </cell>
        </row>
        <row r="3490">
          <cell r="I3490" t="str">
            <v>Und</v>
          </cell>
          <cell r="J3490" t="str">
            <v>Quant.</v>
          </cell>
          <cell r="K3490" t="str">
            <v>Porcent.</v>
          </cell>
          <cell r="L3490" t="str">
            <v>Valor Unit</v>
          </cell>
        </row>
        <row r="3491">
          <cell r="D3491" t="str">
            <v> UFF00103 (ADAPT_SCO: IP 54.10.0950) </v>
          </cell>
          <cell r="E3491" t="str">
            <v>Próprio</v>
          </cell>
          <cell r="F3491" t="str">
            <v>PORCA SEXTAVADA DE AÇO GALVANIZADO, DE Ø1/4". Fornecimento.(desonerado)</v>
          </cell>
          <cell r="G3491" t="str">
            <v>IP</v>
          </cell>
        </row>
        <row r="3491">
          <cell r="I3491" t="str">
            <v>UN</v>
          </cell>
          <cell r="J3491">
            <v>1</v>
          </cell>
        </row>
        <row r="3491">
          <cell r="L3491">
            <v>0.12</v>
          </cell>
        </row>
        <row r="3492">
          <cell r="D3492" t="str">
            <v> MAT106200 </v>
          </cell>
          <cell r="E3492" t="str">
            <v>SCO</v>
          </cell>
          <cell r="F3492" t="str">
            <v>Porca sextavada de aco galvanizado, de 1/4"</v>
          </cell>
          <cell r="G3492" t="str">
            <v>Material</v>
          </cell>
        </row>
        <row r="3492">
          <cell r="I3492" t="str">
            <v>un</v>
          </cell>
          <cell r="J3492">
            <v>1</v>
          </cell>
          <cell r="K3492">
            <v>0</v>
          </cell>
          <cell r="L3492">
            <v>0.12</v>
          </cell>
        </row>
        <row r="3494">
          <cell r="D3494" t="str">
            <v>Código</v>
          </cell>
          <cell r="E3494" t="str">
            <v>Banco</v>
          </cell>
          <cell r="F3494" t="str">
            <v>Descrição</v>
          </cell>
          <cell r="G3494" t="str">
            <v>Tipo</v>
          </cell>
        </row>
        <row r="3494">
          <cell r="I3494" t="str">
            <v>Und</v>
          </cell>
          <cell r="J3494" t="str">
            <v>Quant.</v>
          </cell>
          <cell r="K3494" t="str">
            <v>Porcent.</v>
          </cell>
          <cell r="L3494" t="str">
            <v>Valor Unit</v>
          </cell>
        </row>
        <row r="3495">
          <cell r="D3495" t="str">
            <v> UFF00567 (ADAPT_AGETOP CIVIL: 070421) </v>
          </cell>
          <cell r="E3495" t="str">
            <v>Próprio</v>
          </cell>
          <cell r="F3495" t="str">
            <v>BUCHA E ARRUELA METALICA DIAM. 3/4"</v>
          </cell>
          <cell r="G3495" t="str">
            <v>INEL - INSTALAÇÃO ELÉTRICA/ELETRIFICAÇÃO E ILUMINAÇÃO EXTERNA</v>
          </cell>
        </row>
        <row r="3495">
          <cell r="I3495" t="str">
            <v>UN</v>
          </cell>
          <cell r="J3495">
            <v>1</v>
          </cell>
        </row>
        <row r="3495">
          <cell r="L3495">
            <v>2.92</v>
          </cell>
        </row>
        <row r="3496">
          <cell r="D3496" t="str">
            <v> 88247 </v>
          </cell>
          <cell r="E3496" t="str">
            <v>SINAPI</v>
          </cell>
          <cell r="F3496" t="str">
            <v>AUXILIAR DE ELETRICISTA COM ENCARGOS COMPLEMENTARES</v>
          </cell>
          <cell r="G3496" t="str">
            <v>SEDI - SERVIÇOS DIVERSOS</v>
          </cell>
        </row>
        <row r="3496">
          <cell r="I3496" t="str">
            <v>H</v>
          </cell>
          <cell r="J3496">
            <v>0.01</v>
          </cell>
          <cell r="K3496">
            <v>0</v>
          </cell>
          <cell r="L3496">
            <v>27.3</v>
          </cell>
        </row>
        <row r="3497">
          <cell r="D3497" t="str">
            <v> 88264 </v>
          </cell>
          <cell r="E3497" t="str">
            <v>SINAPI</v>
          </cell>
          <cell r="F3497" t="str">
            <v>ELETRICISTA COM ENCARGOS COMPLEMENTARES</v>
          </cell>
          <cell r="G3497" t="str">
            <v>SEDI - SERVIÇOS DIVERSOS</v>
          </cell>
        </row>
        <row r="3497">
          <cell r="I3497" t="str">
            <v>H</v>
          </cell>
          <cell r="J3497">
            <v>0.01</v>
          </cell>
          <cell r="K3497">
            <v>0</v>
          </cell>
          <cell r="L3497">
            <v>33.07</v>
          </cell>
        </row>
        <row r="3498">
          <cell r="D3498" t="str">
            <v> 007824 </v>
          </cell>
          <cell r="E3498" t="str">
            <v>SBC</v>
          </cell>
          <cell r="F3498" t="str">
            <v>BUCHA/ARRUELA DE ALUMINIO PARA ELETRODUTO 3/4"</v>
          </cell>
          <cell r="G3498" t="str">
            <v>Material</v>
          </cell>
        </row>
        <row r="3498">
          <cell r="I3498" t="str">
            <v>CJ</v>
          </cell>
          <cell r="J3498">
            <v>1</v>
          </cell>
          <cell r="K3498">
            <v>0</v>
          </cell>
          <cell r="L3498">
            <v>2.32</v>
          </cell>
        </row>
        <row r="3500">
          <cell r="D3500" t="str">
            <v>Código</v>
          </cell>
          <cell r="E3500" t="str">
            <v>Banco</v>
          </cell>
          <cell r="F3500" t="str">
            <v>Descrição</v>
          </cell>
          <cell r="G3500" t="str">
            <v>Tipo</v>
          </cell>
        </row>
        <row r="3500">
          <cell r="I3500" t="str">
            <v>Und</v>
          </cell>
          <cell r="J3500" t="str">
            <v>Quant.</v>
          </cell>
          <cell r="K3500" t="str">
            <v>Porcent.</v>
          </cell>
          <cell r="L3500" t="str">
            <v>Valor Unit</v>
          </cell>
        </row>
        <row r="3501">
          <cell r="D3501" t="str">
            <v> 95779 </v>
          </cell>
          <cell r="E3501" t="str">
            <v>SINAPI</v>
          </cell>
          <cell r="F3501" t="str">
            <v>CONDULETE DE ALUMÍNIO, TIPO E, PARA ELETRODUTO DE AÇO GALVANIZADO DN 20 MM (3/4''), APARENTE - FORNECIMENTO E INSTALAÇÃO. AF_10/2022</v>
          </cell>
          <cell r="G3501" t="str">
            <v>INEL - INSTALAÇÃO ELÉTRICA/ELETRIFICAÇÃO E ILUMINAÇÃO EXTERNA</v>
          </cell>
        </row>
        <row r="3501">
          <cell r="I3501" t="str">
            <v>UN</v>
          </cell>
          <cell r="J3501">
            <v>1</v>
          </cell>
        </row>
        <row r="3501">
          <cell r="L3501">
            <v>25.76</v>
          </cell>
        </row>
        <row r="3502">
          <cell r="D3502" t="str">
            <v> 88264 </v>
          </cell>
          <cell r="E3502" t="str">
            <v>SINAPI</v>
          </cell>
          <cell r="F3502" t="str">
            <v>ELETRICISTA COM ENCARGOS COMPLEMENTARES</v>
          </cell>
          <cell r="G3502" t="str">
            <v>SEDI - SERVIÇOS DIVERSOS</v>
          </cell>
        </row>
        <row r="3502">
          <cell r="I3502" t="str">
            <v>H</v>
          </cell>
          <cell r="J3502">
            <v>0.2301</v>
          </cell>
          <cell r="K3502">
            <v>0</v>
          </cell>
          <cell r="L3502">
            <v>33.07</v>
          </cell>
        </row>
        <row r="3503">
          <cell r="D3503" t="str">
            <v> 88247 </v>
          </cell>
          <cell r="E3503" t="str">
            <v>SINAPI</v>
          </cell>
          <cell r="F3503" t="str">
            <v>AUXILIAR DE ELETRICISTA COM ENCARGOS COMPLEMENTARES</v>
          </cell>
          <cell r="G3503" t="str">
            <v>SEDI - SERVIÇOS DIVERSOS</v>
          </cell>
        </row>
        <row r="3503">
          <cell r="I3503" t="str">
            <v>H</v>
          </cell>
          <cell r="J3503">
            <v>0.2301</v>
          </cell>
          <cell r="K3503">
            <v>0</v>
          </cell>
          <cell r="L3503">
            <v>27.3</v>
          </cell>
        </row>
        <row r="3504">
          <cell r="D3504" t="str">
            <v> 00011950 </v>
          </cell>
          <cell r="E3504" t="str">
            <v>SINAPI</v>
          </cell>
          <cell r="F3504" t="str">
            <v>BUCHA DE NYLON SEM ABA S6, COM PARAFUSO DE 4,20 X 40 MM EM ACO ZINCADO COM ROSCA SOBERBA, CABECA CHATA E FENDA PHILLIPS</v>
          </cell>
          <cell r="G3504" t="str">
            <v>Material</v>
          </cell>
        </row>
        <row r="3504">
          <cell r="I3504" t="str">
            <v>UN</v>
          </cell>
          <cell r="J3504">
            <v>2</v>
          </cell>
          <cell r="K3504">
            <v>0</v>
          </cell>
          <cell r="L3504">
            <v>0.31</v>
          </cell>
        </row>
        <row r="3505">
          <cell r="D3505" t="str">
            <v> 00002565 </v>
          </cell>
          <cell r="E3505" t="str">
            <v>SINAPI</v>
          </cell>
          <cell r="F3505" t="str">
            <v>CONDULETE DE ALUMINIO TIPO E, PARA ELETRODUTO ROSCAVEL DE 3/4", COM TAMPA CEGA</v>
          </cell>
          <cell r="G3505" t="str">
            <v>Material</v>
          </cell>
        </row>
        <row r="3505">
          <cell r="I3505" t="str">
            <v>UN</v>
          </cell>
          <cell r="J3505">
            <v>1</v>
          </cell>
          <cell r="K3505">
            <v>0</v>
          </cell>
          <cell r="L3505">
            <v>11.26</v>
          </cell>
        </row>
        <row r="3507">
          <cell r="D3507" t="str">
            <v>Código</v>
          </cell>
          <cell r="E3507" t="str">
            <v>Banco</v>
          </cell>
          <cell r="F3507" t="str">
            <v>Descrição</v>
          </cell>
          <cell r="G3507" t="str">
            <v>Tipo</v>
          </cell>
        </row>
        <row r="3507">
          <cell r="I3507" t="str">
            <v>Und</v>
          </cell>
          <cell r="J3507" t="str">
            <v>Quant.</v>
          </cell>
          <cell r="K3507" t="str">
            <v>Porcent.</v>
          </cell>
          <cell r="L3507" t="str">
            <v>Valor Unit</v>
          </cell>
        </row>
        <row r="3508">
          <cell r="D3508" t="str">
            <v> 95778 </v>
          </cell>
          <cell r="E3508" t="str">
            <v>SINAPI</v>
          </cell>
          <cell r="F3508" t="str">
            <v>CONDULETE DE ALUMÍNIO, TIPO C, PARA ELETRODUTO DE AÇO GALVANIZADO DN 20 MM (3/4''), APARENTE - FORNECIMENTO E INSTALAÇÃO. AF_10/2022</v>
          </cell>
          <cell r="G3508" t="str">
            <v>INEL - INSTALAÇÃO ELÉTRICA/ELETRIFICAÇÃO E ILUMINAÇÃO EXTERNA</v>
          </cell>
        </row>
        <row r="3508">
          <cell r="I3508" t="str">
            <v>UN</v>
          </cell>
          <cell r="J3508">
            <v>1</v>
          </cell>
        </row>
        <row r="3508">
          <cell r="L3508">
            <v>30.97</v>
          </cell>
        </row>
        <row r="3509">
          <cell r="D3509" t="str">
            <v> 88264 </v>
          </cell>
          <cell r="E3509" t="str">
            <v>SINAPI</v>
          </cell>
          <cell r="F3509" t="str">
            <v>ELETRICISTA COM ENCARGOS COMPLEMENTARES</v>
          </cell>
          <cell r="G3509" t="str">
            <v>SEDI - SERVIÇOS DIVERSOS</v>
          </cell>
        </row>
        <row r="3509">
          <cell r="I3509" t="str">
            <v>H</v>
          </cell>
          <cell r="J3509">
            <v>0.2727</v>
          </cell>
          <cell r="K3509">
            <v>0</v>
          </cell>
          <cell r="L3509">
            <v>33.07</v>
          </cell>
        </row>
        <row r="3510">
          <cell r="D3510" t="str">
            <v> 88247 </v>
          </cell>
          <cell r="E3510" t="str">
            <v>SINAPI</v>
          </cell>
          <cell r="F3510" t="str">
            <v>AUXILIAR DE ELETRICISTA COM ENCARGOS COMPLEMENTARES</v>
          </cell>
          <cell r="G3510" t="str">
            <v>SEDI - SERVIÇOS DIVERSOS</v>
          </cell>
        </row>
        <row r="3510">
          <cell r="I3510" t="str">
            <v>H</v>
          </cell>
          <cell r="J3510">
            <v>0.2727</v>
          </cell>
          <cell r="K3510">
            <v>0</v>
          </cell>
          <cell r="L3510">
            <v>27.3</v>
          </cell>
        </row>
        <row r="3511">
          <cell r="D3511" t="str">
            <v> 00011950 </v>
          </cell>
          <cell r="E3511" t="str">
            <v>SINAPI</v>
          </cell>
          <cell r="F3511" t="str">
            <v>BUCHA DE NYLON SEM ABA S6, COM PARAFUSO DE 4,20 X 40 MM EM ACO ZINCADO COM ROSCA SOBERBA, CABECA CHATA E FENDA PHILLIPS</v>
          </cell>
          <cell r="G3511" t="str">
            <v>Material</v>
          </cell>
        </row>
        <row r="3511">
          <cell r="I3511" t="str">
            <v>UN</v>
          </cell>
          <cell r="J3511">
            <v>2</v>
          </cell>
          <cell r="K3511">
            <v>0</v>
          </cell>
          <cell r="L3511">
            <v>0.31</v>
          </cell>
        </row>
        <row r="3512">
          <cell r="D3512" t="str">
            <v> 00002559 </v>
          </cell>
          <cell r="E3512" t="str">
            <v>SINAPI</v>
          </cell>
          <cell r="F3512" t="str">
            <v>CONDULETE DE ALUMINIO TIPO C, PARA ELETRODUTO ROSCAVEL DE 3/4", COM TAMPA CEGA</v>
          </cell>
          <cell r="G3512" t="str">
            <v>Material</v>
          </cell>
        </row>
        <row r="3512">
          <cell r="I3512" t="str">
            <v>UN</v>
          </cell>
          <cell r="J3512">
            <v>1</v>
          </cell>
          <cell r="K3512">
            <v>0</v>
          </cell>
          <cell r="L3512">
            <v>13.9</v>
          </cell>
        </row>
        <row r="3514">
          <cell r="D3514" t="str">
            <v>Código</v>
          </cell>
          <cell r="E3514" t="str">
            <v>Banco</v>
          </cell>
          <cell r="F3514" t="str">
            <v>Descrição</v>
          </cell>
          <cell r="G3514" t="str">
            <v>Tipo</v>
          </cell>
        </row>
        <row r="3514">
          <cell r="I3514" t="str">
            <v>Und</v>
          </cell>
          <cell r="J3514" t="str">
            <v>Quant.</v>
          </cell>
          <cell r="K3514" t="str">
            <v>Porcent.</v>
          </cell>
          <cell r="L3514" t="str">
            <v>Valor Unit</v>
          </cell>
        </row>
        <row r="3515">
          <cell r="D3515" t="str">
            <v> 95795 </v>
          </cell>
          <cell r="E3515" t="str">
            <v>SINAPI</v>
          </cell>
          <cell r="F3515" t="str">
            <v>CONDULETE DE ALUMÍNIO, TIPO T, PARA ELETRODUTO DE AÇO GALVANIZADO DN 20 MM (3/4''), APARENTE - FORNECIMENTO E INSTALAÇÃO. AF_10/2022</v>
          </cell>
          <cell r="G3515" t="str">
            <v>INEL - INSTALAÇÃO ELÉTRICA/ELETRIFICAÇÃO E ILUMINAÇÃO EXTERNA</v>
          </cell>
        </row>
        <row r="3515">
          <cell r="I3515" t="str">
            <v>UN</v>
          </cell>
          <cell r="J3515">
            <v>1</v>
          </cell>
        </row>
        <row r="3515">
          <cell r="L3515">
            <v>35.65</v>
          </cell>
        </row>
        <row r="3516">
          <cell r="D3516" t="str">
            <v> 88247 </v>
          </cell>
          <cell r="E3516" t="str">
            <v>SINAPI</v>
          </cell>
          <cell r="F3516" t="str">
            <v>AUXILIAR DE ELETRICISTA COM ENCARGOS COMPLEMENTARES</v>
          </cell>
          <cell r="G3516" t="str">
            <v>SEDI - SERVIÇOS DIVERSOS</v>
          </cell>
        </row>
        <row r="3516">
          <cell r="I3516" t="str">
            <v>H</v>
          </cell>
          <cell r="J3516">
            <v>0.3581</v>
          </cell>
          <cell r="K3516">
            <v>0</v>
          </cell>
          <cell r="L3516">
            <v>27.3</v>
          </cell>
        </row>
        <row r="3517">
          <cell r="D3517" t="str">
            <v> 88264 </v>
          </cell>
          <cell r="E3517" t="str">
            <v>SINAPI</v>
          </cell>
          <cell r="F3517" t="str">
            <v>ELETRICISTA COM ENCARGOS COMPLEMENTARES</v>
          </cell>
          <cell r="G3517" t="str">
            <v>SEDI - SERVIÇOS DIVERSOS</v>
          </cell>
        </row>
        <row r="3517">
          <cell r="I3517" t="str">
            <v>H</v>
          </cell>
          <cell r="J3517">
            <v>0.3581</v>
          </cell>
          <cell r="K3517">
            <v>0</v>
          </cell>
          <cell r="L3517">
            <v>33.07</v>
          </cell>
        </row>
        <row r="3518">
          <cell r="D3518" t="str">
            <v> 00002574 </v>
          </cell>
          <cell r="E3518" t="str">
            <v>SINAPI</v>
          </cell>
          <cell r="F3518" t="str">
            <v>CONDULETE DE ALUMINIO TIPO T, PARA ELETRODUTO ROSCAVEL DE 3/4", COM TAMPA CEGA</v>
          </cell>
          <cell r="G3518" t="str">
            <v>Material</v>
          </cell>
        </row>
        <row r="3518">
          <cell r="I3518" t="str">
            <v>UN</v>
          </cell>
          <cell r="J3518">
            <v>1</v>
          </cell>
          <cell r="K3518">
            <v>0</v>
          </cell>
          <cell r="L3518">
            <v>13.42</v>
          </cell>
        </row>
        <row r="3519">
          <cell r="D3519" t="str">
            <v> 00011950 </v>
          </cell>
          <cell r="E3519" t="str">
            <v>SINAPI</v>
          </cell>
          <cell r="F3519" t="str">
            <v>BUCHA DE NYLON SEM ABA S6, COM PARAFUSO DE 4,20 X 40 MM EM ACO ZINCADO COM ROSCA SOBERBA, CABECA CHATA E FENDA PHILLIPS</v>
          </cell>
          <cell r="G3519" t="str">
            <v>Material</v>
          </cell>
        </row>
        <row r="3519">
          <cell r="I3519" t="str">
            <v>UN</v>
          </cell>
          <cell r="J3519">
            <v>2</v>
          </cell>
          <cell r="K3519">
            <v>0</v>
          </cell>
          <cell r="L3519">
            <v>0.31</v>
          </cell>
        </row>
        <row r="3521">
          <cell r="D3521" t="str">
            <v>Código</v>
          </cell>
          <cell r="E3521" t="str">
            <v>Banco</v>
          </cell>
          <cell r="F3521" t="str">
            <v>Descrição</v>
          </cell>
          <cell r="G3521" t="str">
            <v>Tipo</v>
          </cell>
        </row>
        <row r="3521">
          <cell r="I3521" t="str">
            <v>Und</v>
          </cell>
          <cell r="J3521" t="str">
            <v>Quant.</v>
          </cell>
          <cell r="K3521" t="str">
            <v>Porcent.</v>
          </cell>
          <cell r="L3521" t="str">
            <v>Valor Unit</v>
          </cell>
        </row>
        <row r="3522">
          <cell r="D3522" t="str">
            <v> 95787 </v>
          </cell>
          <cell r="E3522" t="str">
            <v>SINAPI</v>
          </cell>
          <cell r="F3522" t="str">
            <v>CONDULETE DE ALUMÍNIO, TIPO LR, PARA ELETRODUTO DE AÇO GALVANIZADO DN 20 MM (3/4''), APARENTE - FORNECIMENTO E INSTALAÇÃO. AF_10/2022</v>
          </cell>
          <cell r="G3522" t="str">
            <v>INEL - INSTALAÇÃO ELÉTRICA/ELETRIFICAÇÃO E ILUMINAÇÃO EXTERNA</v>
          </cell>
        </row>
        <row r="3522">
          <cell r="I3522" t="str">
            <v>UN</v>
          </cell>
          <cell r="J3522">
            <v>1</v>
          </cell>
        </row>
        <row r="3522">
          <cell r="L3522">
            <v>31.29</v>
          </cell>
        </row>
        <row r="3523">
          <cell r="D3523" t="str">
            <v> 88264 </v>
          </cell>
          <cell r="E3523" t="str">
            <v>SINAPI</v>
          </cell>
          <cell r="F3523" t="str">
            <v>ELETRICISTA COM ENCARGOS COMPLEMENTARES</v>
          </cell>
          <cell r="G3523" t="str">
            <v>SEDI - SERVIÇOS DIVERSOS</v>
          </cell>
        </row>
        <row r="3523">
          <cell r="I3523" t="str">
            <v>H</v>
          </cell>
          <cell r="J3523">
            <v>0.3154</v>
          </cell>
          <cell r="K3523">
            <v>0</v>
          </cell>
          <cell r="L3523">
            <v>33.07</v>
          </cell>
        </row>
        <row r="3524">
          <cell r="D3524" t="str">
            <v> 88247 </v>
          </cell>
          <cell r="E3524" t="str">
            <v>SINAPI</v>
          </cell>
          <cell r="F3524" t="str">
            <v>AUXILIAR DE ELETRICISTA COM ENCARGOS COMPLEMENTARES</v>
          </cell>
          <cell r="G3524" t="str">
            <v>SEDI - SERVIÇOS DIVERSOS</v>
          </cell>
        </row>
        <row r="3524">
          <cell r="I3524" t="str">
            <v>H</v>
          </cell>
          <cell r="J3524">
            <v>0.3154</v>
          </cell>
          <cell r="K3524">
            <v>0</v>
          </cell>
          <cell r="L3524">
            <v>27.3</v>
          </cell>
        </row>
        <row r="3525">
          <cell r="D3525" t="str">
            <v> 00011950 </v>
          </cell>
          <cell r="E3525" t="str">
            <v>SINAPI</v>
          </cell>
          <cell r="F3525" t="str">
            <v>BUCHA DE NYLON SEM ABA S6, COM PARAFUSO DE 4,20 X 40 MM EM ACO ZINCADO COM ROSCA SOBERBA, CABECA CHATA E FENDA PHILLIPS</v>
          </cell>
          <cell r="G3525" t="str">
            <v>Material</v>
          </cell>
        </row>
        <row r="3525">
          <cell r="I3525" t="str">
            <v>UN</v>
          </cell>
          <cell r="J3525">
            <v>2</v>
          </cell>
          <cell r="K3525">
            <v>0</v>
          </cell>
          <cell r="L3525">
            <v>0.31</v>
          </cell>
        </row>
        <row r="3526">
          <cell r="D3526" t="str">
            <v> 00002593 </v>
          </cell>
          <cell r="E3526" t="str">
            <v>SINAPI</v>
          </cell>
          <cell r="F3526" t="str">
            <v>CONDULETE DE ALUMINIO TIPO LR, PARA ELETRODUTO ROSCAVEL DE 3/4", COM TAMPA CEGA</v>
          </cell>
          <cell r="G3526" t="str">
            <v>Material</v>
          </cell>
        </row>
        <row r="3526">
          <cell r="I3526" t="str">
            <v>UN</v>
          </cell>
          <cell r="J3526">
            <v>1</v>
          </cell>
          <cell r="K3526">
            <v>0</v>
          </cell>
          <cell r="L3526">
            <v>11.63</v>
          </cell>
        </row>
        <row r="3528">
          <cell r="D3528" t="str">
            <v>Código</v>
          </cell>
          <cell r="E3528" t="str">
            <v>Banco</v>
          </cell>
          <cell r="F3528" t="str">
            <v>Descrição</v>
          </cell>
          <cell r="G3528" t="str">
            <v>Tipo</v>
          </cell>
        </row>
        <row r="3528">
          <cell r="I3528" t="str">
            <v>Und</v>
          </cell>
          <cell r="J3528" t="str">
            <v>Quant.</v>
          </cell>
          <cell r="K3528" t="str">
            <v>Porcent.</v>
          </cell>
          <cell r="L3528" t="str">
            <v>Valor Unit</v>
          </cell>
        </row>
        <row r="3529">
          <cell r="D3529" t="str">
            <v> 91926 </v>
          </cell>
          <cell r="E3529" t="str">
            <v>SINAPI</v>
          </cell>
          <cell r="F3529" t="str">
            <v>CABO DE COBRE FLEXÍVEL ISOLADO, 2,5 MM², ANTI-CHAMA 450/750 V, PARA CIRCUITOS TERMINAIS - FORNECIMENTO E INSTALAÇÃO. AF_03/2023</v>
          </cell>
          <cell r="G3529" t="str">
            <v>INEL - INSTALAÇÃO ELÉTRICA/ELETRIFICAÇÃO E ILUMINAÇÃO EXTERNA</v>
          </cell>
        </row>
        <row r="3529">
          <cell r="I3529" t="str">
            <v>M</v>
          </cell>
          <cell r="J3529">
            <v>1</v>
          </cell>
        </row>
        <row r="3529">
          <cell r="L3529">
            <v>4.56</v>
          </cell>
        </row>
        <row r="3530">
          <cell r="D3530" t="str">
            <v> 88264 </v>
          </cell>
          <cell r="E3530" t="str">
            <v>SINAPI</v>
          </cell>
          <cell r="F3530" t="str">
            <v>ELETRICISTA COM ENCARGOS COMPLEMENTARES</v>
          </cell>
          <cell r="G3530" t="str">
            <v>SEDI - SERVIÇOS DIVERSOS</v>
          </cell>
        </row>
        <row r="3530">
          <cell r="I3530" t="str">
            <v>H</v>
          </cell>
          <cell r="J3530">
            <v>0.029</v>
          </cell>
          <cell r="K3530">
            <v>0</v>
          </cell>
          <cell r="L3530">
            <v>33.07</v>
          </cell>
        </row>
        <row r="3531">
          <cell r="D3531" t="str">
            <v> 88247 </v>
          </cell>
          <cell r="E3531" t="str">
            <v>SINAPI</v>
          </cell>
          <cell r="F3531" t="str">
            <v>AUXILIAR DE ELETRICISTA COM ENCARGOS COMPLEMENTARES</v>
          </cell>
          <cell r="G3531" t="str">
            <v>SEDI - SERVIÇOS DIVERSOS</v>
          </cell>
        </row>
        <row r="3531">
          <cell r="I3531" t="str">
            <v>H</v>
          </cell>
          <cell r="J3531">
            <v>0.029</v>
          </cell>
          <cell r="K3531">
            <v>0</v>
          </cell>
          <cell r="L3531">
            <v>27.3</v>
          </cell>
        </row>
        <row r="3532">
          <cell r="D3532" t="str">
            <v> 00001014 </v>
          </cell>
          <cell r="E3532" t="str">
            <v>SINAPI</v>
          </cell>
          <cell r="F3532" t="str">
            <v>CABO DE COBRE, FLEXIVEL, CLASSE 4 OU 5, ISOLACAO EM PVC/A, ANTICHAMA BWF-B, 1 CONDUTOR, 450/750 V, SECAO NOMINAL 2,5 MM2</v>
          </cell>
          <cell r="G3532" t="str">
            <v>Material</v>
          </cell>
        </row>
        <row r="3532">
          <cell r="I3532" t="str">
            <v>M</v>
          </cell>
          <cell r="J3532">
            <v>1.2434</v>
          </cell>
          <cell r="K3532">
            <v>0</v>
          </cell>
          <cell r="L3532">
            <v>2.2</v>
          </cell>
        </row>
        <row r="3533">
          <cell r="D3533" t="str">
            <v> 00021127 </v>
          </cell>
          <cell r="E3533" t="str">
            <v>SINAPI</v>
          </cell>
          <cell r="F3533" t="str">
            <v>FITA ISOLANTE ADESIVA ANTICHAMA, USO ATE 750 V, EM ROLO DE 19 MM X 5 M</v>
          </cell>
          <cell r="G3533" t="str">
            <v>Material</v>
          </cell>
        </row>
        <row r="3533">
          <cell r="I3533" t="str">
            <v>UN</v>
          </cell>
          <cell r="J3533">
            <v>0.0094</v>
          </cell>
          <cell r="K3533">
            <v>0</v>
          </cell>
          <cell r="L3533">
            <v>9.79</v>
          </cell>
        </row>
        <row r="3535">
          <cell r="D3535" t="str">
            <v>Código</v>
          </cell>
          <cell r="E3535" t="str">
            <v>Banco</v>
          </cell>
          <cell r="F3535" t="str">
            <v>Descrição</v>
          </cell>
          <cell r="G3535" t="str">
            <v>Tipo</v>
          </cell>
        </row>
        <row r="3535">
          <cell r="I3535" t="str">
            <v>Und</v>
          </cell>
          <cell r="J3535" t="str">
            <v>Quant.</v>
          </cell>
          <cell r="K3535" t="str">
            <v>Porcent.</v>
          </cell>
          <cell r="L3535" t="str">
            <v>Valor Unit</v>
          </cell>
        </row>
        <row r="3536">
          <cell r="D3536" t="str">
            <v> UFF00556 </v>
          </cell>
          <cell r="E3536" t="str">
            <v>Próprio</v>
          </cell>
          <cell r="F3536" t="str">
            <v>Parametrização do relé, comissionamento e estudo de proteção.</v>
          </cell>
          <cell r="G3536" t="str">
            <v>ASTU - ASSENTAMENTO DE TUBOS E PECAS</v>
          </cell>
        </row>
        <row r="3536">
          <cell r="I3536" t="str">
            <v>UN</v>
          </cell>
          <cell r="J3536">
            <v>1</v>
          </cell>
        </row>
        <row r="3536">
          <cell r="L3536">
            <v>7970</v>
          </cell>
        </row>
        <row r="3537">
          <cell r="D3537" t="str">
            <v> UFF_COTAÇÃO 173 </v>
          </cell>
          <cell r="E3537" t="str">
            <v>Próprio</v>
          </cell>
          <cell r="F3537" t="str">
            <v>Parametrização do relé, comissionamento e estudo de proteção.</v>
          </cell>
          <cell r="G3537" t="str">
            <v>Serviços</v>
          </cell>
        </row>
        <row r="3537">
          <cell r="I3537" t="str">
            <v>UN</v>
          </cell>
          <cell r="J3537">
            <v>1</v>
          </cell>
          <cell r="K3537">
            <v>0</v>
          </cell>
          <cell r="L3537">
            <v>7970</v>
          </cell>
        </row>
        <row r="3539">
          <cell r="F3539" t="str">
            <v>REDE EXTERNA DE MÉDIA TENSÃO</v>
          </cell>
        </row>
        <row r="3540">
          <cell r="D3540" t="str">
            <v>Código</v>
          </cell>
          <cell r="E3540" t="str">
            <v>Banco</v>
          </cell>
          <cell r="F3540" t="str">
            <v>Descrição</v>
          </cell>
          <cell r="G3540" t="str">
            <v>Tipo</v>
          </cell>
        </row>
        <row r="3540">
          <cell r="I3540" t="str">
            <v>Und</v>
          </cell>
          <cell r="J3540" t="str">
            <v>Quant.</v>
          </cell>
          <cell r="K3540" t="str">
            <v>Porcent.</v>
          </cell>
          <cell r="L3540" t="str">
            <v>Valor Unit</v>
          </cell>
        </row>
        <row r="3541">
          <cell r="D3541" t="str">
            <v> 101817 </v>
          </cell>
          <cell r="E3541" t="str">
            <v>SINAPI</v>
          </cell>
          <cell r="F3541" t="str">
            <v>RECOMPOSIÇÃO DE PAVIMENTO EM PARALELEPÍPEDOS, REJUNTAMENTO COM PÓ DE PEDRA, COM REAPROVEITAMENTO DOS PARALELEPÍPEDOS, PARA O FECHAMENTO DE VALAS - INCLUSO RETIRADA E COLOCAÇÃO DO MATERIAL. AF_12/2020</v>
          </cell>
          <cell r="G3541" t="str">
            <v>PAVI - PAVIMENTAÇÃO</v>
          </cell>
        </row>
        <row r="3541">
          <cell r="I3541" t="str">
            <v>m²</v>
          </cell>
          <cell r="J3541">
            <v>1</v>
          </cell>
        </row>
        <row r="3541">
          <cell r="L3541">
            <v>55.76</v>
          </cell>
        </row>
        <row r="3542">
          <cell r="D3542" t="str">
            <v> 88316 </v>
          </cell>
          <cell r="E3542" t="str">
            <v>SINAPI</v>
          </cell>
          <cell r="F3542" t="str">
            <v>SERVENTE COM ENCARGOS COMPLEMENTARES</v>
          </cell>
          <cell r="G3542" t="str">
            <v>SEDI - SERVIÇOS DIVERSOS</v>
          </cell>
        </row>
        <row r="3542">
          <cell r="I3542" t="str">
            <v>H</v>
          </cell>
          <cell r="J3542">
            <v>1.6978</v>
          </cell>
          <cell r="K3542">
            <v>0</v>
          </cell>
          <cell r="L3542">
            <v>25.95</v>
          </cell>
        </row>
        <row r="3543">
          <cell r="D3543" t="str">
            <v> 91278 </v>
          </cell>
          <cell r="E3543" t="str">
            <v>SINAPI</v>
          </cell>
          <cell r="F3543" t="str">
            <v>PLACA VIBRATÓRIA REVERSÍVEL COM MOTOR 4 TEMPOS A GASOLINA, FORÇA CENTRÍFUGA DE 25 KN (2500 KGF), POTÊNCIA 5,5 CV - CHI DIURNO. AF_08/2015</v>
          </cell>
          <cell r="G3543" t="str">
            <v>CHOR - CUSTOS HORÁRIOS DE MÁQUINAS E EQUIPAMENTOS</v>
          </cell>
        </row>
        <row r="3543">
          <cell r="I3543" t="str">
            <v>CHI</v>
          </cell>
          <cell r="J3543">
            <v>0.4131</v>
          </cell>
          <cell r="K3543">
            <v>0</v>
          </cell>
          <cell r="L3543">
            <v>0.68</v>
          </cell>
        </row>
        <row r="3544">
          <cell r="D3544" t="str">
            <v> 91277 </v>
          </cell>
          <cell r="E3544" t="str">
            <v>SINAPI</v>
          </cell>
          <cell r="F3544" t="str">
            <v>PLACA VIBRATÓRIA REVERSÍVEL COM MOTOR 4 TEMPOS A GASOLINA, FORÇA CENTRÍFUGA DE 25 KN (2500 KGF), POTÊNCIA 5,5 CV - CHP DIURNO. AF_08/2015</v>
          </cell>
          <cell r="G3544" t="str">
            <v>CHOR - CUSTOS HORÁRIOS DE MÁQUINAS E EQUIPAMENTOS</v>
          </cell>
        </row>
        <row r="3544">
          <cell r="I3544" t="str">
            <v>CHP</v>
          </cell>
          <cell r="J3544">
            <v>0.0113</v>
          </cell>
          <cell r="K3544">
            <v>0</v>
          </cell>
          <cell r="L3544">
            <v>9.65</v>
          </cell>
        </row>
        <row r="3545">
          <cell r="D3545" t="str">
            <v> 00000367 </v>
          </cell>
          <cell r="E3545" t="str">
            <v>SINAPI</v>
          </cell>
          <cell r="F3545" t="str">
            <v>AREIA GROSSA - POSTO JAZIDA/FORNECEDOR (RETIRADO NA JAZIDA, SEM TRANSPORTE)</v>
          </cell>
          <cell r="G3545" t="str">
            <v>Material</v>
          </cell>
        </row>
        <row r="3545">
          <cell r="I3545" t="str">
            <v>M³</v>
          </cell>
          <cell r="J3545">
            <v>0.114</v>
          </cell>
          <cell r="K3545">
            <v>0</v>
          </cell>
          <cell r="L3545">
            <v>81.04</v>
          </cell>
        </row>
        <row r="3546">
          <cell r="D3546" t="str">
            <v> 00004741 </v>
          </cell>
          <cell r="E3546" t="str">
            <v>SINAPI</v>
          </cell>
          <cell r="F3546" t="str">
            <v>PO DE PEDRA (POSTO PEDREIRA/FORNECEDOR, SEM FRETE)</v>
          </cell>
          <cell r="G3546" t="str">
            <v>Material</v>
          </cell>
        </row>
        <row r="3546">
          <cell r="I3546" t="str">
            <v>M³</v>
          </cell>
          <cell r="J3546">
            <v>0.0204</v>
          </cell>
          <cell r="K3546">
            <v>0</v>
          </cell>
          <cell r="L3546">
            <v>103.36</v>
          </cell>
        </row>
        <row r="3548">
          <cell r="D3548" t="str">
            <v>Código</v>
          </cell>
          <cell r="E3548" t="str">
            <v>Banco</v>
          </cell>
          <cell r="F3548" t="str">
            <v>Descrição</v>
          </cell>
          <cell r="G3548" t="str">
            <v>Tipo</v>
          </cell>
        </row>
        <row r="3548">
          <cell r="I3548" t="str">
            <v>Und</v>
          </cell>
          <cell r="J3548" t="str">
            <v>Quant.</v>
          </cell>
          <cell r="K3548" t="str">
            <v>Porcent.</v>
          </cell>
          <cell r="L3548" t="str">
            <v>Valor Unit</v>
          </cell>
        </row>
        <row r="3549">
          <cell r="D3549" t="str">
            <v> 90100 </v>
          </cell>
          <cell r="E3549" t="str">
            <v>SINAPI</v>
          </cell>
          <cell r="F3549" t="str">
            <v>ESCAVAÇÃO MECANIZADA DE VALA COM PROF. ATÉ 1,5 M (MÉDIA MONTANTE E JUSANTE/UMA COMPOSIÇÃO POR TRECHO), RETROESCAV. (0,26 M3), LARG. DE 0,8 M A 1,5 M, EM SOLO DE 1A CATEGORIA, EM LOCAIS COM ALTO NÍVEL DE INTERFERÊNCIA. AF_02/2021</v>
          </cell>
          <cell r="G3549" t="str">
            <v>MOVT - MOVIMENTO DE TERRA</v>
          </cell>
        </row>
        <row r="3549">
          <cell r="I3549" t="str">
            <v>m³</v>
          </cell>
          <cell r="J3549">
            <v>1</v>
          </cell>
        </row>
        <row r="3549">
          <cell r="L3549">
            <v>15.1</v>
          </cell>
        </row>
        <row r="3550">
          <cell r="D3550" t="str">
            <v> 88316 </v>
          </cell>
          <cell r="E3550" t="str">
            <v>SINAPI</v>
          </cell>
          <cell r="F3550" t="str">
            <v>SERVENTE COM ENCARGOS COMPLEMENTARES</v>
          </cell>
          <cell r="G3550" t="str">
            <v>SEDI - SERVIÇOS DIVERSOS</v>
          </cell>
        </row>
        <row r="3550">
          <cell r="I3550" t="str">
            <v>H</v>
          </cell>
          <cell r="J3550">
            <v>0.1103</v>
          </cell>
          <cell r="K3550">
            <v>0</v>
          </cell>
          <cell r="L3550">
            <v>25.95</v>
          </cell>
        </row>
        <row r="3551">
          <cell r="D3551" t="str">
            <v> 5678 </v>
          </cell>
          <cell r="E3551" t="str">
            <v>SINAPI</v>
          </cell>
          <cell r="F3551" t="str">
            <v>RETROESCAVADEIRA SOBRE RODAS COM CARREGADEIRA, TRAÇÃO 4X4, POTÊNCIA LÍQ. 88 HP, CAÇAMBA CARREG. CAP. MÍN. 1 M3, CAÇAMBA RETRO CAP. 0,26 M3, PESO OPERACIONAL MÍN. 6.674 KG, PROFUNDIDADE ESCAVAÇÃO MÁX. 4,37 M - CHP DIURNO. AF_06/2014</v>
          </cell>
          <cell r="G3551" t="str">
            <v>CHOR - CUSTOS HORÁRIOS DE MÁQUINAS E EQUIPAMENTOS</v>
          </cell>
        </row>
        <row r="3551">
          <cell r="I3551" t="str">
            <v>CHP</v>
          </cell>
          <cell r="J3551">
            <v>0.0499</v>
          </cell>
          <cell r="K3551">
            <v>0</v>
          </cell>
          <cell r="L3551">
            <v>158.6</v>
          </cell>
        </row>
        <row r="3552">
          <cell r="D3552" t="str">
            <v> 5679 </v>
          </cell>
          <cell r="E3552" t="str">
            <v>SINAPI</v>
          </cell>
          <cell r="F3552" t="str">
            <v>RETROESCAVADEIRA SOBRE RODAS COM CARREGADEIRA, TRAÇÃO 4X4, POTÊNCIA LÍQ. 88 HP, CAÇAMBA CARREG. CAP. MÍN. 1 M3, CAÇAMBA RETRO CAP. 0,26 M3, PESO OPERACIONAL MÍN. 6.674 KG, PROFUNDIDADE ESCAVAÇÃO MÁX. 4,37 M - CHI DIURNO. AF_06/2014</v>
          </cell>
          <cell r="G3552" t="str">
            <v>CHOR - CUSTOS HORÁRIOS DE MÁQUINAS E EQUIPAMENTOS</v>
          </cell>
        </row>
        <row r="3552">
          <cell r="I3552" t="str">
            <v>CHI</v>
          </cell>
          <cell r="J3552">
            <v>0.0603</v>
          </cell>
          <cell r="K3552">
            <v>0</v>
          </cell>
          <cell r="L3552">
            <v>71.86</v>
          </cell>
        </row>
        <row r="3554">
          <cell r="D3554" t="str">
            <v>Código</v>
          </cell>
          <cell r="E3554" t="str">
            <v>Banco</v>
          </cell>
          <cell r="F3554" t="str">
            <v>Descrição</v>
          </cell>
          <cell r="G3554" t="str">
            <v>Tipo</v>
          </cell>
        </row>
        <row r="3554">
          <cell r="I3554" t="str">
            <v>Und</v>
          </cell>
          <cell r="J3554" t="str">
            <v>Quant.</v>
          </cell>
          <cell r="K3554" t="str">
            <v>Porcent.</v>
          </cell>
          <cell r="L3554" t="str">
            <v>Valor Unit</v>
          </cell>
        </row>
        <row r="3555">
          <cell r="D3555" t="str">
            <v> 104734 </v>
          </cell>
          <cell r="E3555" t="str">
            <v>SINAPI</v>
          </cell>
          <cell r="F3555" t="str">
            <v>REATERRO MECANIZADO DE VALA COM RETROESCAVADEIRA (CAPACIDADE   DA   CAÇAMBA   DA RETRO: 0,26 M³/POTÊNCIA: 88 HP), LARGURA DE 0,8 A 1,5 M, PROFUNDIDADE ATÉ 1,5 M, COM SOLO (SEM SUBSTITUIÇÃO) DE 1ª CATEGORIA, COM PLACA VIBRATÓRIA. AF_08/2023</v>
          </cell>
          <cell r="G3555" t="str">
            <v>MOVT - MOVIMENTO DE TERRA</v>
          </cell>
        </row>
        <row r="3555">
          <cell r="I3555" t="str">
            <v>m³</v>
          </cell>
          <cell r="J3555">
            <v>1</v>
          </cell>
        </row>
        <row r="3555">
          <cell r="L3555">
            <v>15.37</v>
          </cell>
        </row>
        <row r="3556">
          <cell r="D3556" t="str">
            <v> 5678 </v>
          </cell>
          <cell r="E3556" t="str">
            <v>SINAPI</v>
          </cell>
          <cell r="F3556" t="str">
            <v>RETROESCAVADEIRA SOBRE RODAS COM CARREGADEIRA, TRAÇÃO 4X4, POTÊNCIA LÍQ. 88 HP, CAÇAMBA CARREG. CAP. MÍN. 1 M3, CAÇAMBA RETRO CAP. 0,26 M3, PESO OPERACIONAL MÍN. 6.674 KG, PROFUNDIDADE ESCAVAÇÃO MÁX. 4,37 M - CHP DIURNO. AF_06/2014</v>
          </cell>
          <cell r="G3556" t="str">
            <v>CHOR - CUSTOS HORÁRIOS DE MÁQUINAS E EQUIPAMENTOS</v>
          </cell>
        </row>
        <row r="3556">
          <cell r="I3556" t="str">
            <v>CHP</v>
          </cell>
          <cell r="J3556">
            <v>0.0382</v>
          </cell>
          <cell r="K3556">
            <v>0</v>
          </cell>
          <cell r="L3556">
            <v>158.6</v>
          </cell>
        </row>
        <row r="3557">
          <cell r="D3557" t="str">
            <v> 88316 </v>
          </cell>
          <cell r="E3557" t="str">
            <v>SINAPI</v>
          </cell>
          <cell r="F3557" t="str">
            <v>SERVENTE COM ENCARGOS COMPLEMENTARES</v>
          </cell>
          <cell r="G3557" t="str">
            <v>SEDI - SERVIÇOS DIVERSOS</v>
          </cell>
        </row>
        <row r="3557">
          <cell r="I3557" t="str">
            <v>H</v>
          </cell>
          <cell r="J3557">
            <v>0.1135</v>
          </cell>
          <cell r="K3557">
            <v>0</v>
          </cell>
          <cell r="L3557">
            <v>25.95</v>
          </cell>
        </row>
        <row r="3558">
          <cell r="D3558" t="str">
            <v> 5901 </v>
          </cell>
          <cell r="E3558" t="str">
            <v>SINAPI</v>
          </cell>
          <cell r="F3558" t="str">
            <v>CAMINHÃO PIPA 10.000 L TRUCADO, PESO BRUTO TOTAL 23.000 KG, CARGA ÚTIL MÁXIMA 15.935 KG, DISTÂNCIA ENTRE EIXOS 4,8 M, POTÊNCIA 230 CV, INCLUSIVE TANQUE DE AÇO PARA TRANSPORTE DE ÁGUA - CHP DIURNO. AF_06/2014</v>
          </cell>
          <cell r="G3558" t="str">
            <v>CHOR - CUSTOS HORÁRIOS DE MÁQUINAS E EQUIPAMENTOS</v>
          </cell>
        </row>
        <row r="3558">
          <cell r="I3558" t="str">
            <v>CHP</v>
          </cell>
          <cell r="J3558">
            <v>0.0054</v>
          </cell>
          <cell r="K3558">
            <v>0</v>
          </cell>
          <cell r="L3558">
            <v>332.71</v>
          </cell>
        </row>
        <row r="3559">
          <cell r="D3559" t="str">
            <v> 5903 </v>
          </cell>
          <cell r="E3559" t="str">
            <v>SINAPI</v>
          </cell>
          <cell r="F3559" t="str">
            <v>CAMINHÃO PIPA 10.000 L TRUCADO, PESO BRUTO TOTAL 23.000 KG, CARGA ÚTIL MÁXIMA 15.935 KG, DISTÂNCIA ENTRE EIXOS 4,8 M, POTÊNCIA 230 CV, INCLUSIVE TANQUE DE AÇO PARA TRANSPORTE DE ÁGUA - CHI DIURNO. AF_06/2014</v>
          </cell>
          <cell r="G3559" t="str">
            <v>CHOR - CUSTOS HORÁRIOS DE MÁQUINAS E EQUIPAMENTOS</v>
          </cell>
        </row>
        <row r="3559">
          <cell r="I3559" t="str">
            <v>CHI</v>
          </cell>
          <cell r="J3559">
            <v>0.0006</v>
          </cell>
          <cell r="K3559">
            <v>0</v>
          </cell>
          <cell r="L3559">
            <v>89.6</v>
          </cell>
        </row>
        <row r="3560">
          <cell r="D3560" t="str">
            <v> 5679 </v>
          </cell>
          <cell r="E3560" t="str">
            <v>SINAPI</v>
          </cell>
          <cell r="F3560" t="str">
            <v>RETROESCAVADEIRA SOBRE RODAS COM CARREGADEIRA, TRAÇÃO 4X4, POTÊNCIA LÍQ. 88 HP, CAÇAMBA CARREG. CAP. MÍN. 1 M3, CAÇAMBA RETRO CAP. 0,26 M3, PESO OPERACIONAL MÍN. 6.674 KG, PROFUNDIDADE ESCAVAÇÃO MÁX. 4,37 M - CHI DIURNO. AF_06/2014</v>
          </cell>
          <cell r="G3560" t="str">
            <v>CHOR - CUSTOS HORÁRIOS DE MÁQUINAS E EQUIPAMENTOS</v>
          </cell>
        </row>
        <row r="3560">
          <cell r="I3560" t="str">
            <v>CHI</v>
          </cell>
          <cell r="J3560">
            <v>0.0551</v>
          </cell>
          <cell r="K3560">
            <v>0</v>
          </cell>
          <cell r="L3560">
            <v>71.86</v>
          </cell>
        </row>
        <row r="3561">
          <cell r="D3561" t="str">
            <v> 91277 </v>
          </cell>
          <cell r="E3561" t="str">
            <v>SINAPI</v>
          </cell>
          <cell r="F3561" t="str">
            <v>PLACA VIBRATÓRIA REVERSÍVEL COM MOTOR 4 TEMPOS A GASOLINA, FORÇA CENTRÍFUGA DE 25 KN (2500 KGF), POTÊNCIA 5,5 CV - CHP DIURNO. AF_08/2015</v>
          </cell>
          <cell r="G3561" t="str">
            <v>CHOR - CUSTOS HORÁRIOS DE MÁQUINAS E EQUIPAMENTOS</v>
          </cell>
        </row>
        <row r="3561">
          <cell r="I3561" t="str">
            <v>CHP</v>
          </cell>
          <cell r="J3561">
            <v>0.0614</v>
          </cell>
          <cell r="K3561">
            <v>0</v>
          </cell>
          <cell r="L3561">
            <v>9.65</v>
          </cell>
        </row>
        <row r="3563">
          <cell r="D3563" t="str">
            <v>Código</v>
          </cell>
          <cell r="E3563" t="str">
            <v>Banco</v>
          </cell>
          <cell r="F3563" t="str">
            <v>Descrição</v>
          </cell>
          <cell r="G3563" t="str">
            <v>Tipo</v>
          </cell>
        </row>
        <row r="3563">
          <cell r="I3563" t="str">
            <v>Und</v>
          </cell>
          <cell r="J3563" t="str">
            <v>Quant.</v>
          </cell>
          <cell r="K3563" t="str">
            <v>Porcent.</v>
          </cell>
          <cell r="L3563" t="str">
            <v>Valor Unit</v>
          </cell>
        </row>
        <row r="3564">
          <cell r="D3564" t="str">
            <v> UFF00566 (ADAPT_IOPES: 151017) </v>
          </cell>
          <cell r="E3564" t="str">
            <v>Próprio</v>
          </cell>
          <cell r="F3564" t="str">
            <v>CAIXA DE PASSAGEM DE ALVENARIA DE BLOCOS DE CONCRETO 9x19x39 CM, DIMENSÕES 80x80x80 CM, COM REVESTIMENTO INTERNO EM CHAPISCO E REBOCO, EXCLUSIVE TAMPA DE FERRO FUNDIDO PESADO DIAM. 60 CM, COM DRENO DE BRITA NO FUNDO.</v>
          </cell>
          <cell r="G3564" t="str">
            <v>ASTU - ASSENTAMENTO DE TUBOS E PECAS</v>
          </cell>
        </row>
        <row r="3564">
          <cell r="I3564" t="str">
            <v>UN</v>
          </cell>
          <cell r="J3564">
            <v>1</v>
          </cell>
        </row>
        <row r="3564">
          <cell r="L3564">
            <v>889.28</v>
          </cell>
        </row>
        <row r="3565">
          <cell r="D3565" t="str">
            <v> 88242 </v>
          </cell>
          <cell r="E3565" t="str">
            <v>SINAPI</v>
          </cell>
          <cell r="F3565" t="str">
            <v>AJUDANTE DE PEDREIRO COM ENCARGOS COMPLEMENTARES</v>
          </cell>
          <cell r="G3565" t="str">
            <v>SEDI - SERVIÇOS DIVERSOS</v>
          </cell>
        </row>
        <row r="3565">
          <cell r="I3565" t="str">
            <v>H</v>
          </cell>
          <cell r="J3565">
            <v>1.532</v>
          </cell>
          <cell r="K3565">
            <v>0</v>
          </cell>
          <cell r="L3565">
            <v>26.86</v>
          </cell>
        </row>
        <row r="3566">
          <cell r="D3566" t="str">
            <v> 88245 </v>
          </cell>
          <cell r="E3566" t="str">
            <v>SINAPI</v>
          </cell>
          <cell r="F3566" t="str">
            <v>ARMADOR COM ENCARGOS COMPLEMENTARES</v>
          </cell>
          <cell r="G3566" t="str">
            <v>SEDI - SERVIÇOS DIVERSOS</v>
          </cell>
        </row>
        <row r="3566">
          <cell r="I3566" t="str">
            <v>H</v>
          </cell>
          <cell r="J3566">
            <v>0.147</v>
          </cell>
          <cell r="K3566">
            <v>0</v>
          </cell>
          <cell r="L3566">
            <v>32.41</v>
          </cell>
        </row>
        <row r="3567">
          <cell r="D3567" t="str">
            <v> 88309 </v>
          </cell>
          <cell r="E3567" t="str">
            <v>SINAPI</v>
          </cell>
          <cell r="F3567" t="str">
            <v>PEDREIRO COM ENCARGOS COMPLEMENTARES</v>
          </cell>
          <cell r="G3567" t="str">
            <v>SEDI - SERVIÇOS DIVERSOS</v>
          </cell>
        </row>
        <row r="3567">
          <cell r="I3567" t="str">
            <v>H</v>
          </cell>
          <cell r="J3567">
            <v>5.659</v>
          </cell>
          <cell r="K3567">
            <v>0</v>
          </cell>
          <cell r="L3567">
            <v>33.38</v>
          </cell>
        </row>
        <row r="3568">
          <cell r="D3568" t="str">
            <v> 88316 </v>
          </cell>
          <cell r="E3568" t="str">
            <v>SINAPI</v>
          </cell>
          <cell r="F3568" t="str">
            <v>SERVENTE COM ENCARGOS COMPLEMENTARES</v>
          </cell>
          <cell r="G3568" t="str">
            <v>SEDI - SERVIÇOS DIVERSOS</v>
          </cell>
        </row>
        <row r="3568">
          <cell r="I3568" t="str">
            <v>H</v>
          </cell>
          <cell r="J3568">
            <v>15.709</v>
          </cell>
          <cell r="K3568">
            <v>0</v>
          </cell>
          <cell r="L3568">
            <v>25.95</v>
          </cell>
        </row>
        <row r="3569">
          <cell r="D3569" t="str">
            <v> 88262 </v>
          </cell>
          <cell r="E3569" t="str">
            <v>SINAPI</v>
          </cell>
          <cell r="F3569" t="str">
            <v>CARPINTEIRO DE FORMAS COM ENCARGOS COMPLEMENTARES</v>
          </cell>
          <cell r="G3569" t="str">
            <v>SEDI - SERVIÇOS DIVERSOS</v>
          </cell>
        </row>
        <row r="3569">
          <cell r="I3569" t="str">
            <v>H</v>
          </cell>
          <cell r="J3569">
            <v>1.385</v>
          </cell>
          <cell r="K3569">
            <v>0</v>
          </cell>
          <cell r="L3569">
            <v>33.15</v>
          </cell>
        </row>
        <row r="3570">
          <cell r="D3570" t="str">
            <v> 000300 </v>
          </cell>
          <cell r="E3570" t="str">
            <v>SBC</v>
          </cell>
          <cell r="F3570" t="str">
            <v>CAL HIDRATADA CH-III SACO 20kg (QUILOGRAMA)</v>
          </cell>
          <cell r="G3570" t="str">
            <v>Material</v>
          </cell>
        </row>
        <row r="3570">
          <cell r="I3570" t="str">
            <v>KG</v>
          </cell>
          <cell r="J3570">
            <v>4.675</v>
          </cell>
          <cell r="K3570">
            <v>0</v>
          </cell>
          <cell r="L3570">
            <v>0.89</v>
          </cell>
        </row>
        <row r="3571">
          <cell r="D3571" t="str">
            <v> 00043132 </v>
          </cell>
          <cell r="E3571" t="str">
            <v>SINAPI</v>
          </cell>
          <cell r="F3571" t="str">
            <v>ARAME RECOZIDO 16 BWG, D = 1,65 MM (0,016 KG/M) OU 18 BWG, D = 1,25 MM (0,01 KG/M)</v>
          </cell>
          <cell r="G3571" t="str">
            <v>Material</v>
          </cell>
        </row>
        <row r="3571">
          <cell r="I3571" t="str">
            <v>KG</v>
          </cell>
          <cell r="J3571">
            <v>0.037</v>
          </cell>
          <cell r="K3571">
            <v>0</v>
          </cell>
          <cell r="L3571">
            <v>25.69</v>
          </cell>
        </row>
        <row r="3572">
          <cell r="D3572" t="str">
            <v> 00013284 </v>
          </cell>
          <cell r="E3572" t="str">
            <v>SINAPI</v>
          </cell>
          <cell r="F3572" t="str">
            <v>CIMENTO PORTLAND DE ALTO FORNO (AF) CP III-40</v>
          </cell>
          <cell r="G3572" t="str">
            <v>Material</v>
          </cell>
        </row>
        <row r="3572">
          <cell r="I3572" t="str">
            <v>KG</v>
          </cell>
          <cell r="J3572">
            <v>41.258</v>
          </cell>
          <cell r="K3572">
            <v>0</v>
          </cell>
          <cell r="L3572">
            <v>0.56</v>
          </cell>
        </row>
        <row r="3573">
          <cell r="D3573" t="str">
            <v> 072552 </v>
          </cell>
          <cell r="E3573" t="str">
            <v>SBC</v>
          </cell>
          <cell r="F3573" t="str">
            <v>ADITIVO IMPERMEABILIZANTE PEGA NORMAL SIKA 1</v>
          </cell>
          <cell r="G3573" t="str">
            <v>Material</v>
          </cell>
        </row>
        <row r="3573">
          <cell r="I3573" t="str">
            <v>L</v>
          </cell>
          <cell r="J3573">
            <v>1.309</v>
          </cell>
          <cell r="K3573">
            <v>0</v>
          </cell>
          <cell r="L3573">
            <v>6.72</v>
          </cell>
        </row>
        <row r="3574">
          <cell r="D3574" t="str">
            <v> 008767 </v>
          </cell>
          <cell r="E3574" t="str">
            <v>SBC</v>
          </cell>
          <cell r="F3574" t="str">
            <v>PEDRA BRITADA #2</v>
          </cell>
          <cell r="G3574" t="str">
            <v>Material</v>
          </cell>
        </row>
        <row r="3574">
          <cell r="I3574" t="str">
            <v>m³</v>
          </cell>
          <cell r="J3574">
            <v>0.018</v>
          </cell>
          <cell r="K3574">
            <v>0</v>
          </cell>
          <cell r="L3574">
            <v>98.6</v>
          </cell>
        </row>
        <row r="3575">
          <cell r="D3575" t="str">
            <v> 00000033 </v>
          </cell>
          <cell r="E3575" t="str">
            <v>SINAPI</v>
          </cell>
          <cell r="F3575" t="str">
            <v>ACO CA-50, 8,0 MM, VERGALHAO</v>
          </cell>
          <cell r="G3575" t="str">
            <v>Material</v>
          </cell>
        </row>
        <row r="3575">
          <cell r="I3575" t="str">
            <v>KG</v>
          </cell>
          <cell r="J3575">
            <v>2.016</v>
          </cell>
          <cell r="K3575">
            <v>0</v>
          </cell>
          <cell r="L3575">
            <v>8.12</v>
          </cell>
        </row>
        <row r="3576">
          <cell r="D3576" t="str">
            <v> 00005061 </v>
          </cell>
          <cell r="E3576" t="str">
            <v>SINAPI</v>
          </cell>
          <cell r="F3576" t="str">
            <v>PREGO DE ACO POLIDO COM CABECA 18 X 27 (2 1/2 X 10)</v>
          </cell>
          <cell r="G3576" t="str">
            <v>Material</v>
          </cell>
        </row>
        <row r="3576">
          <cell r="I3576" t="str">
            <v>KG</v>
          </cell>
          <cell r="J3576">
            <v>0.16</v>
          </cell>
          <cell r="K3576">
            <v>0</v>
          </cell>
          <cell r="L3576">
            <v>18.05</v>
          </cell>
        </row>
        <row r="3577">
          <cell r="D3577" t="str">
            <v> 00006212 </v>
          </cell>
          <cell r="E3577" t="str">
            <v>SINAPI</v>
          </cell>
          <cell r="F3577" t="str">
            <v>TABUA *2,5 X 30 CM EM PINUS, MISTA OU EQUIVALENTE DA REGIAO - BRUTA</v>
          </cell>
          <cell r="G3577" t="str">
            <v>Material</v>
          </cell>
        </row>
        <row r="3577">
          <cell r="I3577" t="str">
            <v>M</v>
          </cell>
          <cell r="J3577">
            <v>1.066</v>
          </cell>
          <cell r="K3577">
            <v>0</v>
          </cell>
          <cell r="L3577">
            <v>13.9</v>
          </cell>
        </row>
        <row r="3578">
          <cell r="D3578" t="str">
            <v> 00004509 </v>
          </cell>
          <cell r="E3578" t="str">
            <v>SINAPI</v>
          </cell>
          <cell r="F3578" t="str">
            <v>SARRAFO *2,5 X 10* CM EM PINUS, MISTA OU EQUIVALENTE DA REGIAO - BRUTA</v>
          </cell>
          <cell r="G3578" t="str">
            <v>Material</v>
          </cell>
        </row>
        <row r="3578">
          <cell r="I3578" t="str">
            <v>M</v>
          </cell>
          <cell r="J3578">
            <v>0.533</v>
          </cell>
          <cell r="K3578">
            <v>0</v>
          </cell>
          <cell r="L3578">
            <v>4.25</v>
          </cell>
        </row>
        <row r="3579">
          <cell r="D3579" t="str">
            <v> 000098 </v>
          </cell>
          <cell r="E3579" t="str">
            <v>SBC</v>
          </cell>
          <cell r="F3579" t="str">
            <v>AREIA MEDIA LAVADA</v>
          </cell>
          <cell r="G3579" t="str">
            <v>Material</v>
          </cell>
        </row>
        <row r="3579">
          <cell r="I3579" t="str">
            <v>m³</v>
          </cell>
          <cell r="J3579">
            <v>0.148</v>
          </cell>
          <cell r="K3579">
            <v>0</v>
          </cell>
          <cell r="L3579">
            <v>95</v>
          </cell>
        </row>
        <row r="3580">
          <cell r="D3580" t="str">
            <v> 00034599 </v>
          </cell>
          <cell r="E3580" t="str">
            <v>SINAPI</v>
          </cell>
          <cell r="F3580" t="str">
            <v>BLOCO DE VEDACAO CONCRETO APARENTE 9 X 19 X 39 CM (CLASSE C - NBR 6136)</v>
          </cell>
          <cell r="G3580" t="str">
            <v>Material</v>
          </cell>
        </row>
        <row r="3580">
          <cell r="I3580" t="str">
            <v>UN</v>
          </cell>
          <cell r="J3580">
            <v>37.471</v>
          </cell>
          <cell r="K3580">
            <v>0</v>
          </cell>
          <cell r="L3580">
            <v>2.75</v>
          </cell>
        </row>
        <row r="3581">
          <cell r="D3581" t="str">
            <v> 00002692 </v>
          </cell>
          <cell r="E3581" t="str">
            <v>SINAPI</v>
          </cell>
          <cell r="F3581" t="str">
            <v>DESMOLDANTE PROTETOR PARA FORMAS DE MADEIRA, DE BASE OLEOSA EMULSIONADA EM AGUA</v>
          </cell>
          <cell r="G3581" t="str">
            <v>Material</v>
          </cell>
        </row>
        <row r="3581">
          <cell r="I3581" t="str">
            <v>L</v>
          </cell>
          <cell r="J3581">
            <v>0.426</v>
          </cell>
          <cell r="K3581">
            <v>0</v>
          </cell>
          <cell r="L3581">
            <v>7.97</v>
          </cell>
        </row>
        <row r="3582">
          <cell r="D3582" t="str">
            <v> 008766 </v>
          </cell>
          <cell r="E3582" t="str">
            <v>SBC</v>
          </cell>
          <cell r="F3582" t="str">
            <v>PEDRA BRITADA #1</v>
          </cell>
          <cell r="G3582" t="str">
            <v>Material</v>
          </cell>
        </row>
        <row r="3582">
          <cell r="I3582" t="str">
            <v>m³</v>
          </cell>
          <cell r="J3582">
            <v>0.018</v>
          </cell>
          <cell r="K3582">
            <v>0</v>
          </cell>
          <cell r="L3582">
            <v>98.08</v>
          </cell>
        </row>
        <row r="3583">
          <cell r="D3583" t="str">
            <v> 000211 </v>
          </cell>
          <cell r="E3583" t="str">
            <v>SBC</v>
          </cell>
          <cell r="F3583" t="str">
            <v>PEDRA BRITADA #3</v>
          </cell>
          <cell r="G3583" t="str">
            <v>Material</v>
          </cell>
        </row>
        <row r="3583">
          <cell r="I3583" t="str">
            <v>m³</v>
          </cell>
          <cell r="J3583">
            <v>0.039</v>
          </cell>
          <cell r="K3583">
            <v>0</v>
          </cell>
          <cell r="L3583">
            <v>92.65</v>
          </cell>
        </row>
        <row r="3585">
          <cell r="D3585" t="str">
            <v>Código</v>
          </cell>
          <cell r="E3585" t="str">
            <v>Banco</v>
          </cell>
          <cell r="F3585" t="str">
            <v>Descrição</v>
          </cell>
          <cell r="G3585" t="str">
            <v>Tipo</v>
          </cell>
        </row>
        <row r="3585">
          <cell r="I3585" t="str">
            <v>Und</v>
          </cell>
          <cell r="J3585" t="str">
            <v>Quant.</v>
          </cell>
          <cell r="K3585" t="str">
            <v>Porcent.</v>
          </cell>
          <cell r="L3585" t="str">
            <v>Valor Unit</v>
          </cell>
        </row>
        <row r="3586">
          <cell r="D3586" t="str">
            <v> UFF00269 (ADAPT_EMOP: 06.016.0100-A) </v>
          </cell>
          <cell r="E3586" t="str">
            <v>Próprio</v>
          </cell>
          <cell r="F3586" t="str">
            <v>TAMPA DE FERRO FUNDIDO ARTICULADA, TIPO PESADO, 600X600MM, COM CAIXILHO, COM INSCRIÇÃO "ALTA TENSÃO"</v>
          </cell>
          <cell r="G3586">
            <v>6</v>
          </cell>
        </row>
        <row r="3586">
          <cell r="I3586" t="str">
            <v>UN</v>
          </cell>
          <cell r="J3586">
            <v>1</v>
          </cell>
        </row>
        <row r="3586">
          <cell r="L3586">
            <v>588.83</v>
          </cell>
        </row>
        <row r="3587">
          <cell r="D3587" t="str">
            <v> 07.002.0030-B </v>
          </cell>
          <cell r="E3587" t="str">
            <v>EMOP</v>
          </cell>
          <cell r="F3587" t="str">
            <v>ARGAMASSA DE CIMENTO E AREIA,NO TRACO 1:4,PREPARO MECANICO</v>
          </cell>
          <cell r="G3587">
            <v>7</v>
          </cell>
        </row>
        <row r="3587">
          <cell r="I3587" t="str">
            <v>m³</v>
          </cell>
          <cell r="J3587">
            <v>0.005</v>
          </cell>
          <cell r="K3587">
            <v>0</v>
          </cell>
          <cell r="L3587">
            <v>434.85</v>
          </cell>
        </row>
        <row r="3588">
          <cell r="D3588" t="str">
            <v> 88316 </v>
          </cell>
          <cell r="E3588" t="str">
            <v>SINAPI</v>
          </cell>
          <cell r="F3588" t="str">
            <v>SERVENTE COM ENCARGOS COMPLEMENTARES</v>
          </cell>
          <cell r="G3588" t="str">
            <v>SEDI - SERVIÇOS DIVERSOS</v>
          </cell>
        </row>
        <row r="3588">
          <cell r="I3588" t="str">
            <v>H</v>
          </cell>
          <cell r="J3588">
            <v>2</v>
          </cell>
          <cell r="K3588">
            <v>0</v>
          </cell>
          <cell r="L3588">
            <v>25.95</v>
          </cell>
        </row>
        <row r="3589">
          <cell r="D3589" t="str">
            <v> 88309 </v>
          </cell>
          <cell r="E3589" t="str">
            <v>SINAPI</v>
          </cell>
          <cell r="F3589" t="str">
            <v>PEDREIRO COM ENCARGOS COMPLEMENTARES</v>
          </cell>
          <cell r="G3589" t="str">
            <v>SEDI - SERVIÇOS DIVERSOS</v>
          </cell>
        </row>
        <row r="3589">
          <cell r="I3589" t="str">
            <v>H</v>
          </cell>
          <cell r="J3589">
            <v>2</v>
          </cell>
          <cell r="K3589">
            <v>0</v>
          </cell>
          <cell r="L3589">
            <v>33.38</v>
          </cell>
        </row>
        <row r="3590">
          <cell r="D3590" t="str">
            <v> 00507 </v>
          </cell>
          <cell r="E3590" t="str">
            <v>EMOP</v>
          </cell>
          <cell r="F3590" t="str">
            <v>TAMPAO DE FERRO FUNDIDO NODULAR MISTO, A RTICULADO, DIAMETRO DE 60CM, TIPO PESADO</v>
          </cell>
          <cell r="G3590" t="str">
            <v>Material</v>
          </cell>
        </row>
        <row r="3590">
          <cell r="I3590" t="str">
            <v>UN</v>
          </cell>
          <cell r="J3590">
            <v>1</v>
          </cell>
          <cell r="K3590">
            <v>0</v>
          </cell>
          <cell r="L3590">
            <v>468</v>
          </cell>
        </row>
        <row r="3592">
          <cell r="D3592" t="str">
            <v>Código</v>
          </cell>
          <cell r="E3592" t="str">
            <v>Banco</v>
          </cell>
          <cell r="F3592" t="str">
            <v>Descrição</v>
          </cell>
          <cell r="G3592" t="str">
            <v>Tipo</v>
          </cell>
        </row>
        <row r="3592">
          <cell r="I3592" t="str">
            <v>Und</v>
          </cell>
          <cell r="J3592" t="str">
            <v>Quant.</v>
          </cell>
          <cell r="K3592" t="str">
            <v>Porcent.</v>
          </cell>
          <cell r="L3592" t="str">
            <v>Valor Unit</v>
          </cell>
        </row>
        <row r="3593">
          <cell r="D3593" t="str">
            <v> 06.069.0050-A </v>
          </cell>
          <cell r="E3593" t="str">
            <v>EMOP</v>
          </cell>
          <cell r="F3593"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3593">
            <v>6</v>
          </cell>
        </row>
        <row r="3593">
          <cell r="I3593" t="str">
            <v>M</v>
          </cell>
          <cell r="J3593">
            <v>1</v>
          </cell>
        </row>
        <row r="3593">
          <cell r="L3593">
            <v>35.83</v>
          </cell>
        </row>
        <row r="3594">
          <cell r="D3594" t="str">
            <v> 07320 </v>
          </cell>
          <cell r="E3594" t="str">
            <v>EMOP</v>
          </cell>
          <cell r="F3594" t="str">
            <v>DUTO ANELAR FLEXIVEL,CINZA CONCRETO,POLI ETILENO,P/PROTECAO DE CONDUTORES ELETRIC OS,DN=6",DI=138,0MM,INCL. 2 PLUGS</v>
          </cell>
          <cell r="G3594" t="str">
            <v>Material</v>
          </cell>
        </row>
        <row r="3594">
          <cell r="I3594" t="str">
            <v>M</v>
          </cell>
          <cell r="J3594">
            <v>1</v>
          </cell>
          <cell r="K3594">
            <v>0</v>
          </cell>
          <cell r="L3594">
            <v>23.3</v>
          </cell>
        </row>
        <row r="3595">
          <cell r="D3595" t="str">
            <v> 07323 </v>
          </cell>
          <cell r="E3595" t="str">
            <v>EMOP</v>
          </cell>
          <cell r="F3595" t="str">
            <v>CONEXAO I,SECAO CIRC.ROSQ.CORRUG.HELICOI DAL,COR PRETA,POLIET.ALTA DENS.P/UNIAO D UTOS P/PROT.COND.ELET.DN=6"A</v>
          </cell>
          <cell r="G3595" t="str">
            <v>Material</v>
          </cell>
        </row>
        <row r="3595">
          <cell r="I3595" t="str">
            <v>UN</v>
          </cell>
          <cell r="J3595">
            <v>0.05</v>
          </cell>
          <cell r="K3595">
            <v>0</v>
          </cell>
          <cell r="L3595">
            <v>43.25</v>
          </cell>
        </row>
        <row r="3596">
          <cell r="D3596" t="str">
            <v> 14349 </v>
          </cell>
          <cell r="E3596" t="str">
            <v>EMOP</v>
          </cell>
          <cell r="F3596" t="str">
            <v>KIT VEDACAO,COMP.DUAS FITAS MASTIQUE E F ILME PVC TRANSP.P/VEDACAO DAS CONEXOES D OS DUTOS CORRUGADOS,DIAM.NOM.DN=6"</v>
          </cell>
          <cell r="G3596" t="str">
            <v>Material</v>
          </cell>
        </row>
        <row r="3596">
          <cell r="I3596" t="str">
            <v>UN</v>
          </cell>
          <cell r="J3596">
            <v>0.05</v>
          </cell>
          <cell r="K3596">
            <v>0</v>
          </cell>
          <cell r="L3596">
            <v>45.23</v>
          </cell>
        </row>
        <row r="3597">
          <cell r="D3597" t="str">
            <v> 20132 </v>
          </cell>
          <cell r="E3597" t="str">
            <v>EMOP</v>
          </cell>
          <cell r="F3597" t="str">
            <v>MAO-DE-OBRA DE SERVENTE DA CONSTRUCAO CI VIL, INCLUSIVE ENCARGOS SOCIAIS DESONERA DOS</v>
          </cell>
          <cell r="G3597" t="str">
            <v>Mão de Obra</v>
          </cell>
        </row>
        <row r="3597">
          <cell r="I3597" t="str">
            <v>H</v>
          </cell>
          <cell r="J3597">
            <v>0.45</v>
          </cell>
          <cell r="K3597">
            <v>3</v>
          </cell>
          <cell r="L3597">
            <v>17.5</v>
          </cell>
        </row>
        <row r="3599">
          <cell r="D3599" t="str">
            <v>Código</v>
          </cell>
          <cell r="E3599" t="str">
            <v>Banco</v>
          </cell>
          <cell r="F3599" t="str">
            <v>Descrição</v>
          </cell>
          <cell r="G3599" t="str">
            <v>Tipo</v>
          </cell>
        </row>
        <row r="3599">
          <cell r="I3599" t="str">
            <v>Und</v>
          </cell>
          <cell r="J3599" t="str">
            <v>Quant.</v>
          </cell>
          <cell r="K3599" t="str">
            <v>Porcent.</v>
          </cell>
          <cell r="L3599" t="str">
            <v>Valor Unit</v>
          </cell>
        </row>
        <row r="3600">
          <cell r="D3600" t="str">
            <v> UFF00498 (ADAPT_SBC: 061309) </v>
          </cell>
          <cell r="E3600" t="str">
            <v>Próprio</v>
          </cell>
          <cell r="F3600" t="str">
            <v>ENVELOPE CONCRETO 1:2:4 570x310mm P/3 ELETRODUTOS KANALEX 6""</v>
          </cell>
          <cell r="G3600">
            <v>61</v>
          </cell>
        </row>
        <row r="3600">
          <cell r="I3600" t="str">
            <v>M</v>
          </cell>
          <cell r="J3600">
            <v>1</v>
          </cell>
        </row>
        <row r="3600">
          <cell r="L3600">
            <v>210.46</v>
          </cell>
        </row>
        <row r="3601">
          <cell r="D3601" t="str">
            <v> 88309 </v>
          </cell>
          <cell r="E3601" t="str">
            <v>SINAPI</v>
          </cell>
          <cell r="F3601" t="str">
            <v>PEDREIRO COM ENCARGOS COMPLEMENTARES</v>
          </cell>
          <cell r="G3601" t="str">
            <v>SEDI - SERVIÇOS DIVERSOS</v>
          </cell>
        </row>
        <row r="3601">
          <cell r="I3601" t="str">
            <v>H</v>
          </cell>
          <cell r="J3601">
            <v>1.02</v>
          </cell>
          <cell r="K3601">
            <v>0</v>
          </cell>
          <cell r="L3601">
            <v>33.38</v>
          </cell>
        </row>
        <row r="3602">
          <cell r="D3602" t="str">
            <v> 88316 </v>
          </cell>
          <cell r="E3602" t="str">
            <v>SINAPI</v>
          </cell>
          <cell r="F3602" t="str">
            <v>SERVENTE COM ENCARGOS COMPLEMENTARES</v>
          </cell>
          <cell r="G3602" t="str">
            <v>SEDI - SERVIÇOS DIVERSOS</v>
          </cell>
        </row>
        <row r="3602">
          <cell r="I3602" t="str">
            <v>H</v>
          </cell>
          <cell r="J3602">
            <v>3.538</v>
          </cell>
          <cell r="K3602">
            <v>0</v>
          </cell>
          <cell r="L3602">
            <v>25.95</v>
          </cell>
        </row>
        <row r="3603">
          <cell r="D3603" t="str">
            <v> 000100 </v>
          </cell>
          <cell r="E3603" t="str">
            <v>SBC</v>
          </cell>
          <cell r="F3603" t="str">
            <v>AREIA GROSSA LAVADA</v>
          </cell>
          <cell r="G3603" t="str">
            <v>Material</v>
          </cell>
        </row>
        <row r="3603">
          <cell r="I3603" t="str">
            <v>m³</v>
          </cell>
          <cell r="J3603">
            <v>0.171</v>
          </cell>
          <cell r="K3603">
            <v>0</v>
          </cell>
          <cell r="L3603">
            <v>88.64</v>
          </cell>
        </row>
        <row r="3604">
          <cell r="D3604" t="str">
            <v> 000050 </v>
          </cell>
          <cell r="E3604" t="str">
            <v>SBC</v>
          </cell>
          <cell r="F3604" t="str">
            <v>CIMENTO PORTLAND CP III 32RS NBR 11578 (quilo)</v>
          </cell>
          <cell r="G3604" t="str">
            <v>Material</v>
          </cell>
        </row>
        <row r="3604">
          <cell r="I3604" t="str">
            <v>KG</v>
          </cell>
          <cell r="J3604">
            <v>76.275</v>
          </cell>
          <cell r="K3604">
            <v>0</v>
          </cell>
          <cell r="L3604">
            <v>0.66</v>
          </cell>
        </row>
        <row r="3605">
          <cell r="D3605" t="str">
            <v> 000200 </v>
          </cell>
          <cell r="E3605" t="str">
            <v>SBC</v>
          </cell>
          <cell r="F3605" t="str">
            <v>PEDRA BRITADA #1 E 2</v>
          </cell>
          <cell r="G3605" t="str">
            <v>Material</v>
          </cell>
        </row>
        <row r="3605">
          <cell r="I3605" t="str">
            <v>m³</v>
          </cell>
          <cell r="J3605">
            <v>0.194</v>
          </cell>
          <cell r="K3605">
            <v>0</v>
          </cell>
          <cell r="L3605">
            <v>98.6</v>
          </cell>
        </row>
        <row r="3607">
          <cell r="D3607" t="str">
            <v>Código</v>
          </cell>
          <cell r="E3607" t="str">
            <v>Banco</v>
          </cell>
          <cell r="F3607" t="str">
            <v>Descrição</v>
          </cell>
          <cell r="G3607" t="str">
            <v>Tipo</v>
          </cell>
        </row>
        <row r="3607">
          <cell r="I3607" t="str">
            <v>Und</v>
          </cell>
          <cell r="J3607" t="str">
            <v>Quant.</v>
          </cell>
          <cell r="K3607" t="str">
            <v>Porcent.</v>
          </cell>
          <cell r="L3607" t="str">
            <v>Valor Unit</v>
          </cell>
        </row>
        <row r="3608">
          <cell r="D3608" t="str">
            <v> UFF00488 (ADAPT_CPOS: 39.06.084) </v>
          </cell>
          <cell r="E3608" t="str">
            <v>Próprio</v>
          </cell>
          <cell r="F3608" t="str">
            <v>CABO DE COBRE  ISOLAMENTO EPR 8,7/15KV #120MM²</v>
          </cell>
          <cell r="G3608" t="str">
            <v>INEL - INSTALAÇÃO ELÉTRICA/ELETRIFICAÇÃO E ILUMINAÇÃO EXTERNA</v>
          </cell>
        </row>
        <row r="3608">
          <cell r="I3608" t="str">
            <v>M</v>
          </cell>
          <cell r="J3608">
            <v>1</v>
          </cell>
        </row>
        <row r="3608">
          <cell r="L3608">
            <v>218.35</v>
          </cell>
        </row>
        <row r="3609">
          <cell r="D3609" t="str">
            <v> 88247 </v>
          </cell>
          <cell r="E3609" t="str">
            <v>SINAPI</v>
          </cell>
          <cell r="F3609" t="str">
            <v>AUXILIAR DE ELETRICISTA COM ENCARGOS COMPLEMENTARES</v>
          </cell>
          <cell r="G3609" t="str">
            <v>SEDI - SERVIÇOS DIVERSOS</v>
          </cell>
        </row>
        <row r="3609">
          <cell r="I3609" t="str">
            <v>H</v>
          </cell>
          <cell r="J3609">
            <v>1.8</v>
          </cell>
          <cell r="K3609">
            <v>0</v>
          </cell>
          <cell r="L3609">
            <v>27.3</v>
          </cell>
        </row>
        <row r="3610">
          <cell r="D3610" t="str">
            <v> 88264 </v>
          </cell>
          <cell r="E3610" t="str">
            <v>SINAPI</v>
          </cell>
          <cell r="F3610" t="str">
            <v>ELETRICISTA COM ENCARGOS COMPLEMENTARES</v>
          </cell>
          <cell r="G3610" t="str">
            <v>SEDI - SERVIÇOS DIVERSOS</v>
          </cell>
        </row>
        <row r="3610">
          <cell r="I3610" t="str">
            <v>H</v>
          </cell>
          <cell r="J3610">
            <v>0.6</v>
          </cell>
          <cell r="K3610">
            <v>0</v>
          </cell>
          <cell r="L3610">
            <v>33.07</v>
          </cell>
        </row>
        <row r="3611">
          <cell r="D3611" t="str">
            <v> UFF_COTAÇÃO 174 </v>
          </cell>
          <cell r="E3611" t="str">
            <v>Próprio</v>
          </cell>
          <cell r="F3611" t="str">
            <v>Cabo de cobre 120 mm², tensão de isolamento 8,7/15kV, isolação EPR 90°C</v>
          </cell>
          <cell r="G3611" t="str">
            <v>Material</v>
          </cell>
        </row>
        <row r="3611">
          <cell r="I3611" t="str">
            <v>M</v>
          </cell>
          <cell r="J3611">
            <v>1.02</v>
          </cell>
          <cell r="K3611">
            <v>0</v>
          </cell>
          <cell r="L3611">
            <v>146.45</v>
          </cell>
        </row>
        <row r="3613">
          <cell r="D3613" t="str">
            <v>Código</v>
          </cell>
          <cell r="E3613" t="str">
            <v>Banco</v>
          </cell>
          <cell r="F3613" t="str">
            <v>Descrição</v>
          </cell>
          <cell r="G3613" t="str">
            <v>Tipo</v>
          </cell>
        </row>
        <row r="3613">
          <cell r="I3613" t="str">
            <v>Und</v>
          </cell>
          <cell r="J3613" t="str">
            <v>Quant.</v>
          </cell>
          <cell r="K3613" t="str">
            <v>Porcent.</v>
          </cell>
          <cell r="L3613" t="str">
            <v>Valor Unit</v>
          </cell>
        </row>
        <row r="3614">
          <cell r="D3614" t="str">
            <v> UFF00487 (ADAPT_EMOP: 15.007.0338-A) </v>
          </cell>
          <cell r="E3614" t="str">
            <v>Próprio</v>
          </cell>
          <cell r="F3614" t="str">
            <v>MUFLA TERMINAL PARA CABO SINGELO 120MM2, 15KV. FORNECIMENTO E COLOCAÇÃO.</v>
          </cell>
          <cell r="G3614" t="str">
            <v>INEL - INSTALAÇÃO ELÉTRICA/ELETRIFICAÇÃO E ILUMINAÇÃO EXTERNA</v>
          </cell>
        </row>
        <row r="3614">
          <cell r="I3614" t="str">
            <v>UN</v>
          </cell>
          <cell r="J3614">
            <v>1</v>
          </cell>
        </row>
        <row r="3614">
          <cell r="L3614">
            <v>378.74</v>
          </cell>
        </row>
        <row r="3615">
          <cell r="D3615" t="str">
            <v> 88264 </v>
          </cell>
          <cell r="E3615" t="str">
            <v>SINAPI</v>
          </cell>
          <cell r="F3615" t="str">
            <v>ELETRICISTA COM ENCARGOS COMPLEMENTARES</v>
          </cell>
          <cell r="G3615" t="str">
            <v>SEDI - SERVIÇOS DIVERSOS</v>
          </cell>
        </row>
        <row r="3615">
          <cell r="I3615" t="str">
            <v>H</v>
          </cell>
          <cell r="J3615">
            <v>2</v>
          </cell>
          <cell r="K3615">
            <v>0</v>
          </cell>
          <cell r="L3615">
            <v>33.07</v>
          </cell>
        </row>
        <row r="3616">
          <cell r="D3616" t="str">
            <v> 88316 </v>
          </cell>
          <cell r="E3616" t="str">
            <v>SINAPI</v>
          </cell>
          <cell r="F3616" t="str">
            <v>SERVENTE COM ENCARGOS COMPLEMENTARES</v>
          </cell>
          <cell r="G3616" t="str">
            <v>SEDI - SERVIÇOS DIVERSOS</v>
          </cell>
        </row>
        <row r="3616">
          <cell r="I3616" t="str">
            <v>H</v>
          </cell>
          <cell r="J3616">
            <v>2</v>
          </cell>
          <cell r="K3616">
            <v>0</v>
          </cell>
          <cell r="L3616">
            <v>25.95</v>
          </cell>
        </row>
        <row r="3617">
          <cell r="D3617" t="str">
            <v> 045610 </v>
          </cell>
          <cell r="E3617" t="str">
            <v>SBC</v>
          </cell>
          <cell r="F3617" t="str">
            <v>MUFLA TERMINAL PRIMARIA UNIPOLAR USO INTERNO PARA CABO 35/120MM2 ISOLACAO 15/25KV EM EPR - BORRACHA DE SILICONE</v>
          </cell>
          <cell r="G3617" t="str">
            <v>Material</v>
          </cell>
        </row>
        <row r="3617">
          <cell r="I3617" t="str">
            <v>UN</v>
          </cell>
          <cell r="J3617">
            <v>1</v>
          </cell>
          <cell r="K3617">
            <v>0</v>
          </cell>
          <cell r="L3617">
            <v>260.7</v>
          </cell>
        </row>
        <row r="3619">
          <cell r="F3619" t="str">
            <v>INTERRUPTORES E TOMADAS</v>
          </cell>
        </row>
        <row r="3620">
          <cell r="D3620" t="str">
            <v>Código</v>
          </cell>
          <cell r="E3620" t="str">
            <v>Banco</v>
          </cell>
          <cell r="F3620" t="str">
            <v>Descrição</v>
          </cell>
          <cell r="G3620" t="str">
            <v>Tipo</v>
          </cell>
        </row>
        <row r="3620">
          <cell r="I3620" t="str">
            <v>Und</v>
          </cell>
          <cell r="J3620" t="str">
            <v>Quant.</v>
          </cell>
          <cell r="K3620" t="str">
            <v>Porcent.</v>
          </cell>
          <cell r="L3620" t="str">
            <v>Valor Unit</v>
          </cell>
        </row>
        <row r="3621">
          <cell r="D3621" t="str">
            <v> 91953 </v>
          </cell>
          <cell r="E3621" t="str">
            <v>SINAPI</v>
          </cell>
          <cell r="F3621" t="str">
            <v>INTERRUPTOR SIMPLES (1 MÓDULO), 10A/250V, INCLUINDO SUPORTE E PLACA - FORNECIMENTO E INSTALAÇÃO. AF_03/2023</v>
          </cell>
          <cell r="G3621" t="str">
            <v>INEL - INSTALAÇÃO ELÉTRICA/ELETRIFICAÇÃO E ILUMINAÇÃO EXTERNA</v>
          </cell>
        </row>
        <row r="3621">
          <cell r="I3621" t="str">
            <v>UN</v>
          </cell>
          <cell r="J3621">
            <v>1</v>
          </cell>
        </row>
        <row r="3621">
          <cell r="L3621">
            <v>32.81</v>
          </cell>
        </row>
        <row r="3622">
          <cell r="D3622" t="str">
            <v> 91952 </v>
          </cell>
          <cell r="E3622" t="str">
            <v>SINAPI</v>
          </cell>
          <cell r="F3622" t="str">
            <v>INTERRUPTOR SIMPLES (1 MÓDULO), 10A/250V, SEM SUPORTE E SEM PLACA - FORNECIMENTO E INSTALAÇÃO. AF_03/2023</v>
          </cell>
          <cell r="G3622" t="str">
            <v>INEL - INSTALAÇÃO ELÉTRICA/ELETRIFICAÇÃO E ILUMINAÇÃO EXTERNA</v>
          </cell>
        </row>
        <row r="3622">
          <cell r="I3622" t="str">
            <v>UN</v>
          </cell>
          <cell r="J3622">
            <v>1</v>
          </cell>
          <cell r="K3622">
            <v>0</v>
          </cell>
          <cell r="L3622">
            <v>20.75</v>
          </cell>
        </row>
        <row r="3623">
          <cell r="D3623" t="str">
            <v> 91946 </v>
          </cell>
          <cell r="E3623" t="str">
            <v>SINAPI</v>
          </cell>
          <cell r="F3623" t="str">
            <v>SUPORTE PARAFUSADO COM PLACA DE ENCAIXE 4" X 2" MÉDIO (1,30 M DO PISO) PARA PONTO ELÉTRICO - FORNECIMENTO E INSTALAÇÃO. AF_03/2023</v>
          </cell>
          <cell r="G3623" t="str">
            <v>INEL - INSTALAÇÃO ELÉTRICA/ELETRIFICAÇÃO E ILUMINAÇÃO EXTERNA</v>
          </cell>
        </row>
        <row r="3623">
          <cell r="I3623" t="str">
            <v>UN</v>
          </cell>
          <cell r="J3623">
            <v>1</v>
          </cell>
          <cell r="K3623">
            <v>0</v>
          </cell>
          <cell r="L3623">
            <v>12.06</v>
          </cell>
        </row>
        <row r="3625">
          <cell r="D3625" t="str">
            <v>Código</v>
          </cell>
          <cell r="E3625" t="str">
            <v>Banco</v>
          </cell>
          <cell r="F3625" t="str">
            <v>Descrição</v>
          </cell>
          <cell r="G3625" t="str">
            <v>Tipo</v>
          </cell>
        </row>
        <row r="3625">
          <cell r="I3625" t="str">
            <v>Und</v>
          </cell>
          <cell r="J3625" t="str">
            <v>Quant.</v>
          </cell>
          <cell r="K3625" t="str">
            <v>Porcent.</v>
          </cell>
          <cell r="L3625" t="str">
            <v>Valor Unit</v>
          </cell>
        </row>
        <row r="3626">
          <cell r="D3626" t="str">
            <v> 91959 </v>
          </cell>
          <cell r="E3626" t="str">
            <v>SINAPI</v>
          </cell>
          <cell r="F3626" t="str">
            <v>INTERRUPTOR SIMPLES (2 MÓDULOS), 10A/250V, INCLUINDO SUPORTE E PLACA - FORNECIMENTO E INSTALAÇÃO. AF_03/2023</v>
          </cell>
          <cell r="G3626" t="str">
            <v>INEL - INSTALAÇÃO ELÉTRICA/ELETRIFICAÇÃO E ILUMINAÇÃO EXTERNA</v>
          </cell>
        </row>
        <row r="3626">
          <cell r="I3626" t="str">
            <v>UN</v>
          </cell>
          <cell r="J3626">
            <v>1</v>
          </cell>
        </row>
        <row r="3626">
          <cell r="L3626">
            <v>49.82</v>
          </cell>
        </row>
        <row r="3627">
          <cell r="D3627" t="str">
            <v> 91946 </v>
          </cell>
          <cell r="E3627" t="str">
            <v>SINAPI</v>
          </cell>
          <cell r="F3627" t="str">
            <v>SUPORTE PARAFUSADO COM PLACA DE ENCAIXE 4" X 2" MÉDIO (1,30 M DO PISO) PARA PONTO ELÉTRICO - FORNECIMENTO E INSTALAÇÃO. AF_03/2023</v>
          </cell>
          <cell r="G3627" t="str">
            <v>INEL - INSTALAÇÃO ELÉTRICA/ELETRIFICAÇÃO E ILUMINAÇÃO EXTERNA</v>
          </cell>
        </row>
        <row r="3627">
          <cell r="I3627" t="str">
            <v>UN</v>
          </cell>
          <cell r="J3627">
            <v>1</v>
          </cell>
          <cell r="K3627">
            <v>0</v>
          </cell>
          <cell r="L3627">
            <v>12.06</v>
          </cell>
        </row>
        <row r="3628">
          <cell r="D3628" t="str">
            <v> 91958 </v>
          </cell>
          <cell r="E3628" t="str">
            <v>SINAPI</v>
          </cell>
          <cell r="F3628" t="str">
            <v>INTERRUPTOR SIMPLES (2 MÓDULOS), 10A/250V, SEM SUPORTE E SEM PLACA - FORNECIMENTO E INSTALAÇÃO. AF_03/2023</v>
          </cell>
          <cell r="G3628" t="str">
            <v>INEL - INSTALAÇÃO ELÉTRICA/ELETRIFICAÇÃO E ILUMINAÇÃO EXTERNA</v>
          </cell>
        </row>
        <row r="3628">
          <cell r="I3628" t="str">
            <v>UN</v>
          </cell>
          <cell r="J3628">
            <v>1</v>
          </cell>
          <cell r="K3628">
            <v>0</v>
          </cell>
          <cell r="L3628">
            <v>37.76</v>
          </cell>
        </row>
        <row r="3630">
          <cell r="D3630" t="str">
            <v>Código</v>
          </cell>
          <cell r="E3630" t="str">
            <v>Banco</v>
          </cell>
          <cell r="F3630" t="str">
            <v>Descrição</v>
          </cell>
          <cell r="G3630" t="str">
            <v>Tipo</v>
          </cell>
        </row>
        <row r="3630">
          <cell r="I3630" t="str">
            <v>Und</v>
          </cell>
          <cell r="J3630" t="str">
            <v>Quant.</v>
          </cell>
          <cell r="K3630" t="str">
            <v>Porcent.</v>
          </cell>
          <cell r="L3630" t="str">
            <v>Valor Unit</v>
          </cell>
        </row>
        <row r="3631">
          <cell r="D3631" t="str">
            <v> 91996 </v>
          </cell>
          <cell r="E3631" t="str">
            <v>SINAPI</v>
          </cell>
          <cell r="F3631" t="str">
            <v>TOMADA MÉDIA DE EMBUTIR (1 MÓDULO), 2P+T 10 A, INCLUINDO SUPORTE E PLACA - FORNECIMENTO E INSTALAÇÃO. AF_03/2023</v>
          </cell>
          <cell r="G3631" t="str">
            <v>INEL - INSTALAÇÃO ELÉTRICA/ELETRIFICAÇÃO E ILUMINAÇÃO EXTERNA</v>
          </cell>
        </row>
        <row r="3631">
          <cell r="I3631" t="str">
            <v>UN</v>
          </cell>
          <cell r="J3631">
            <v>1</v>
          </cell>
        </row>
        <row r="3631">
          <cell r="L3631">
            <v>38.87</v>
          </cell>
        </row>
        <row r="3632">
          <cell r="D3632" t="str">
            <v> 91994 </v>
          </cell>
          <cell r="E3632" t="str">
            <v>SINAPI</v>
          </cell>
          <cell r="F3632" t="str">
            <v>TOMADA MÉDIA DE EMBUTIR (1 MÓDULO), 2P+T 10 A, SEM SUPORTE E SEM PLACA - FORNECIMENTO E INSTALAÇÃO. AF_03/2023</v>
          </cell>
          <cell r="G3632" t="str">
            <v>INEL - INSTALAÇÃO ELÉTRICA/ELETRIFICAÇÃO E ILUMINAÇÃO EXTERNA</v>
          </cell>
        </row>
        <row r="3632">
          <cell r="I3632" t="str">
            <v>UN</v>
          </cell>
          <cell r="J3632">
            <v>1</v>
          </cell>
          <cell r="K3632">
            <v>0</v>
          </cell>
          <cell r="L3632">
            <v>26.81</v>
          </cell>
        </row>
        <row r="3633">
          <cell r="D3633" t="str">
            <v> 91946 </v>
          </cell>
          <cell r="E3633" t="str">
            <v>SINAPI</v>
          </cell>
          <cell r="F3633" t="str">
            <v>SUPORTE PARAFUSADO COM PLACA DE ENCAIXE 4" X 2" MÉDIO (1,30 M DO PISO) PARA PONTO ELÉTRICO - FORNECIMENTO E INSTALAÇÃO. AF_03/2023</v>
          </cell>
          <cell r="G3633" t="str">
            <v>INEL - INSTALAÇÃO ELÉTRICA/ELETRIFICAÇÃO E ILUMINAÇÃO EXTERNA</v>
          </cell>
        </row>
        <row r="3633">
          <cell r="I3633" t="str">
            <v>UN</v>
          </cell>
          <cell r="J3633">
            <v>1</v>
          </cell>
          <cell r="K3633">
            <v>0</v>
          </cell>
          <cell r="L3633">
            <v>12.06</v>
          </cell>
        </row>
        <row r="3635">
          <cell r="D3635" t="str">
            <v>Código</v>
          </cell>
          <cell r="E3635" t="str">
            <v>Banco</v>
          </cell>
          <cell r="F3635" t="str">
            <v>Descrição</v>
          </cell>
          <cell r="G3635" t="str">
            <v>Tipo</v>
          </cell>
        </row>
        <row r="3635">
          <cell r="I3635" t="str">
            <v>Und</v>
          </cell>
          <cell r="J3635" t="str">
            <v>Quant.</v>
          </cell>
          <cell r="K3635" t="str">
            <v>Porcent.</v>
          </cell>
          <cell r="L3635" t="str">
            <v>Valor Unit</v>
          </cell>
        </row>
        <row r="3636">
          <cell r="D3636" t="str">
            <v> 91994 </v>
          </cell>
          <cell r="E3636" t="str">
            <v>SINAPI</v>
          </cell>
          <cell r="F3636" t="str">
            <v>TOMADA MÉDIA DE EMBUTIR (1 MÓDULO), 2P+T 10 A, SEM SUPORTE E SEM PLACA - FORNECIMENTO E INSTALAÇÃO. AF_03/2023</v>
          </cell>
          <cell r="G3636" t="str">
            <v>INEL - INSTALAÇÃO ELÉTRICA/ELETRIFICAÇÃO E ILUMINAÇÃO EXTERNA</v>
          </cell>
        </row>
        <row r="3636">
          <cell r="I3636" t="str">
            <v>UN</v>
          </cell>
          <cell r="J3636">
            <v>1</v>
          </cell>
        </row>
        <row r="3636">
          <cell r="L3636">
            <v>26.81</v>
          </cell>
        </row>
        <row r="3637">
          <cell r="D3637" t="str">
            <v> 88247 </v>
          </cell>
          <cell r="E3637" t="str">
            <v>SINAPI</v>
          </cell>
          <cell r="F3637" t="str">
            <v>AUXILIAR DE ELETRICISTA COM ENCARGOS COMPLEMENTARES</v>
          </cell>
          <cell r="G3637" t="str">
            <v>SEDI - SERVIÇOS DIVERSOS</v>
          </cell>
        </row>
        <row r="3637">
          <cell r="I3637" t="str">
            <v>H</v>
          </cell>
          <cell r="J3637">
            <v>0.317</v>
          </cell>
          <cell r="K3637">
            <v>0</v>
          </cell>
          <cell r="L3637">
            <v>27.3</v>
          </cell>
        </row>
        <row r="3638">
          <cell r="D3638" t="str">
            <v> 88264 </v>
          </cell>
          <cell r="E3638" t="str">
            <v>SINAPI</v>
          </cell>
          <cell r="F3638" t="str">
            <v>ELETRICISTA COM ENCARGOS COMPLEMENTARES</v>
          </cell>
          <cell r="G3638" t="str">
            <v>SEDI - SERVIÇOS DIVERSOS</v>
          </cell>
        </row>
        <row r="3638">
          <cell r="I3638" t="str">
            <v>H</v>
          </cell>
          <cell r="J3638">
            <v>0.317</v>
          </cell>
          <cell r="K3638">
            <v>0</v>
          </cell>
          <cell r="L3638">
            <v>33.07</v>
          </cell>
        </row>
        <row r="3639">
          <cell r="D3639" t="str">
            <v> 00038101 </v>
          </cell>
          <cell r="E3639" t="str">
            <v>SINAPI</v>
          </cell>
          <cell r="F3639" t="str">
            <v>TOMADA 2P+T 10A, 250V (APENAS MODULO)</v>
          </cell>
          <cell r="G3639" t="str">
            <v>Material</v>
          </cell>
        </row>
        <row r="3639">
          <cell r="I3639" t="str">
            <v>UN</v>
          </cell>
          <cell r="J3639">
            <v>1</v>
          </cell>
          <cell r="K3639">
            <v>0</v>
          </cell>
          <cell r="L3639">
            <v>7.68</v>
          </cell>
        </row>
        <row r="3641">
          <cell r="D3641" t="str">
            <v>Código</v>
          </cell>
          <cell r="E3641" t="str">
            <v>Banco</v>
          </cell>
          <cell r="F3641" t="str">
            <v>Descrição</v>
          </cell>
          <cell r="G3641" t="str">
            <v>Tipo</v>
          </cell>
        </row>
        <row r="3641">
          <cell r="I3641" t="str">
            <v>Und</v>
          </cell>
          <cell r="J3641" t="str">
            <v>Quant.</v>
          </cell>
          <cell r="K3641" t="str">
            <v>Porcent.</v>
          </cell>
          <cell r="L3641" t="str">
            <v>Valor Unit</v>
          </cell>
        </row>
        <row r="3642">
          <cell r="D3642" t="str">
            <v> 91997 </v>
          </cell>
          <cell r="E3642" t="str">
            <v>SINAPI</v>
          </cell>
          <cell r="F3642" t="str">
            <v>TOMADA MÉDIA DE EMBUTIR (1 MÓDULO), 2P+T 20 A, INCLUINDO SUPORTE E PLACA - FORNECIMENTO E INSTALAÇÃO. AF_03/2023</v>
          </cell>
          <cell r="G3642" t="str">
            <v>INEL - INSTALAÇÃO ELÉTRICA/ELETRIFICAÇÃO E ILUMINAÇÃO EXTERNA</v>
          </cell>
        </row>
        <row r="3642">
          <cell r="I3642" t="str">
            <v>UN</v>
          </cell>
          <cell r="J3642">
            <v>1</v>
          </cell>
        </row>
        <row r="3642">
          <cell r="L3642">
            <v>41.02</v>
          </cell>
        </row>
        <row r="3643">
          <cell r="D3643" t="str">
            <v> 91995 </v>
          </cell>
          <cell r="E3643" t="str">
            <v>SINAPI</v>
          </cell>
          <cell r="F3643" t="str">
            <v>TOMADA MÉDIA DE EMBUTIR (1 MÓDULO), 2P+T 20 A, SEM SUPORTE E SEM PLACA - FORNECIMENTO E INSTALAÇÃO. AF_03/2023</v>
          </cell>
          <cell r="G3643" t="str">
            <v>INEL - INSTALAÇÃO ELÉTRICA/ELETRIFICAÇÃO E ILUMINAÇÃO EXTERNA</v>
          </cell>
        </row>
        <row r="3643">
          <cell r="I3643" t="str">
            <v>UN</v>
          </cell>
          <cell r="J3643">
            <v>1</v>
          </cell>
          <cell r="K3643">
            <v>0</v>
          </cell>
          <cell r="L3643">
            <v>28.96</v>
          </cell>
        </row>
        <row r="3644">
          <cell r="D3644" t="str">
            <v> 91946 </v>
          </cell>
          <cell r="E3644" t="str">
            <v>SINAPI</v>
          </cell>
          <cell r="F3644" t="str">
            <v>SUPORTE PARAFUSADO COM PLACA DE ENCAIXE 4" X 2" MÉDIO (1,30 M DO PISO) PARA PONTO ELÉTRICO - FORNECIMENTO E INSTALAÇÃO. AF_03/2023</v>
          </cell>
          <cell r="G3644" t="str">
            <v>INEL - INSTALAÇÃO ELÉTRICA/ELETRIFICAÇÃO E ILUMINAÇÃO EXTERNA</v>
          </cell>
        </row>
        <row r="3644">
          <cell r="I3644" t="str">
            <v>UN</v>
          </cell>
          <cell r="J3644">
            <v>1</v>
          </cell>
          <cell r="K3644">
            <v>0</v>
          </cell>
          <cell r="L3644">
            <v>12.06</v>
          </cell>
        </row>
        <row r="3646">
          <cell r="D3646" t="str">
            <v>Código</v>
          </cell>
          <cell r="E3646" t="str">
            <v>Banco</v>
          </cell>
          <cell r="F3646" t="str">
            <v>Descrição</v>
          </cell>
          <cell r="G3646" t="str">
            <v>Tipo</v>
          </cell>
        </row>
        <row r="3646">
          <cell r="I3646" t="str">
            <v>Und</v>
          </cell>
          <cell r="J3646" t="str">
            <v>Quant.</v>
          </cell>
          <cell r="K3646" t="str">
            <v>Porcent.</v>
          </cell>
          <cell r="L3646" t="str">
            <v>Valor Unit</v>
          </cell>
        </row>
        <row r="3647">
          <cell r="D3647" t="str">
            <v> UFF00113 (ADAPT_SINAPI: 97595) </v>
          </cell>
          <cell r="E3647" t="str">
            <v>Próprio</v>
          </cell>
          <cell r="F3647" t="str">
            <v>SENSOR DE PRESENÇA DE LONGO ALCANCE – 127/220V – REGULAGEM ATÉ 15 MINUTOS</v>
          </cell>
          <cell r="G3647" t="str">
            <v>INEL - INSTALAÇÃO ELÉTRICA/ELETRIFICAÇÃO E ILUMINAÇÃO EXTERNA</v>
          </cell>
        </row>
        <row r="3647">
          <cell r="I3647" t="str">
            <v>UN</v>
          </cell>
          <cell r="J3647">
            <v>1</v>
          </cell>
        </row>
        <row r="3647">
          <cell r="L3647">
            <v>110.49</v>
          </cell>
        </row>
        <row r="3648">
          <cell r="D3648" t="str">
            <v> 88264 </v>
          </cell>
          <cell r="E3648" t="str">
            <v>SINAPI</v>
          </cell>
          <cell r="F3648" t="str">
            <v>ELETRICISTA COM ENCARGOS COMPLEMENTARES</v>
          </cell>
          <cell r="G3648" t="str">
            <v>SEDI - SERVIÇOS DIVERSOS</v>
          </cell>
        </row>
        <row r="3648">
          <cell r="I3648" t="str">
            <v>H</v>
          </cell>
          <cell r="J3648">
            <v>0.5644</v>
          </cell>
          <cell r="K3648">
            <v>0</v>
          </cell>
          <cell r="L3648">
            <v>33.07</v>
          </cell>
        </row>
        <row r="3649">
          <cell r="D3649" t="str">
            <v> 88247 </v>
          </cell>
          <cell r="E3649" t="str">
            <v>SINAPI</v>
          </cell>
          <cell r="F3649" t="str">
            <v>AUXILIAR DE ELETRICISTA COM ENCARGOS COMPLEMENTARES</v>
          </cell>
          <cell r="G3649" t="str">
            <v>SEDI - SERVIÇOS DIVERSOS</v>
          </cell>
        </row>
        <row r="3649">
          <cell r="I3649" t="str">
            <v>H</v>
          </cell>
          <cell r="J3649">
            <v>0.2352</v>
          </cell>
          <cell r="K3649">
            <v>0</v>
          </cell>
          <cell r="L3649">
            <v>27.3</v>
          </cell>
        </row>
        <row r="3650">
          <cell r="D3650" t="str">
            <v> UFF_COTAÇÃO 175 </v>
          </cell>
          <cell r="E3650" t="str">
            <v>Próprio</v>
          </cell>
          <cell r="F3650" t="str">
            <v>SENSOR DE PRESENÇA DE LONGO ALCANCE – 127/220V – REGULAGEM ATÉ 15 MINUTOS</v>
          </cell>
          <cell r="G3650" t="str">
            <v>Material</v>
          </cell>
        </row>
        <row r="3650">
          <cell r="I3650" t="str">
            <v>UN</v>
          </cell>
          <cell r="J3650">
            <v>1</v>
          </cell>
          <cell r="K3650">
            <v>0</v>
          </cell>
          <cell r="L3650">
            <v>85.41</v>
          </cell>
        </row>
        <row r="3652">
          <cell r="F3652" t="str">
            <v>ILUMINAÇÃO</v>
          </cell>
        </row>
        <row r="3653">
          <cell r="F3653" t="str">
            <v>ILUMINAÇÃO INTERNA</v>
          </cell>
        </row>
        <row r="3654">
          <cell r="D3654" t="str">
            <v>Código</v>
          </cell>
          <cell r="E3654" t="str">
            <v>Banco</v>
          </cell>
          <cell r="F3654" t="str">
            <v>Descrição</v>
          </cell>
          <cell r="G3654" t="str">
            <v>Tipo</v>
          </cell>
        </row>
        <row r="3654">
          <cell r="I3654" t="str">
            <v>Und</v>
          </cell>
          <cell r="J3654" t="str">
            <v>Quant.</v>
          </cell>
          <cell r="K3654" t="str">
            <v>Porcent.</v>
          </cell>
          <cell r="L3654" t="str">
            <v>Valor Unit</v>
          </cell>
        </row>
        <row r="3655">
          <cell r="D3655" t="str">
            <v> 060630 </v>
          </cell>
          <cell r="E3655" t="str">
            <v>SBC</v>
          </cell>
          <cell r="F3655" t="str">
            <v>LUMINARIA EMBUTIR DIRECIONAVEL LED DICROICA 12W BASE BRANCA</v>
          </cell>
          <cell r="G3655" t="str">
            <v>INSTALACOES ELETRICAS - LUMINARIAS</v>
          </cell>
        </row>
        <row r="3655">
          <cell r="I3655" t="str">
            <v>UN</v>
          </cell>
          <cell r="J3655">
            <v>1</v>
          </cell>
        </row>
        <row r="3655">
          <cell r="L3655">
            <v>91.57</v>
          </cell>
        </row>
        <row r="3656">
          <cell r="D3656" t="str">
            <v> 003420 </v>
          </cell>
          <cell r="E3656" t="str">
            <v>SBC</v>
          </cell>
          <cell r="F3656" t="str">
            <v>FITA ISOLANTE HIGHLAND ADESIVA 19m x 20mm</v>
          </cell>
          <cell r="G3656" t="str">
            <v>Material</v>
          </cell>
        </row>
        <row r="3656">
          <cell r="I3656" t="str">
            <v>M</v>
          </cell>
          <cell r="J3656">
            <v>0.1</v>
          </cell>
          <cell r="K3656">
            <v>0</v>
          </cell>
          <cell r="L3656">
            <v>0.67</v>
          </cell>
        </row>
        <row r="3657">
          <cell r="D3657" t="str">
            <v> 099806 </v>
          </cell>
          <cell r="E3657" t="str">
            <v>SBC</v>
          </cell>
          <cell r="F3657" t="str">
            <v>AJUDANTE DE ELETRICISTA</v>
          </cell>
          <cell r="G3657" t="str">
            <v>Mão de Obra</v>
          </cell>
        </row>
        <row r="3657">
          <cell r="I3657" t="str">
            <v>H</v>
          </cell>
          <cell r="J3657">
            <v>1</v>
          </cell>
          <cell r="K3657">
            <v>0</v>
          </cell>
          <cell r="L3657">
            <v>19.687466</v>
          </cell>
        </row>
        <row r="3658">
          <cell r="D3658" t="str">
            <v> 099250 </v>
          </cell>
          <cell r="E3658" t="str">
            <v>SBC</v>
          </cell>
          <cell r="F3658" t="str">
            <v>ELETRICISTA</v>
          </cell>
          <cell r="G3658" t="str">
            <v>Mão de Obra</v>
          </cell>
        </row>
        <row r="3658">
          <cell r="I3658" t="str">
            <v>H</v>
          </cell>
          <cell r="J3658">
            <v>1</v>
          </cell>
          <cell r="K3658">
            <v>0</v>
          </cell>
          <cell r="L3658">
            <v>25.83713</v>
          </cell>
        </row>
        <row r="3659">
          <cell r="D3659" t="str">
            <v> 004629 </v>
          </cell>
          <cell r="E3659" t="str">
            <v>SBC</v>
          </cell>
          <cell r="F3659" t="str">
            <v>LUMINARIA DE EMBUTIR DIRECIONAVEL LED DICROICA 12W BASE BRANCA ILUMININ</v>
          </cell>
          <cell r="G3659" t="str">
            <v>Material</v>
          </cell>
        </row>
        <row r="3659">
          <cell r="I3659" t="str">
            <v>UN</v>
          </cell>
          <cell r="J3659">
            <v>1</v>
          </cell>
          <cell r="K3659">
            <v>0</v>
          </cell>
          <cell r="L3659">
            <v>46</v>
          </cell>
        </row>
        <row r="3661">
          <cell r="D3661" t="str">
            <v>Código</v>
          </cell>
          <cell r="E3661" t="str">
            <v>Banco</v>
          </cell>
          <cell r="F3661" t="str">
            <v>Descrição</v>
          </cell>
          <cell r="G3661" t="str">
            <v>Tipo</v>
          </cell>
        </row>
        <row r="3661">
          <cell r="I3661" t="str">
            <v>Und</v>
          </cell>
          <cell r="J3661" t="str">
            <v>Quant.</v>
          </cell>
          <cell r="K3661" t="str">
            <v>Porcent.</v>
          </cell>
          <cell r="L3661" t="str">
            <v>Valor Unit</v>
          </cell>
        </row>
        <row r="3662">
          <cell r="D3662" t="str">
            <v> UFF00550 (ADAPT_EMOP: 15.020.0178-A) </v>
          </cell>
          <cell r="E3662" t="str">
            <v>Próprio</v>
          </cell>
          <cell r="F3662" t="str">
            <v>LAMPADA LED DICROICA 12W/12V.FORNECIMENTO E COLOCACAO</v>
          </cell>
          <cell r="G3662">
            <v>15</v>
          </cell>
        </row>
        <row r="3662">
          <cell r="I3662" t="str">
            <v>UN</v>
          </cell>
          <cell r="J3662">
            <v>1</v>
          </cell>
        </row>
        <row r="3662">
          <cell r="L3662">
            <v>38.15</v>
          </cell>
        </row>
        <row r="3663">
          <cell r="D3663" t="str">
            <v> 88264 </v>
          </cell>
          <cell r="E3663" t="str">
            <v>SINAPI</v>
          </cell>
          <cell r="F3663" t="str">
            <v>ELETRICISTA COM ENCARGOS COMPLEMENTARES</v>
          </cell>
          <cell r="G3663" t="str">
            <v>SEDI - SERVIÇOS DIVERSOS</v>
          </cell>
        </row>
        <row r="3663">
          <cell r="I3663" t="str">
            <v>H</v>
          </cell>
          <cell r="J3663">
            <v>0.05</v>
          </cell>
          <cell r="K3663">
            <v>0</v>
          </cell>
          <cell r="L3663">
            <v>33.07</v>
          </cell>
        </row>
        <row r="3664">
          <cell r="D3664" t="str">
            <v> UFF_COTAÇÃO 176 </v>
          </cell>
          <cell r="E3664" t="str">
            <v>Próprio</v>
          </cell>
          <cell r="F3664" t="str">
            <v>LÂMPADA LED AR111 GU10 12° 4000K 12W BIVOLT</v>
          </cell>
          <cell r="G3664" t="str">
            <v>Material</v>
          </cell>
        </row>
        <row r="3664">
          <cell r="I3664" t="str">
            <v>UN</v>
          </cell>
          <cell r="J3664">
            <v>1</v>
          </cell>
          <cell r="K3664">
            <v>0</v>
          </cell>
          <cell r="L3664">
            <v>36.5</v>
          </cell>
        </row>
        <row r="3666">
          <cell r="D3666" t="str">
            <v>Código</v>
          </cell>
          <cell r="E3666" t="str">
            <v>Banco</v>
          </cell>
          <cell r="F3666" t="str">
            <v>Descrição</v>
          </cell>
          <cell r="G3666" t="str">
            <v>Tipo</v>
          </cell>
        </row>
        <row r="3666">
          <cell r="I3666" t="str">
            <v>Und</v>
          </cell>
          <cell r="J3666" t="str">
            <v>Quant.</v>
          </cell>
          <cell r="K3666" t="str">
            <v>Porcent.</v>
          </cell>
          <cell r="L3666" t="str">
            <v>Valor Unit</v>
          </cell>
        </row>
        <row r="3667">
          <cell r="D3667" t="str">
            <v> 18.027.0494-A </v>
          </cell>
          <cell r="E3667" t="str">
            <v>EMOP</v>
          </cell>
          <cell r="F3667" t="str">
            <v>LUMINARIA LED TUBULAR DE SOBREPOR, 2X18W (INCLUSIVE LAMPADAS ),CORPO EM CHAPA DE ACO TRATADA E PINTURA ELETROSTATICA BRAN CA, REFLETOR EM ALUMINIO DE ALTO BRILHO, COM ALETAS, SEM REA TOR. FORNECIMENTO E COLOCACAO</v>
          </cell>
          <cell r="G3667">
            <v>18</v>
          </cell>
        </row>
        <row r="3667">
          <cell r="I3667" t="str">
            <v>UN</v>
          </cell>
          <cell r="J3667">
            <v>1</v>
          </cell>
        </row>
        <row r="3667">
          <cell r="L3667">
            <v>254.87</v>
          </cell>
        </row>
        <row r="3668">
          <cell r="D3668" t="str">
            <v> 13232 </v>
          </cell>
          <cell r="E3668" t="str">
            <v>EMOP</v>
          </cell>
          <cell r="F3668" t="str">
            <v>LUMINARIA SOBREPOR P/ 2 LAMPADAS TUBULAR ES DE 1200MM C/ REFLETOR EM ALUMINIO ALT O BRILHO EM CHAPA DE ACO COM ALETAS</v>
          </cell>
          <cell r="G3668" t="str">
            <v>Material</v>
          </cell>
        </row>
        <row r="3668">
          <cell r="I3668" t="str">
            <v>UN</v>
          </cell>
          <cell r="J3668">
            <v>1</v>
          </cell>
          <cell r="K3668">
            <v>0</v>
          </cell>
          <cell r="L3668">
            <v>180.97</v>
          </cell>
        </row>
        <row r="3669">
          <cell r="D3669" t="str">
            <v> 20132 </v>
          </cell>
          <cell r="E3669" t="str">
            <v>EMOP</v>
          </cell>
          <cell r="F3669" t="str">
            <v>MAO-DE-OBRA DE SERVENTE DA CONSTRUCAO CI VIL, INCLUSIVE ENCARGOS SOCIAIS DESONERA DOS</v>
          </cell>
          <cell r="G3669" t="str">
            <v>Mão de Obra</v>
          </cell>
        </row>
        <row r="3669">
          <cell r="I3669" t="str">
            <v>H</v>
          </cell>
          <cell r="J3669">
            <v>1.15</v>
          </cell>
          <cell r="K3669">
            <v>3</v>
          </cell>
          <cell r="L3669">
            <v>17.5</v>
          </cell>
        </row>
        <row r="3670">
          <cell r="D3670" t="str">
            <v> 20060 </v>
          </cell>
          <cell r="E3670" t="str">
            <v>EMOP</v>
          </cell>
          <cell r="F3670" t="str">
            <v>MAO-DE-OBRA DE ELETRICISTA DA CONSTRUCAO  CIVIL, INCLUSIVE ENCARGOS SOCIAIS DESON ERADOS</v>
          </cell>
          <cell r="G3670" t="str">
            <v>Mão de Obra</v>
          </cell>
        </row>
        <row r="3670">
          <cell r="I3670" t="str">
            <v>H</v>
          </cell>
          <cell r="J3670">
            <v>1.15</v>
          </cell>
          <cell r="K3670">
            <v>3</v>
          </cell>
          <cell r="L3670">
            <v>24.2</v>
          </cell>
        </row>
        <row r="3671">
          <cell r="D3671" t="str">
            <v> 14190 </v>
          </cell>
          <cell r="E3671" t="str">
            <v>EMOP</v>
          </cell>
          <cell r="F3671" t="str">
            <v>LAMPADA LED, TUBULAR, 1200MM, T8, 18W, F LUXO LUMINOSO EM TORNO DE 1850LM</v>
          </cell>
          <cell r="G3671" t="str">
            <v>Material</v>
          </cell>
        </row>
        <row r="3671">
          <cell r="I3671" t="str">
            <v>UN</v>
          </cell>
          <cell r="J3671">
            <v>2</v>
          </cell>
          <cell r="K3671">
            <v>0</v>
          </cell>
          <cell r="L3671">
            <v>12.26</v>
          </cell>
        </row>
        <row r="3673">
          <cell r="D3673" t="str">
            <v>Código</v>
          </cell>
          <cell r="E3673" t="str">
            <v>Banco</v>
          </cell>
          <cell r="F3673" t="str">
            <v>Descrição</v>
          </cell>
          <cell r="G3673" t="str">
            <v>Tipo</v>
          </cell>
        </row>
        <row r="3673">
          <cell r="I3673" t="str">
            <v>Und</v>
          </cell>
          <cell r="J3673" t="str">
            <v>Quant.</v>
          </cell>
          <cell r="K3673" t="str">
            <v>Porcent.</v>
          </cell>
          <cell r="L3673" t="str">
            <v>Valor Unit</v>
          </cell>
        </row>
        <row r="3674">
          <cell r="D3674" t="str">
            <v> 060121 </v>
          </cell>
          <cell r="E3674" t="str">
            <v>SBC</v>
          </cell>
          <cell r="F3674" t="str">
            <v>LUMINARIA DE EMBUTIR PLAFON 18W LED BRANCO FRIO 22,5x22,5</v>
          </cell>
          <cell r="G3674" t="str">
            <v>INSTALACOES ELETRICAS - LUMINARIAS</v>
          </cell>
        </row>
        <row r="3674">
          <cell r="I3674" t="str">
            <v>UN</v>
          </cell>
          <cell r="J3674">
            <v>1</v>
          </cell>
        </row>
        <row r="3674">
          <cell r="L3674">
            <v>72.47</v>
          </cell>
        </row>
        <row r="3675">
          <cell r="D3675" t="str">
            <v> 003420 </v>
          </cell>
          <cell r="E3675" t="str">
            <v>SBC</v>
          </cell>
          <cell r="F3675" t="str">
            <v>FITA ISOLANTE HIGHLAND ADESIVA 19m x 20mm</v>
          </cell>
          <cell r="G3675" t="str">
            <v>Material</v>
          </cell>
        </row>
        <row r="3675">
          <cell r="I3675" t="str">
            <v>M</v>
          </cell>
          <cell r="J3675">
            <v>0.1</v>
          </cell>
          <cell r="K3675">
            <v>0</v>
          </cell>
          <cell r="L3675">
            <v>0.67</v>
          </cell>
        </row>
        <row r="3676">
          <cell r="D3676" t="str">
            <v> 099250 </v>
          </cell>
          <cell r="E3676" t="str">
            <v>SBC</v>
          </cell>
          <cell r="F3676" t="str">
            <v>ELETRICISTA</v>
          </cell>
          <cell r="G3676" t="str">
            <v>Mão de Obra</v>
          </cell>
        </row>
        <row r="3676">
          <cell r="I3676" t="str">
            <v>H</v>
          </cell>
          <cell r="J3676">
            <v>1</v>
          </cell>
          <cell r="K3676">
            <v>0</v>
          </cell>
          <cell r="L3676">
            <v>25.83713</v>
          </cell>
        </row>
        <row r="3677">
          <cell r="D3677" t="str">
            <v> 050372 </v>
          </cell>
          <cell r="E3677" t="str">
            <v>SBC</v>
          </cell>
          <cell r="F3677" t="str">
            <v>LUMINARIA DE EMBUTIR PLAFON 18W LED BRANCO FRIO 22,5x22,5</v>
          </cell>
          <cell r="G3677" t="str">
            <v>Material</v>
          </cell>
        </row>
        <row r="3677">
          <cell r="I3677" t="str">
            <v>UN</v>
          </cell>
          <cell r="J3677">
            <v>1</v>
          </cell>
          <cell r="K3677">
            <v>0</v>
          </cell>
          <cell r="L3677">
            <v>26.9</v>
          </cell>
        </row>
        <row r="3678">
          <cell r="D3678" t="str">
            <v> 099806 </v>
          </cell>
          <cell r="E3678" t="str">
            <v>SBC</v>
          </cell>
          <cell r="F3678" t="str">
            <v>AJUDANTE DE ELETRICISTA</v>
          </cell>
          <cell r="G3678" t="str">
            <v>Mão de Obra</v>
          </cell>
        </row>
        <row r="3678">
          <cell r="I3678" t="str">
            <v>H</v>
          </cell>
          <cell r="J3678">
            <v>1</v>
          </cell>
          <cell r="K3678">
            <v>0</v>
          </cell>
          <cell r="L3678">
            <v>19.687466</v>
          </cell>
        </row>
        <row r="3680">
          <cell r="D3680" t="str">
            <v>Código</v>
          </cell>
          <cell r="E3680" t="str">
            <v>Banco</v>
          </cell>
          <cell r="F3680" t="str">
            <v>Descrição</v>
          </cell>
          <cell r="G3680" t="str">
            <v>Tipo</v>
          </cell>
        </row>
        <row r="3680">
          <cell r="I3680" t="str">
            <v>Und</v>
          </cell>
          <cell r="J3680" t="str">
            <v>Quant.</v>
          </cell>
          <cell r="K3680" t="str">
            <v>Porcent.</v>
          </cell>
          <cell r="L3680" t="str">
            <v>Valor Unit</v>
          </cell>
        </row>
        <row r="3681">
          <cell r="D3681" t="str">
            <v> UFF00542 (ADAPT_SBC:  060588) </v>
          </cell>
          <cell r="E3681" t="str">
            <v>Próprio</v>
          </cell>
          <cell r="F3681" t="str">
            <v>INSTALAÇÃO DE LUMINARIA EMBUTIR ALETADA ALUMINIO BRILHANTE 4X9W LED, EXCETO O FORNECIMENTO DA LUMINÁRIA, INCLUSIVE LÂMPADAS E ACESSÓRIOS.</v>
          </cell>
          <cell r="G3681">
            <v>60</v>
          </cell>
        </row>
        <row r="3681">
          <cell r="I3681" t="str">
            <v>UN</v>
          </cell>
          <cell r="J3681">
            <v>1</v>
          </cell>
        </row>
        <row r="3681">
          <cell r="L3681">
            <v>105.49</v>
          </cell>
        </row>
        <row r="3682">
          <cell r="D3682" t="str">
            <v> 88247 </v>
          </cell>
          <cell r="E3682" t="str">
            <v>SINAPI</v>
          </cell>
          <cell r="F3682" t="str">
            <v>AUXILIAR DE ELETRICISTA COM ENCARGOS COMPLEMENTARES</v>
          </cell>
          <cell r="G3682" t="str">
            <v>SEDI - SERVIÇOS DIVERSOS</v>
          </cell>
        </row>
        <row r="3682">
          <cell r="I3682" t="str">
            <v>H</v>
          </cell>
          <cell r="J3682">
            <v>1</v>
          </cell>
          <cell r="K3682">
            <v>0</v>
          </cell>
          <cell r="L3682">
            <v>27.3</v>
          </cell>
        </row>
        <row r="3683">
          <cell r="D3683" t="str">
            <v> 88264 </v>
          </cell>
          <cell r="E3683" t="str">
            <v>SINAPI</v>
          </cell>
          <cell r="F3683" t="str">
            <v>ELETRICISTA COM ENCARGOS COMPLEMENTARES</v>
          </cell>
          <cell r="G3683" t="str">
            <v>SEDI - SERVIÇOS DIVERSOS</v>
          </cell>
        </row>
        <row r="3683">
          <cell r="I3683" t="str">
            <v>H</v>
          </cell>
          <cell r="J3683">
            <v>1</v>
          </cell>
          <cell r="K3683">
            <v>0</v>
          </cell>
          <cell r="L3683">
            <v>33.07</v>
          </cell>
        </row>
        <row r="3684">
          <cell r="D3684" t="str">
            <v> 003420 </v>
          </cell>
          <cell r="E3684" t="str">
            <v>SBC</v>
          </cell>
          <cell r="F3684" t="str">
            <v>FITA ISOLANTE HIGHLAND ADESIVA 19m x 20mm</v>
          </cell>
          <cell r="G3684" t="str">
            <v>Material</v>
          </cell>
        </row>
        <row r="3684">
          <cell r="I3684" t="str">
            <v>M</v>
          </cell>
          <cell r="J3684">
            <v>0.3</v>
          </cell>
          <cell r="K3684">
            <v>0</v>
          </cell>
          <cell r="L3684">
            <v>0.67</v>
          </cell>
        </row>
        <row r="3685">
          <cell r="D3685" t="str">
            <v> 14189 </v>
          </cell>
          <cell r="E3685" t="str">
            <v>EMOP</v>
          </cell>
          <cell r="F3685" t="str">
            <v>LAMPADA LED, TUBULAR, 600MM, T8, 9W, FLU XO LUMINOSO EM TORNO DE 900LM</v>
          </cell>
          <cell r="G3685" t="str">
            <v>Material</v>
          </cell>
        </row>
        <row r="3685">
          <cell r="I3685" t="str">
            <v>UN</v>
          </cell>
          <cell r="J3685">
            <v>4</v>
          </cell>
          <cell r="K3685">
            <v>0</v>
          </cell>
          <cell r="L3685">
            <v>11.23</v>
          </cell>
        </row>
        <row r="3687">
          <cell r="D3687" t="str">
            <v>Código</v>
          </cell>
          <cell r="E3687" t="str">
            <v>Banco</v>
          </cell>
          <cell r="F3687" t="str">
            <v>Descrição</v>
          </cell>
          <cell r="G3687" t="str">
            <v>Tipo</v>
          </cell>
        </row>
        <row r="3687">
          <cell r="I3687" t="str">
            <v>Und</v>
          </cell>
          <cell r="J3687" t="str">
            <v>Quant.</v>
          </cell>
          <cell r="K3687" t="str">
            <v>Porcent.</v>
          </cell>
          <cell r="L3687" t="str">
            <v>Valor Unit</v>
          </cell>
        </row>
        <row r="3688">
          <cell r="D3688" t="str">
            <v> UFF00543 (ADAPT_SBC: 060588) </v>
          </cell>
          <cell r="E3688" t="str">
            <v>Próprio</v>
          </cell>
          <cell r="F3688" t="str">
            <v>LUMINARIA EMBUTIR ALETADA ALUMINIO BRILHANTE 4X9W LED. FORNECIMENTO E INSTALAÇÃO.</v>
          </cell>
          <cell r="G3688">
            <v>60</v>
          </cell>
        </row>
        <row r="3688">
          <cell r="I3688" t="str">
            <v>UN</v>
          </cell>
          <cell r="J3688">
            <v>1</v>
          </cell>
        </row>
        <row r="3688">
          <cell r="L3688">
            <v>275.89</v>
          </cell>
        </row>
        <row r="3689">
          <cell r="D3689" t="str">
            <v> 88264 </v>
          </cell>
          <cell r="E3689" t="str">
            <v>SINAPI</v>
          </cell>
          <cell r="F3689" t="str">
            <v>ELETRICISTA COM ENCARGOS COMPLEMENTARES</v>
          </cell>
          <cell r="G3689" t="str">
            <v>SEDI - SERVIÇOS DIVERSOS</v>
          </cell>
        </row>
        <row r="3689">
          <cell r="I3689" t="str">
            <v>H</v>
          </cell>
          <cell r="J3689">
            <v>1</v>
          </cell>
          <cell r="K3689">
            <v>0</v>
          </cell>
          <cell r="L3689">
            <v>33.07</v>
          </cell>
        </row>
        <row r="3690">
          <cell r="D3690" t="str">
            <v> 88247 </v>
          </cell>
          <cell r="E3690" t="str">
            <v>SINAPI</v>
          </cell>
          <cell r="F3690" t="str">
            <v>AUXILIAR DE ELETRICISTA COM ENCARGOS COMPLEMENTARES</v>
          </cell>
          <cell r="G3690" t="str">
            <v>SEDI - SERVIÇOS DIVERSOS</v>
          </cell>
        </row>
        <row r="3690">
          <cell r="I3690" t="str">
            <v>H</v>
          </cell>
          <cell r="J3690">
            <v>1</v>
          </cell>
          <cell r="K3690">
            <v>0</v>
          </cell>
          <cell r="L3690">
            <v>27.3</v>
          </cell>
        </row>
        <row r="3691">
          <cell r="D3691" t="str">
            <v> 003420 </v>
          </cell>
          <cell r="E3691" t="str">
            <v>SBC</v>
          </cell>
          <cell r="F3691" t="str">
            <v>FITA ISOLANTE HIGHLAND ADESIVA 19m x 20mm</v>
          </cell>
          <cell r="G3691" t="str">
            <v>Material</v>
          </cell>
        </row>
        <row r="3691">
          <cell r="I3691" t="str">
            <v>M</v>
          </cell>
          <cell r="J3691">
            <v>0.3</v>
          </cell>
          <cell r="K3691">
            <v>0</v>
          </cell>
          <cell r="L3691">
            <v>0.67</v>
          </cell>
        </row>
        <row r="3692">
          <cell r="D3692" t="str">
            <v> 14189 </v>
          </cell>
          <cell r="E3692" t="str">
            <v>EMOP</v>
          </cell>
          <cell r="F3692" t="str">
            <v>LAMPADA LED, TUBULAR, 600MM, T8, 9W, FLU XO LUMINOSO EM TORNO DE 900LM</v>
          </cell>
          <cell r="G3692" t="str">
            <v>Material</v>
          </cell>
        </row>
        <row r="3692">
          <cell r="I3692" t="str">
            <v>UN</v>
          </cell>
          <cell r="J3692">
            <v>4</v>
          </cell>
          <cell r="K3692">
            <v>0</v>
          </cell>
          <cell r="L3692">
            <v>11.23</v>
          </cell>
        </row>
        <row r="3693">
          <cell r="D3693" t="str">
            <v> 087499 </v>
          </cell>
          <cell r="E3693" t="str">
            <v>SBC</v>
          </cell>
          <cell r="F3693" t="str">
            <v>LUMINARIA DE EMBUTIR COM REFLETOR ALETA ALTA PARA 4 LAMPADAS TUBOLED 60cm</v>
          </cell>
          <cell r="G3693" t="str">
            <v>Material</v>
          </cell>
        </row>
        <row r="3693">
          <cell r="I3693" t="str">
            <v>UN</v>
          </cell>
          <cell r="J3693">
            <v>1</v>
          </cell>
          <cell r="K3693">
            <v>0</v>
          </cell>
          <cell r="L3693">
            <v>170.4</v>
          </cell>
        </row>
        <row r="3695">
          <cell r="D3695" t="str">
            <v>Código</v>
          </cell>
          <cell r="E3695" t="str">
            <v>Banco</v>
          </cell>
          <cell r="F3695" t="str">
            <v>Descrição</v>
          </cell>
          <cell r="G3695" t="str">
            <v>Tipo</v>
          </cell>
        </row>
        <row r="3695">
          <cell r="I3695" t="str">
            <v>Und</v>
          </cell>
          <cell r="J3695" t="str">
            <v>Quant.</v>
          </cell>
          <cell r="K3695" t="str">
            <v>Porcent.</v>
          </cell>
          <cell r="L3695" t="str">
            <v>Valor Unit</v>
          </cell>
        </row>
        <row r="3696">
          <cell r="D3696" t="str">
            <v> 060316 </v>
          </cell>
          <cell r="E3696" t="str">
            <v>SBC</v>
          </cell>
          <cell r="F3696" t="str">
            <v>REFLETOR 100W LED LINEAR BLINDADO A PROVA D'AGUA</v>
          </cell>
          <cell r="G3696" t="str">
            <v>INSTALACOES ELETRICAS - LUMINARIAS</v>
          </cell>
        </row>
        <row r="3696">
          <cell r="I3696" t="str">
            <v>UN</v>
          </cell>
          <cell r="J3696">
            <v>1</v>
          </cell>
        </row>
        <row r="3696">
          <cell r="L3696">
            <v>244.56</v>
          </cell>
        </row>
        <row r="3697">
          <cell r="D3697" t="str">
            <v> 099250 </v>
          </cell>
          <cell r="E3697" t="str">
            <v>SBC</v>
          </cell>
          <cell r="F3697" t="str">
            <v>ELETRICISTA</v>
          </cell>
          <cell r="G3697" t="str">
            <v>Mão de Obra</v>
          </cell>
        </row>
        <row r="3697">
          <cell r="I3697" t="str">
            <v>H</v>
          </cell>
          <cell r="J3697">
            <v>1</v>
          </cell>
          <cell r="K3697">
            <v>0</v>
          </cell>
          <cell r="L3697">
            <v>25.83713</v>
          </cell>
        </row>
        <row r="3698">
          <cell r="D3698" t="str">
            <v> 049526 </v>
          </cell>
          <cell r="E3698" t="str">
            <v>SBC</v>
          </cell>
          <cell r="F3698" t="str">
            <v>LUMINARIA - REFLETOR 100W LED LINEAR BLINDADO A PROVA DE AGUA</v>
          </cell>
          <cell r="G3698" t="str">
            <v>Material</v>
          </cell>
        </row>
        <row r="3698">
          <cell r="I3698" t="str">
            <v>UN</v>
          </cell>
          <cell r="J3698">
            <v>1</v>
          </cell>
          <cell r="K3698">
            <v>0</v>
          </cell>
          <cell r="L3698">
            <v>198.99</v>
          </cell>
        </row>
        <row r="3699">
          <cell r="D3699" t="str">
            <v> 099806 </v>
          </cell>
          <cell r="E3699" t="str">
            <v>SBC</v>
          </cell>
          <cell r="F3699" t="str">
            <v>AJUDANTE DE ELETRICISTA</v>
          </cell>
          <cell r="G3699" t="str">
            <v>Mão de Obra</v>
          </cell>
        </row>
        <row r="3699">
          <cell r="I3699" t="str">
            <v>H</v>
          </cell>
          <cell r="J3699">
            <v>1</v>
          </cell>
          <cell r="K3699">
            <v>0</v>
          </cell>
          <cell r="L3699">
            <v>19.687466</v>
          </cell>
        </row>
        <row r="3700">
          <cell r="D3700" t="str">
            <v> 003420 </v>
          </cell>
          <cell r="E3700" t="str">
            <v>SBC</v>
          </cell>
          <cell r="F3700" t="str">
            <v>FITA ISOLANTE HIGHLAND ADESIVA 19m x 20mm</v>
          </cell>
          <cell r="G3700" t="str">
            <v>Material</v>
          </cell>
        </row>
        <row r="3700">
          <cell r="I3700" t="str">
            <v>M</v>
          </cell>
          <cell r="J3700">
            <v>0.1</v>
          </cell>
          <cell r="K3700">
            <v>0</v>
          </cell>
          <cell r="L3700">
            <v>0.67</v>
          </cell>
        </row>
        <row r="3702">
          <cell r="D3702" t="str">
            <v>Código</v>
          </cell>
          <cell r="E3702" t="str">
            <v>Banco</v>
          </cell>
          <cell r="F3702" t="str">
            <v>Descrição</v>
          </cell>
          <cell r="G3702" t="str">
            <v>Tipo</v>
          </cell>
        </row>
        <row r="3702">
          <cell r="I3702" t="str">
            <v>Und</v>
          </cell>
          <cell r="J3702" t="str">
            <v>Quant.</v>
          </cell>
          <cell r="K3702" t="str">
            <v>Porcent.</v>
          </cell>
          <cell r="L3702" t="str">
            <v>Valor Unit</v>
          </cell>
        </row>
        <row r="3703">
          <cell r="D3703" t="str">
            <v> UFF00114 (ADAPT_SINAPI: 97607) </v>
          </cell>
          <cell r="E3703" t="str">
            <v>Próprio</v>
          </cell>
          <cell r="F3703" t="str">
            <v>LUMINÁRIA TIPO TARTARUGA LED1X30W COMPLETA, DE SOBREPOR, COM CONEXÕES E ACESSÓRIOS.</v>
          </cell>
          <cell r="G3703" t="str">
            <v>INEL - INSTALAÇÃO ELÉTRICA/ELETRIFICAÇÃO E ILUMINAÇÃO EXTERNA</v>
          </cell>
        </row>
        <row r="3703">
          <cell r="I3703" t="str">
            <v>UN</v>
          </cell>
          <cell r="J3703">
            <v>1</v>
          </cell>
        </row>
        <row r="3703">
          <cell r="L3703">
            <v>118.71</v>
          </cell>
        </row>
        <row r="3704">
          <cell r="D3704" t="str">
            <v> 88264 </v>
          </cell>
          <cell r="E3704" t="str">
            <v>SINAPI</v>
          </cell>
          <cell r="F3704" t="str">
            <v>ELETRICISTA COM ENCARGOS COMPLEMENTARES</v>
          </cell>
          <cell r="G3704" t="str">
            <v>SEDI - SERVIÇOS DIVERSOS</v>
          </cell>
        </row>
        <row r="3704">
          <cell r="I3704" t="str">
            <v>H</v>
          </cell>
          <cell r="J3704">
            <v>0.5518</v>
          </cell>
          <cell r="K3704">
            <v>0</v>
          </cell>
          <cell r="L3704">
            <v>33.07</v>
          </cell>
        </row>
        <row r="3705">
          <cell r="D3705" t="str">
            <v> 88247 </v>
          </cell>
          <cell r="E3705" t="str">
            <v>SINAPI</v>
          </cell>
          <cell r="F3705" t="str">
            <v>AUXILIAR DE ELETRICISTA COM ENCARGOS COMPLEMENTARES</v>
          </cell>
          <cell r="G3705" t="str">
            <v>SEDI - SERVIÇOS DIVERSOS</v>
          </cell>
        </row>
        <row r="3705">
          <cell r="I3705" t="str">
            <v>H</v>
          </cell>
          <cell r="J3705">
            <v>0.2299</v>
          </cell>
          <cell r="K3705">
            <v>0</v>
          </cell>
          <cell r="L3705">
            <v>27.3</v>
          </cell>
        </row>
        <row r="3706">
          <cell r="D3706" t="str">
            <v> 00038775 </v>
          </cell>
          <cell r="E3706" t="str">
            <v>SINAPI</v>
          </cell>
          <cell r="F3706" t="str">
            <v>LUMINARIA TIPO TARTARUGA PARA AREA EXTERNA EM ALUMINIO, COM GRADE, PARA 1 LAMPADA, BASE E27, POTENCIA MAXIMA 40/60 W (NAO INCLUI LAMPADA)</v>
          </cell>
          <cell r="G3706" t="str">
            <v>Material</v>
          </cell>
        </row>
        <row r="3706">
          <cell r="I3706" t="str">
            <v>UN</v>
          </cell>
          <cell r="J3706">
            <v>1</v>
          </cell>
          <cell r="K3706">
            <v>0</v>
          </cell>
          <cell r="L3706">
            <v>60.11</v>
          </cell>
        </row>
        <row r="3707">
          <cell r="D3707" t="str">
            <v> 14714 </v>
          </cell>
          <cell r="E3707" t="str">
            <v>EMOP</v>
          </cell>
          <cell r="F3707" t="str">
            <v>LAMPADA LED,BULBO,A60,30W,100/240V,BASE E-27</v>
          </cell>
          <cell r="G3707" t="str">
            <v>Material</v>
          </cell>
        </row>
        <row r="3707">
          <cell r="I3707" t="str">
            <v>UN</v>
          </cell>
          <cell r="J3707">
            <v>1</v>
          </cell>
          <cell r="K3707">
            <v>0</v>
          </cell>
          <cell r="L3707">
            <v>34.09</v>
          </cell>
        </row>
        <row r="3709">
          <cell r="D3709" t="str">
            <v>Código</v>
          </cell>
          <cell r="E3709" t="str">
            <v>Banco</v>
          </cell>
          <cell r="F3709" t="str">
            <v>Descrição</v>
          </cell>
          <cell r="G3709" t="str">
            <v>Tipo</v>
          </cell>
        </row>
        <row r="3709">
          <cell r="I3709" t="str">
            <v>Und</v>
          </cell>
          <cell r="J3709" t="str">
            <v>Quant.</v>
          </cell>
          <cell r="K3709" t="str">
            <v>Porcent.</v>
          </cell>
          <cell r="L3709" t="str">
            <v>Valor Unit</v>
          </cell>
        </row>
        <row r="3710">
          <cell r="D3710" t="str">
            <v> 063511 </v>
          </cell>
          <cell r="E3710" t="str">
            <v>SBC</v>
          </cell>
          <cell r="F3710" t="str">
            <v>CABO PP 3 CONDUTORES 500V 1,50mm2</v>
          </cell>
          <cell r="G3710" t="str">
            <v>INSTALACOES ELETRICAS - LEITOS E CABOS</v>
          </cell>
        </row>
        <row r="3710">
          <cell r="I3710" t="str">
            <v>M</v>
          </cell>
          <cell r="J3710">
            <v>1</v>
          </cell>
        </row>
        <row r="3710">
          <cell r="L3710">
            <v>7.59</v>
          </cell>
        </row>
        <row r="3711">
          <cell r="D3711" t="str">
            <v> 099806 </v>
          </cell>
          <cell r="E3711" t="str">
            <v>SBC</v>
          </cell>
          <cell r="F3711" t="str">
            <v>AJUDANTE DE ELETRICISTA</v>
          </cell>
          <cell r="G3711" t="str">
            <v>Mão de Obra</v>
          </cell>
        </row>
        <row r="3711">
          <cell r="I3711" t="str">
            <v>H</v>
          </cell>
          <cell r="J3711">
            <v>0.05</v>
          </cell>
          <cell r="K3711">
            <v>0</v>
          </cell>
          <cell r="L3711">
            <v>19.687466</v>
          </cell>
        </row>
        <row r="3712">
          <cell r="D3712" t="str">
            <v> 099250 </v>
          </cell>
          <cell r="E3712" t="str">
            <v>SBC</v>
          </cell>
          <cell r="F3712" t="str">
            <v>ELETRICISTA</v>
          </cell>
          <cell r="G3712" t="str">
            <v>Mão de Obra</v>
          </cell>
        </row>
        <row r="3712">
          <cell r="I3712" t="str">
            <v>H</v>
          </cell>
          <cell r="J3712">
            <v>0.05</v>
          </cell>
          <cell r="K3712">
            <v>0</v>
          </cell>
          <cell r="L3712">
            <v>25.83713</v>
          </cell>
        </row>
        <row r="3713">
          <cell r="D3713" t="str">
            <v> 012824 </v>
          </cell>
          <cell r="E3713" t="str">
            <v>SBC</v>
          </cell>
          <cell r="F3713" t="str">
            <v>CABO PP CORDPLAST 3 CONDUTORES 450/750V 1,50mm2</v>
          </cell>
          <cell r="G3713" t="str">
            <v>Material</v>
          </cell>
        </row>
        <row r="3713">
          <cell r="I3713" t="str">
            <v>M</v>
          </cell>
          <cell r="J3713">
            <v>1.1</v>
          </cell>
          <cell r="K3713">
            <v>0</v>
          </cell>
          <cell r="L3713">
            <v>4.84</v>
          </cell>
        </row>
        <row r="3715">
          <cell r="D3715" t="str">
            <v>Código</v>
          </cell>
          <cell r="E3715" t="str">
            <v>Banco</v>
          </cell>
          <cell r="F3715" t="str">
            <v>Descrição</v>
          </cell>
          <cell r="G3715" t="str">
            <v>Tipo</v>
          </cell>
        </row>
        <row r="3715">
          <cell r="I3715" t="str">
            <v>Und</v>
          </cell>
          <cell r="J3715" t="str">
            <v>Quant.</v>
          </cell>
          <cell r="K3715" t="str">
            <v>Porcent.</v>
          </cell>
          <cell r="L3715" t="str">
            <v>Valor Unit</v>
          </cell>
        </row>
        <row r="3716">
          <cell r="D3716" t="str">
            <v> 063061 </v>
          </cell>
          <cell r="E3716" t="str">
            <v>SBC</v>
          </cell>
          <cell r="F3716" t="str">
            <v>CABO PP 3 CONDUTORES 500V 2,50mm2</v>
          </cell>
          <cell r="G3716" t="str">
            <v>INSTALACOES ELETRICAS - LEITOS E CABOS</v>
          </cell>
        </row>
        <row r="3716">
          <cell r="I3716" t="str">
            <v>M</v>
          </cell>
          <cell r="J3716">
            <v>1</v>
          </cell>
        </row>
        <row r="3716">
          <cell r="L3716">
            <v>23.92</v>
          </cell>
        </row>
        <row r="3717">
          <cell r="D3717" t="str">
            <v> 099250 </v>
          </cell>
          <cell r="E3717" t="str">
            <v>SBC</v>
          </cell>
          <cell r="F3717" t="str">
            <v>ELETRICISTA</v>
          </cell>
          <cell r="G3717" t="str">
            <v>Mão de Obra</v>
          </cell>
        </row>
        <row r="3717">
          <cell r="I3717" t="str">
            <v>H</v>
          </cell>
          <cell r="J3717">
            <v>0.361</v>
          </cell>
          <cell r="K3717">
            <v>0</v>
          </cell>
          <cell r="L3717">
            <v>25.83713</v>
          </cell>
        </row>
        <row r="3718">
          <cell r="D3718" t="str">
            <v> 099806 </v>
          </cell>
          <cell r="E3718" t="str">
            <v>SBC</v>
          </cell>
          <cell r="F3718" t="str">
            <v>AJUDANTE DE ELETRICISTA</v>
          </cell>
          <cell r="G3718" t="str">
            <v>Mão de Obra</v>
          </cell>
        </row>
        <row r="3718">
          <cell r="I3718" t="str">
            <v>H</v>
          </cell>
          <cell r="J3718">
            <v>0.361</v>
          </cell>
          <cell r="K3718">
            <v>0</v>
          </cell>
          <cell r="L3718">
            <v>19.687466</v>
          </cell>
        </row>
        <row r="3719">
          <cell r="D3719" t="str">
            <v> 002706 </v>
          </cell>
          <cell r="E3719" t="str">
            <v>SBC</v>
          </cell>
          <cell r="F3719" t="str">
            <v>CABO PP CORDPLAST 3 CONDUTORES 450/750V 2,50mm2</v>
          </cell>
          <cell r="G3719" t="str">
            <v>Material</v>
          </cell>
        </row>
        <row r="3719">
          <cell r="I3719" t="str">
            <v>M</v>
          </cell>
          <cell r="J3719">
            <v>1</v>
          </cell>
          <cell r="K3719">
            <v>0</v>
          </cell>
          <cell r="L3719">
            <v>7.5</v>
          </cell>
        </row>
        <row r="3721">
          <cell r="D3721" t="str">
            <v>Código</v>
          </cell>
          <cell r="E3721" t="str">
            <v>Banco</v>
          </cell>
          <cell r="F3721" t="str">
            <v>Descrição</v>
          </cell>
          <cell r="G3721" t="str">
            <v>Tipo</v>
          </cell>
        </row>
        <row r="3721">
          <cell r="I3721" t="str">
            <v>Und</v>
          </cell>
          <cell r="J3721" t="str">
            <v>Quant.</v>
          </cell>
          <cell r="K3721" t="str">
            <v>Porcent.</v>
          </cell>
          <cell r="L3721" t="str">
            <v>Valor Unit</v>
          </cell>
        </row>
        <row r="3722">
          <cell r="D3722" t="str">
            <v> UFF00544 (ADAPT_SBC: 063459) </v>
          </cell>
          <cell r="E3722" t="str">
            <v>Próprio</v>
          </cell>
          <cell r="F3722" t="str">
            <v>CONECTOR MODULAR PLUG MACHO 2P + T</v>
          </cell>
          <cell r="G3722">
            <v>63</v>
          </cell>
        </row>
        <row r="3722">
          <cell r="I3722" t="str">
            <v>UN</v>
          </cell>
          <cell r="J3722">
            <v>1</v>
          </cell>
        </row>
        <row r="3722">
          <cell r="L3722">
            <v>32.46</v>
          </cell>
        </row>
        <row r="3723">
          <cell r="D3723" t="str">
            <v> 88264 </v>
          </cell>
          <cell r="E3723" t="str">
            <v>SINAPI</v>
          </cell>
          <cell r="F3723" t="str">
            <v>ELETRICISTA COM ENCARGOS COMPLEMENTARES</v>
          </cell>
          <cell r="G3723" t="str">
            <v>SEDI - SERVIÇOS DIVERSOS</v>
          </cell>
        </row>
        <row r="3723">
          <cell r="I3723" t="str">
            <v>H</v>
          </cell>
          <cell r="J3723">
            <v>0.425</v>
          </cell>
          <cell r="K3723">
            <v>0</v>
          </cell>
          <cell r="L3723">
            <v>33.07</v>
          </cell>
        </row>
        <row r="3724">
          <cell r="D3724" t="str">
            <v> 88247 </v>
          </cell>
          <cell r="E3724" t="str">
            <v>SINAPI</v>
          </cell>
          <cell r="F3724" t="str">
            <v>AUXILIAR DE ELETRICISTA COM ENCARGOS COMPLEMENTARES</v>
          </cell>
          <cell r="G3724" t="str">
            <v>SEDI - SERVIÇOS DIVERSOS</v>
          </cell>
        </row>
        <row r="3724">
          <cell r="I3724" t="str">
            <v>H</v>
          </cell>
          <cell r="J3724">
            <v>0.425</v>
          </cell>
          <cell r="K3724">
            <v>0</v>
          </cell>
          <cell r="L3724">
            <v>27.3</v>
          </cell>
        </row>
        <row r="3725">
          <cell r="D3725" t="str">
            <v> 036559 </v>
          </cell>
          <cell r="E3725" t="str">
            <v>SBC</v>
          </cell>
          <cell r="F3725" t="str">
            <v>PLUG MACHO 2P + T</v>
          </cell>
          <cell r="G3725" t="str">
            <v>Material</v>
          </cell>
        </row>
        <row r="3725">
          <cell r="I3725" t="str">
            <v>UN</v>
          </cell>
          <cell r="J3725">
            <v>1</v>
          </cell>
          <cell r="K3725">
            <v>0</v>
          </cell>
          <cell r="L3725">
            <v>6.81</v>
          </cell>
        </row>
        <row r="3727">
          <cell r="D3727" t="str">
            <v>Código</v>
          </cell>
          <cell r="E3727" t="str">
            <v>Banco</v>
          </cell>
          <cell r="F3727" t="str">
            <v>Descrição</v>
          </cell>
          <cell r="G3727" t="str">
            <v>Tipo</v>
          </cell>
        </row>
        <row r="3727">
          <cell r="I3727" t="str">
            <v>Und</v>
          </cell>
          <cell r="J3727" t="str">
            <v>Quant.</v>
          </cell>
          <cell r="K3727" t="str">
            <v>Porcent.</v>
          </cell>
          <cell r="L3727" t="str">
            <v>Valor Unit</v>
          </cell>
        </row>
        <row r="3728">
          <cell r="D3728" t="str">
            <v> UFF00545 (ADAPT_SEDOP: 171112) </v>
          </cell>
          <cell r="E3728" t="str">
            <v>Próprio</v>
          </cell>
          <cell r="F3728" t="str">
            <v>PRENSA CABO 8 A 14MM</v>
          </cell>
          <cell r="G3728" t="str">
            <v>INEL - INSTALAÇÃO ELÉTRICA/ELETRIFICAÇÃO E ILUMINAÇÃO EXTERNA</v>
          </cell>
        </row>
        <row r="3728">
          <cell r="I3728" t="str">
            <v>un</v>
          </cell>
          <cell r="J3728">
            <v>1</v>
          </cell>
        </row>
        <row r="3728">
          <cell r="L3728">
            <v>6.24</v>
          </cell>
        </row>
        <row r="3729">
          <cell r="D3729" t="str">
            <v> 88247 </v>
          </cell>
          <cell r="E3729" t="str">
            <v>SINAPI</v>
          </cell>
          <cell r="F3729" t="str">
            <v>AUXILIAR DE ELETRICISTA COM ENCARGOS COMPLEMENTARES</v>
          </cell>
          <cell r="G3729" t="str">
            <v>SEDI - SERVIÇOS DIVERSOS</v>
          </cell>
        </row>
        <row r="3729">
          <cell r="I3729" t="str">
            <v>H</v>
          </cell>
          <cell r="J3729">
            <v>0.03</v>
          </cell>
          <cell r="K3729">
            <v>0</v>
          </cell>
          <cell r="L3729">
            <v>27.3</v>
          </cell>
        </row>
        <row r="3730">
          <cell r="D3730" t="str">
            <v> 88264 </v>
          </cell>
          <cell r="E3730" t="str">
            <v>SINAPI</v>
          </cell>
          <cell r="F3730" t="str">
            <v>ELETRICISTA COM ENCARGOS COMPLEMENTARES</v>
          </cell>
          <cell r="G3730" t="str">
            <v>SEDI - SERVIÇOS DIVERSOS</v>
          </cell>
        </row>
        <row r="3730">
          <cell r="I3730" t="str">
            <v>H</v>
          </cell>
          <cell r="J3730">
            <v>0.06</v>
          </cell>
          <cell r="K3730">
            <v>0</v>
          </cell>
          <cell r="L3730">
            <v>33.07</v>
          </cell>
        </row>
        <row r="3731">
          <cell r="D3731" t="str">
            <v> UFF_COTAÇÃO 177 </v>
          </cell>
          <cell r="E3731" t="str">
            <v>Próprio</v>
          </cell>
          <cell r="F3731" t="str">
            <v>Prensa Cabo Pg16 Preto P/ Cabos 8,5-14mm</v>
          </cell>
          <cell r="G3731" t="str">
            <v>Material</v>
          </cell>
        </row>
        <row r="3731">
          <cell r="I3731" t="str">
            <v>UN</v>
          </cell>
          <cell r="J3731">
            <v>1</v>
          </cell>
          <cell r="K3731">
            <v>0</v>
          </cell>
          <cell r="L3731">
            <v>3.45</v>
          </cell>
        </row>
        <row r="3733">
          <cell r="F3733" t="str">
            <v>ILUMINAÇÃO EXTERNA</v>
          </cell>
        </row>
        <row r="3734">
          <cell r="D3734" t="str">
            <v>Código</v>
          </cell>
          <cell r="E3734" t="str">
            <v>Banco</v>
          </cell>
          <cell r="F3734" t="str">
            <v>Descrição</v>
          </cell>
          <cell r="G3734" t="str">
            <v>Tipo</v>
          </cell>
        </row>
        <row r="3734">
          <cell r="I3734" t="str">
            <v>Und</v>
          </cell>
          <cell r="J3734" t="str">
            <v>Quant.</v>
          </cell>
          <cell r="K3734" t="str">
            <v>Porcent.</v>
          </cell>
          <cell r="L3734" t="str">
            <v>Valor Unit</v>
          </cell>
        </row>
        <row r="3735">
          <cell r="D3735" t="str">
            <v> IP 04.25.0050 </v>
          </cell>
          <cell r="E3735" t="str">
            <v>SCO</v>
          </cell>
          <cell r="F3735" t="str">
            <v>Poste de aco reto de 3,50m, com flange de aco soldado na sua base, fixado por parafuso chumbadores engastados em fundacao de concreto, exclusive fundacao e fornecimento do poste. Assentamento.(desonerado)</v>
          </cell>
          <cell r="G3735" t="str">
            <v>IP</v>
          </cell>
        </row>
        <row r="3735">
          <cell r="I3735" t="str">
            <v>un</v>
          </cell>
          <cell r="J3735">
            <v>1</v>
          </cell>
        </row>
        <row r="3735">
          <cell r="L3735">
            <v>141.52</v>
          </cell>
        </row>
        <row r="3736">
          <cell r="D3736" t="str">
            <v> MOD900200 </v>
          </cell>
          <cell r="E3736" t="str">
            <v>SCO</v>
          </cell>
          <cell r="F3736" t="str">
            <v>Ajudante de montador eletromecanico (desonerado)</v>
          </cell>
          <cell r="G3736" t="str">
            <v>Mão de Obra</v>
          </cell>
        </row>
        <row r="3736">
          <cell r="I3736" t="str">
            <v>h</v>
          </cell>
          <cell r="J3736">
            <v>10</v>
          </cell>
          <cell r="K3736">
            <v>0</v>
          </cell>
          <cell r="L3736">
            <v>13.74</v>
          </cell>
        </row>
        <row r="3737">
          <cell r="D3737" t="str">
            <v> EVE000050 </v>
          </cell>
          <cell r="E3737" t="str">
            <v>SCO</v>
          </cell>
          <cell r="F3737" t="str">
            <v>3% incidente sobre mao de obra direta com Encargos Sociais para cobrir despesas relativa a equipamentos de protecao individual, uniformes e ferramentas</v>
          </cell>
          <cell r="G3737" t="str">
            <v>Verba</v>
          </cell>
        </row>
        <row r="3737">
          <cell r="I3737" t="str">
            <v>%</v>
          </cell>
          <cell r="J3737">
            <v>1</v>
          </cell>
          <cell r="K3737">
            <v>3</v>
          </cell>
          <cell r="L3737">
            <v>137.4</v>
          </cell>
        </row>
        <row r="3739">
          <cell r="D3739" t="str">
            <v>Código</v>
          </cell>
          <cell r="E3739" t="str">
            <v>Banco</v>
          </cell>
          <cell r="F3739" t="str">
            <v>Descrição</v>
          </cell>
          <cell r="G3739" t="str">
            <v>Tipo</v>
          </cell>
        </row>
        <row r="3739">
          <cell r="I3739" t="str">
            <v>Und</v>
          </cell>
          <cell r="J3739" t="str">
            <v>Quant.</v>
          </cell>
          <cell r="K3739" t="str">
            <v>Porcent.</v>
          </cell>
          <cell r="L3739" t="str">
            <v>Valor Unit</v>
          </cell>
        </row>
        <row r="3740">
          <cell r="D3740" t="str">
            <v> 97667 </v>
          </cell>
          <cell r="E3740" t="str">
            <v>SINAPI</v>
          </cell>
          <cell r="F3740" t="str">
            <v>ELETRODUTO FLEXÍVEL CORRUGADO, PEAD, DN 50 (1 1/2"), PARA REDE ENTERRADA DE DISTRIBUIÇÃO DE ENERGIA ELÉTRICA - FORNECIMENTO E INSTALAÇÃO. AF_12/2021</v>
          </cell>
          <cell r="G3740" t="str">
            <v>INEL - INSTALAÇÃO ELÉTRICA/ELETRIFICAÇÃO E ILUMINAÇÃO EXTERNA</v>
          </cell>
        </row>
        <row r="3740">
          <cell r="I3740" t="str">
            <v>M</v>
          </cell>
          <cell r="J3740">
            <v>1</v>
          </cell>
        </row>
        <row r="3740">
          <cell r="L3740">
            <v>11.59</v>
          </cell>
        </row>
        <row r="3741">
          <cell r="D3741" t="str">
            <v> 88247 </v>
          </cell>
          <cell r="E3741" t="str">
            <v>SINAPI</v>
          </cell>
          <cell r="F3741" t="str">
            <v>AUXILIAR DE ELETRICISTA COM ENCARGOS COMPLEMENTARES</v>
          </cell>
          <cell r="G3741" t="str">
            <v>SEDI - SERVIÇOS DIVERSOS</v>
          </cell>
        </row>
        <row r="3741">
          <cell r="I3741" t="str">
            <v>H</v>
          </cell>
          <cell r="J3741">
            <v>0.0672</v>
          </cell>
          <cell r="K3741">
            <v>0</v>
          </cell>
          <cell r="L3741">
            <v>27.3</v>
          </cell>
        </row>
        <row r="3742">
          <cell r="D3742" t="str">
            <v> 88264 </v>
          </cell>
          <cell r="E3742" t="str">
            <v>SINAPI</v>
          </cell>
          <cell r="F3742" t="str">
            <v>ELETRICISTA COM ENCARGOS COMPLEMENTARES</v>
          </cell>
          <cell r="G3742" t="str">
            <v>SEDI - SERVIÇOS DIVERSOS</v>
          </cell>
        </row>
        <row r="3742">
          <cell r="I3742" t="str">
            <v>H</v>
          </cell>
          <cell r="J3742">
            <v>0.0672</v>
          </cell>
          <cell r="K3742">
            <v>0</v>
          </cell>
          <cell r="L3742">
            <v>33.07</v>
          </cell>
        </row>
        <row r="3743">
          <cell r="D3743" t="str">
            <v> 00039246 </v>
          </cell>
          <cell r="E3743" t="str">
            <v>SINAPI</v>
          </cell>
          <cell r="F3743" t="str">
            <v>ELETRODUTO/DUTO PEAD FLEXIVEL PAREDE SIMPLES, CORRUGACAO HELICOIDAL, COR PRETA, SEM ROSCA, DE 1 1/2", CRC 680 N, PARA CABEAMENTO SUBTERRANEO (NBR 15715)</v>
          </cell>
          <cell r="G3743" t="str">
            <v>Material</v>
          </cell>
        </row>
        <row r="3743">
          <cell r="I3743" t="str">
            <v>M</v>
          </cell>
          <cell r="J3743">
            <v>1.1</v>
          </cell>
          <cell r="K3743">
            <v>0</v>
          </cell>
          <cell r="L3743">
            <v>6.86</v>
          </cell>
        </row>
        <row r="3745">
          <cell r="D3745" t="str">
            <v>Código</v>
          </cell>
          <cell r="E3745" t="str">
            <v>Banco</v>
          </cell>
          <cell r="F3745" t="str">
            <v>Descrição</v>
          </cell>
          <cell r="G3745" t="str">
            <v>Tipo</v>
          </cell>
        </row>
        <row r="3745">
          <cell r="I3745" t="str">
            <v>Und</v>
          </cell>
          <cell r="J3745" t="str">
            <v>Quant.</v>
          </cell>
          <cell r="K3745" t="str">
            <v>Porcent.</v>
          </cell>
          <cell r="L3745" t="str">
            <v>Valor Unit</v>
          </cell>
        </row>
        <row r="3746">
          <cell r="D3746" t="str">
            <v> 061312 </v>
          </cell>
          <cell r="E3746" t="str">
            <v>SBC</v>
          </cell>
          <cell r="F3746" t="str">
            <v>CAIXA DE PASSAGEM E INSPECAO EM CONCRETO 40x40x40cm C/ TAMPA</v>
          </cell>
          <cell r="G3746" t="str">
            <v>INSTALACOES ELETRICAS - ELETRODUTOS</v>
          </cell>
        </row>
        <row r="3746">
          <cell r="I3746" t="str">
            <v>UN</v>
          </cell>
          <cell r="J3746">
            <v>1</v>
          </cell>
        </row>
        <row r="3746">
          <cell r="L3746">
            <v>227.77</v>
          </cell>
        </row>
        <row r="3747">
          <cell r="D3747" t="str">
            <v> 055007 </v>
          </cell>
          <cell r="E3747" t="str">
            <v>SBC</v>
          </cell>
          <cell r="F3747" t="str">
            <v>CAIXA DE PASSAGEM E INSPECAO EM CONCRETO 40x40x40cm C/ TAMPA</v>
          </cell>
          <cell r="G3747" t="str">
            <v>Material</v>
          </cell>
        </row>
        <row r="3747">
          <cell r="I3747" t="str">
            <v>UN</v>
          </cell>
          <cell r="J3747">
            <v>1</v>
          </cell>
          <cell r="K3747">
            <v>0</v>
          </cell>
          <cell r="L3747">
            <v>123.07</v>
          </cell>
        </row>
        <row r="3748">
          <cell r="D3748" t="str">
            <v> 099806 </v>
          </cell>
          <cell r="E3748" t="str">
            <v>SBC</v>
          </cell>
          <cell r="F3748" t="str">
            <v>AJUDANTE DE ELETRICISTA</v>
          </cell>
          <cell r="G3748" t="str">
            <v>Mão de Obra</v>
          </cell>
        </row>
        <row r="3748">
          <cell r="I3748" t="str">
            <v>H</v>
          </cell>
          <cell r="J3748">
            <v>2.3</v>
          </cell>
          <cell r="K3748">
            <v>0</v>
          </cell>
          <cell r="L3748">
            <v>19.687466</v>
          </cell>
        </row>
        <row r="3749">
          <cell r="D3749" t="str">
            <v> 099250 </v>
          </cell>
          <cell r="E3749" t="str">
            <v>SBC</v>
          </cell>
          <cell r="F3749" t="str">
            <v>ELETRICISTA</v>
          </cell>
          <cell r="G3749" t="str">
            <v>Mão de Obra</v>
          </cell>
        </row>
        <row r="3749">
          <cell r="I3749" t="str">
            <v>H</v>
          </cell>
          <cell r="J3749">
            <v>2.3</v>
          </cell>
          <cell r="K3749">
            <v>0</v>
          </cell>
          <cell r="L3749">
            <v>25.83713</v>
          </cell>
        </row>
        <row r="3751">
          <cell r="D3751" t="str">
            <v>Código</v>
          </cell>
          <cell r="E3751" t="str">
            <v>Banco</v>
          </cell>
          <cell r="F3751" t="str">
            <v>Descrição</v>
          </cell>
          <cell r="G3751" t="str">
            <v>Tipo</v>
          </cell>
        </row>
        <row r="3751">
          <cell r="I3751" t="str">
            <v>Und</v>
          </cell>
          <cell r="J3751" t="str">
            <v>Quant.</v>
          </cell>
          <cell r="K3751" t="str">
            <v>Porcent.</v>
          </cell>
          <cell r="L3751" t="str">
            <v>Valor Unit</v>
          </cell>
        </row>
        <row r="3752">
          <cell r="D3752" t="str">
            <v> UFF00547 (ADAPT_EMOP:  18.027.0150-A) </v>
          </cell>
          <cell r="E3752" t="str">
            <v>Próprio</v>
          </cell>
          <cell r="F3752" t="str">
            <v>LUMINARIA DECORATIVA,PARA ILUMINACAO PUBLICA E ESTACIONAMENT OS,COM UMA PETALA,PARA LAMPADA LED DE 80W,EQUIPADA COM CELUL A FOTOELETRICA,INCLUSIVE LAMPADA.FORNECIMENTO E COLOCACAO</v>
          </cell>
          <cell r="G3752">
            <v>18</v>
          </cell>
        </row>
        <row r="3752">
          <cell r="I3752" t="str">
            <v>UN</v>
          </cell>
          <cell r="J3752">
            <v>1</v>
          </cell>
        </row>
        <row r="3752">
          <cell r="L3752">
            <v>408.59</v>
          </cell>
        </row>
        <row r="3753">
          <cell r="D3753" t="str">
            <v> 88264 </v>
          </cell>
          <cell r="E3753" t="str">
            <v>SINAPI</v>
          </cell>
          <cell r="F3753" t="str">
            <v>ELETRICISTA COM ENCARGOS COMPLEMENTARES</v>
          </cell>
          <cell r="G3753" t="str">
            <v>SEDI - SERVIÇOS DIVERSOS</v>
          </cell>
        </row>
        <row r="3753">
          <cell r="I3753" t="str">
            <v>H</v>
          </cell>
          <cell r="J3753">
            <v>1.2</v>
          </cell>
          <cell r="K3753">
            <v>0</v>
          </cell>
          <cell r="L3753">
            <v>33.07</v>
          </cell>
        </row>
        <row r="3754">
          <cell r="D3754" t="str">
            <v> 19.004.0080-C </v>
          </cell>
          <cell r="E3754" t="str">
            <v>EMOP</v>
          </cell>
          <cell r="F3754"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3754">
            <v>19</v>
          </cell>
        </row>
        <row r="3754">
          <cell r="I3754" t="str">
            <v>H</v>
          </cell>
          <cell r="J3754">
            <v>0.2</v>
          </cell>
          <cell r="K3754">
            <v>0</v>
          </cell>
          <cell r="L3754">
            <v>56.37</v>
          </cell>
        </row>
        <row r="3755">
          <cell r="D3755" t="str">
            <v> 19.004.0001-C </v>
          </cell>
          <cell r="E3755" t="str">
            <v>EMOP</v>
          </cell>
          <cell r="F3755" t="str">
            <v>CAMINHAO COM CARROCERIA FIXA,NO TOCO,CAPACICADE DE 3,5T,INCL USIVE MOTORISTA</v>
          </cell>
          <cell r="G3755">
            <v>19</v>
          </cell>
        </row>
        <row r="3755">
          <cell r="I3755" t="str">
            <v>H</v>
          </cell>
          <cell r="J3755">
            <v>0.2</v>
          </cell>
          <cell r="K3755">
            <v>0</v>
          </cell>
          <cell r="L3755">
            <v>165.81</v>
          </cell>
        </row>
        <row r="3756">
          <cell r="D3756" t="str">
            <v> 88316 </v>
          </cell>
          <cell r="E3756" t="str">
            <v>SINAPI</v>
          </cell>
          <cell r="F3756" t="str">
            <v>SERVENTE COM ENCARGOS COMPLEMENTARES</v>
          </cell>
          <cell r="G3756" t="str">
            <v>SEDI - SERVIÇOS DIVERSOS</v>
          </cell>
        </row>
        <row r="3756">
          <cell r="I3756" t="str">
            <v>H</v>
          </cell>
          <cell r="J3756">
            <v>1.2</v>
          </cell>
          <cell r="K3756">
            <v>0</v>
          </cell>
          <cell r="L3756">
            <v>25.95</v>
          </cell>
        </row>
        <row r="3757">
          <cell r="D3757" t="str">
            <v> 14857 </v>
          </cell>
          <cell r="E3757" t="str">
            <v>EMOP</v>
          </cell>
          <cell r="F3757" t="str">
            <v>SUPORTE (NUCLEO), SIMPLES, EM ACO GALVAN IZADO, PARA LUMINARIA DECORATIVA-PUBLICA  TIPO PETALA EM TOPO DE POSTE</v>
          </cell>
          <cell r="G3757" t="str">
            <v>Equipamento</v>
          </cell>
        </row>
        <row r="3757">
          <cell r="I3757" t="str">
            <v>UN</v>
          </cell>
          <cell r="J3757">
            <v>1</v>
          </cell>
          <cell r="K3757">
            <v>0</v>
          </cell>
          <cell r="L3757">
            <v>140</v>
          </cell>
        </row>
        <row r="3758">
          <cell r="D3758" t="str">
            <v> 000366 </v>
          </cell>
          <cell r="E3758" t="str">
            <v>SBC</v>
          </cell>
          <cell r="F3758" t="str">
            <v>LUMINARIA PUBLICA COB SUPER LED TIPO PETALA 100W 6500K BRANCA</v>
          </cell>
          <cell r="G3758" t="str">
            <v>Material</v>
          </cell>
        </row>
        <row r="3758">
          <cell r="I3758" t="str">
            <v>UN</v>
          </cell>
          <cell r="J3758">
            <v>1</v>
          </cell>
          <cell r="K3758">
            <v>0</v>
          </cell>
          <cell r="L3758">
            <v>133.99</v>
          </cell>
        </row>
        <row r="3759">
          <cell r="D3759" t="str">
            <v> 07062 </v>
          </cell>
          <cell r="E3759" t="str">
            <v>EMOP</v>
          </cell>
          <cell r="F3759" t="str">
            <v>RELE FOTOELETRICO, PARA LUMINARIA EXTERN A, DE 1000W-220V</v>
          </cell>
          <cell r="G3759" t="str">
            <v>Material</v>
          </cell>
        </row>
        <row r="3759">
          <cell r="I3759" t="str">
            <v>UN</v>
          </cell>
          <cell r="J3759">
            <v>1</v>
          </cell>
          <cell r="K3759">
            <v>0</v>
          </cell>
          <cell r="L3759">
            <v>19.35</v>
          </cell>
        </row>
        <row r="3761">
          <cell r="D3761" t="str">
            <v>Código</v>
          </cell>
          <cell r="E3761" t="str">
            <v>Banco</v>
          </cell>
          <cell r="F3761" t="str">
            <v>Descrição</v>
          </cell>
          <cell r="G3761" t="str">
            <v>Tipo</v>
          </cell>
        </row>
        <row r="3761">
          <cell r="I3761" t="str">
            <v>Und</v>
          </cell>
          <cell r="J3761" t="str">
            <v>Quant.</v>
          </cell>
          <cell r="K3761" t="str">
            <v>Porcent.</v>
          </cell>
          <cell r="L3761" t="str">
            <v>Valor Unit</v>
          </cell>
        </row>
        <row r="3762">
          <cell r="D3762" t="str">
            <v> UFF00548 (ADAPT_EMOP:  18.027.0152-A) </v>
          </cell>
          <cell r="E3762" t="str">
            <v>Próprio</v>
          </cell>
          <cell r="F3762" t="str">
            <v>LUMINARIA DECORATIVA,PARA ILUMINACAO PUBLICA E ESTACIONAMENT OS,COM DUAS PETALAS,PARA LAMPADA LED DE 80W,EQUIPADA COM CEL ULA FOTOELETRICA,INCLUSIVE LAMPADA.FORNECIMENTO E COLOCACAO</v>
          </cell>
          <cell r="G3762">
            <v>18</v>
          </cell>
        </row>
        <row r="3762">
          <cell r="I3762" t="str">
            <v>UN</v>
          </cell>
          <cell r="J3762">
            <v>1</v>
          </cell>
        </row>
        <row r="3762">
          <cell r="L3762">
            <v>565.46</v>
          </cell>
        </row>
        <row r="3763">
          <cell r="D3763" t="str">
            <v> 88264 </v>
          </cell>
          <cell r="E3763" t="str">
            <v>SINAPI</v>
          </cell>
          <cell r="F3763" t="str">
            <v>ELETRICISTA COM ENCARGOS COMPLEMENTARES</v>
          </cell>
          <cell r="G3763" t="str">
            <v>SEDI - SERVIÇOS DIVERSOS</v>
          </cell>
        </row>
        <row r="3763">
          <cell r="I3763" t="str">
            <v>H</v>
          </cell>
          <cell r="J3763">
            <v>1.26</v>
          </cell>
          <cell r="K3763">
            <v>0</v>
          </cell>
          <cell r="L3763">
            <v>33.07</v>
          </cell>
        </row>
        <row r="3764">
          <cell r="D3764" t="str">
            <v> 19.004.0001-C </v>
          </cell>
          <cell r="E3764" t="str">
            <v>EMOP</v>
          </cell>
          <cell r="F3764" t="str">
            <v>CAMINHAO COM CARROCERIA FIXA,NO TOCO,CAPACICADE DE 3,5T,INCL USIVE MOTORISTA</v>
          </cell>
          <cell r="G3764">
            <v>19</v>
          </cell>
        </row>
        <row r="3764">
          <cell r="I3764" t="str">
            <v>H</v>
          </cell>
          <cell r="J3764">
            <v>0.2</v>
          </cell>
          <cell r="K3764">
            <v>0</v>
          </cell>
          <cell r="L3764">
            <v>165.81</v>
          </cell>
        </row>
        <row r="3765">
          <cell r="D3765" t="str">
            <v> 19.004.0080-C </v>
          </cell>
          <cell r="E3765" t="str">
            <v>EMOP</v>
          </cell>
          <cell r="F3765"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3765">
            <v>19</v>
          </cell>
        </row>
        <row r="3765">
          <cell r="I3765" t="str">
            <v>H</v>
          </cell>
          <cell r="J3765">
            <v>0.2</v>
          </cell>
          <cell r="K3765">
            <v>0</v>
          </cell>
          <cell r="L3765">
            <v>56.37</v>
          </cell>
        </row>
        <row r="3766">
          <cell r="D3766" t="str">
            <v> 88316 </v>
          </cell>
          <cell r="E3766" t="str">
            <v>SINAPI</v>
          </cell>
          <cell r="F3766" t="str">
            <v>SERVENTE COM ENCARGOS COMPLEMENTARES</v>
          </cell>
          <cell r="G3766" t="str">
            <v>SEDI - SERVIÇOS DIVERSOS</v>
          </cell>
        </row>
        <row r="3766">
          <cell r="I3766" t="str">
            <v>H</v>
          </cell>
          <cell r="J3766">
            <v>1.26</v>
          </cell>
          <cell r="K3766">
            <v>0</v>
          </cell>
          <cell r="L3766">
            <v>25.95</v>
          </cell>
        </row>
        <row r="3767">
          <cell r="D3767" t="str">
            <v> 07062 </v>
          </cell>
          <cell r="E3767" t="str">
            <v>EMOP</v>
          </cell>
          <cell r="F3767" t="str">
            <v>RELE FOTOELETRICO, PARA LUMINARIA EXTERN A, DE 1000W-220V</v>
          </cell>
          <cell r="G3767" t="str">
            <v>Material</v>
          </cell>
        </row>
        <row r="3767">
          <cell r="I3767" t="str">
            <v>UN</v>
          </cell>
          <cell r="J3767">
            <v>2</v>
          </cell>
          <cell r="K3767">
            <v>0</v>
          </cell>
          <cell r="L3767">
            <v>19.35</v>
          </cell>
        </row>
        <row r="3768">
          <cell r="D3768" t="str">
            <v> 000366 </v>
          </cell>
          <cell r="E3768" t="str">
            <v>SBC</v>
          </cell>
          <cell r="F3768" t="str">
            <v>LUMINARIA PUBLICA COB SUPER LED TIPO PETALA 100W 6500K BRANCA</v>
          </cell>
          <cell r="G3768" t="str">
            <v>Material</v>
          </cell>
        </row>
        <row r="3768">
          <cell r="I3768" t="str">
            <v>UN</v>
          </cell>
          <cell r="J3768">
            <v>2</v>
          </cell>
          <cell r="K3768">
            <v>0</v>
          </cell>
          <cell r="L3768">
            <v>133.99</v>
          </cell>
        </row>
        <row r="3769">
          <cell r="D3769" t="str">
            <v> 14857 </v>
          </cell>
          <cell r="E3769" t="str">
            <v>EMOP</v>
          </cell>
          <cell r="F3769" t="str">
            <v>SUPORTE (NUCLEO), SIMPLES, EM ACO GALVAN IZADO, PARA LUMINARIA DECORATIVA-PUBLICA  TIPO PETALA EM TOPO DE POSTE</v>
          </cell>
          <cell r="G3769" t="str">
            <v>Equipamento</v>
          </cell>
        </row>
        <row r="3769">
          <cell r="I3769" t="str">
            <v>UN</v>
          </cell>
          <cell r="J3769">
            <v>1</v>
          </cell>
          <cell r="K3769">
            <v>0</v>
          </cell>
          <cell r="L3769">
            <v>140</v>
          </cell>
        </row>
        <row r="3771">
          <cell r="D3771" t="str">
            <v>Código</v>
          </cell>
          <cell r="E3771" t="str">
            <v>Banco</v>
          </cell>
          <cell r="F3771" t="str">
            <v>Descrição</v>
          </cell>
          <cell r="G3771" t="str">
            <v>Tipo</v>
          </cell>
        </row>
        <row r="3771">
          <cell r="I3771" t="str">
            <v>Und</v>
          </cell>
          <cell r="J3771" t="str">
            <v>Quant.</v>
          </cell>
          <cell r="K3771" t="str">
            <v>Porcent.</v>
          </cell>
          <cell r="L3771" t="str">
            <v>Valor Unit</v>
          </cell>
        </row>
        <row r="3772">
          <cell r="D3772" t="str">
            <v> UFF00546 (ADAPT_SBC: 060509) </v>
          </cell>
          <cell r="E3772" t="str">
            <v>Próprio</v>
          </cell>
          <cell r="F3772" t="str">
            <v>LAMPADA LED ALTA POTENCIA T E27 80W BIVOLT LUZ BRANCA 6500K</v>
          </cell>
          <cell r="G3772">
            <v>60</v>
          </cell>
        </row>
        <row r="3772">
          <cell r="I3772" t="str">
            <v>UN</v>
          </cell>
          <cell r="J3772">
            <v>1</v>
          </cell>
        </row>
        <row r="3772">
          <cell r="L3772">
            <v>92.63</v>
          </cell>
        </row>
        <row r="3773">
          <cell r="D3773" t="str">
            <v> 88247 </v>
          </cell>
          <cell r="E3773" t="str">
            <v>SINAPI</v>
          </cell>
          <cell r="F3773" t="str">
            <v>AUXILIAR DE ELETRICISTA COM ENCARGOS COMPLEMENTARES</v>
          </cell>
          <cell r="G3773" t="str">
            <v>SEDI - SERVIÇOS DIVERSOS</v>
          </cell>
        </row>
        <row r="3773">
          <cell r="I3773" t="str">
            <v>H</v>
          </cell>
          <cell r="J3773">
            <v>0.1</v>
          </cell>
          <cell r="K3773">
            <v>0</v>
          </cell>
          <cell r="L3773">
            <v>27.3</v>
          </cell>
        </row>
        <row r="3774">
          <cell r="D3774" t="str">
            <v> 050571 </v>
          </cell>
          <cell r="E3774" t="str">
            <v>SBC</v>
          </cell>
          <cell r="F3774" t="str">
            <v>LAMPADA BULBO LED A125 85W 6500K 48LHP85FK000 ELGIN</v>
          </cell>
          <cell r="G3774" t="str">
            <v>Material</v>
          </cell>
        </row>
        <row r="3774">
          <cell r="I3774" t="str">
            <v>UN</v>
          </cell>
          <cell r="J3774">
            <v>1</v>
          </cell>
          <cell r="K3774">
            <v>0</v>
          </cell>
          <cell r="L3774">
            <v>89.9</v>
          </cell>
        </row>
        <row r="3776">
          <cell r="D3776" t="str">
            <v>Código</v>
          </cell>
          <cell r="E3776" t="str">
            <v>Banco</v>
          </cell>
          <cell r="F3776" t="str">
            <v>Descrição</v>
          </cell>
          <cell r="G3776" t="str">
            <v>Tipo</v>
          </cell>
        </row>
        <row r="3776">
          <cell r="I3776" t="str">
            <v>Und</v>
          </cell>
          <cell r="J3776" t="str">
            <v>Quant.</v>
          </cell>
          <cell r="K3776" t="str">
            <v>Porcent.</v>
          </cell>
          <cell r="L3776" t="str">
            <v>Valor Unit</v>
          </cell>
        </row>
        <row r="3777">
          <cell r="D3777" t="str">
            <v> 91926 </v>
          </cell>
          <cell r="E3777" t="str">
            <v>SINAPI</v>
          </cell>
          <cell r="F3777" t="str">
            <v>CABO DE COBRE FLEXÍVEL ISOLADO, 2,5 MM², ANTI-CHAMA 450/750 V, PARA CIRCUITOS TERMINAIS - FORNECIMENTO E INSTALAÇÃO. AF_03/2023</v>
          </cell>
          <cell r="G3777" t="str">
            <v>INEL - INSTALAÇÃO ELÉTRICA/ELETRIFICAÇÃO E ILUMINAÇÃO EXTERNA</v>
          </cell>
        </row>
        <row r="3777">
          <cell r="I3777" t="str">
            <v>M</v>
          </cell>
          <cell r="J3777">
            <v>1</v>
          </cell>
        </row>
        <row r="3777">
          <cell r="L3777">
            <v>4.56</v>
          </cell>
        </row>
        <row r="3778">
          <cell r="D3778" t="str">
            <v> 88264 </v>
          </cell>
          <cell r="E3778" t="str">
            <v>SINAPI</v>
          </cell>
          <cell r="F3778" t="str">
            <v>ELETRICISTA COM ENCARGOS COMPLEMENTARES</v>
          </cell>
          <cell r="G3778" t="str">
            <v>SEDI - SERVIÇOS DIVERSOS</v>
          </cell>
        </row>
        <row r="3778">
          <cell r="I3778" t="str">
            <v>H</v>
          </cell>
          <cell r="J3778">
            <v>0.029</v>
          </cell>
          <cell r="K3778">
            <v>0</v>
          </cell>
          <cell r="L3778">
            <v>33.07</v>
          </cell>
        </row>
        <row r="3779">
          <cell r="D3779" t="str">
            <v> 88247 </v>
          </cell>
          <cell r="E3779" t="str">
            <v>SINAPI</v>
          </cell>
          <cell r="F3779" t="str">
            <v>AUXILIAR DE ELETRICISTA COM ENCARGOS COMPLEMENTARES</v>
          </cell>
          <cell r="G3779" t="str">
            <v>SEDI - SERVIÇOS DIVERSOS</v>
          </cell>
        </row>
        <row r="3779">
          <cell r="I3779" t="str">
            <v>H</v>
          </cell>
          <cell r="J3779">
            <v>0.029</v>
          </cell>
          <cell r="K3779">
            <v>0</v>
          </cell>
          <cell r="L3779">
            <v>27.3</v>
          </cell>
        </row>
        <row r="3780">
          <cell r="D3780" t="str">
            <v> 00001014 </v>
          </cell>
          <cell r="E3780" t="str">
            <v>SINAPI</v>
          </cell>
          <cell r="F3780" t="str">
            <v>CABO DE COBRE, FLEXIVEL, CLASSE 4 OU 5, ISOLACAO EM PVC/A, ANTICHAMA BWF-B, 1 CONDUTOR, 450/750 V, SECAO NOMINAL 2,5 MM2</v>
          </cell>
          <cell r="G3780" t="str">
            <v>Material</v>
          </cell>
        </row>
        <row r="3780">
          <cell r="I3780" t="str">
            <v>M</v>
          </cell>
          <cell r="J3780">
            <v>1.2434</v>
          </cell>
          <cell r="K3780">
            <v>0</v>
          </cell>
          <cell r="L3780">
            <v>2.2</v>
          </cell>
        </row>
        <row r="3781">
          <cell r="D3781" t="str">
            <v> 00021127 </v>
          </cell>
          <cell r="E3781" t="str">
            <v>SINAPI</v>
          </cell>
          <cell r="F3781" t="str">
            <v>FITA ISOLANTE ADESIVA ANTICHAMA, USO ATE 750 V, EM ROLO DE 19 MM X 5 M</v>
          </cell>
          <cell r="G3781" t="str">
            <v>Material</v>
          </cell>
        </row>
        <row r="3781">
          <cell r="I3781" t="str">
            <v>UN</v>
          </cell>
          <cell r="J3781">
            <v>0.0094</v>
          </cell>
          <cell r="K3781">
            <v>0</v>
          </cell>
          <cell r="L3781">
            <v>9.79</v>
          </cell>
        </row>
        <row r="3783">
          <cell r="F3783" t="str">
            <v>SPDA</v>
          </cell>
        </row>
        <row r="3784">
          <cell r="D3784" t="str">
            <v>Código</v>
          </cell>
          <cell r="E3784" t="str">
            <v>Banco</v>
          </cell>
          <cell r="F3784" t="str">
            <v>Descrição</v>
          </cell>
          <cell r="G3784" t="str">
            <v>Tipo</v>
          </cell>
        </row>
        <row r="3784">
          <cell r="I3784" t="str">
            <v>Und</v>
          </cell>
          <cell r="J3784" t="str">
            <v>Quant.</v>
          </cell>
          <cell r="K3784" t="str">
            <v>Porcent.</v>
          </cell>
          <cell r="L3784" t="str">
            <v>Valor Unit</v>
          </cell>
        </row>
        <row r="3785">
          <cell r="D3785" t="str">
            <v> 90099 </v>
          </cell>
          <cell r="E3785" t="str">
            <v>SINAPI</v>
          </cell>
          <cell r="F3785" t="str">
            <v>ESCAVAÇÃO MECANIZADA DE VALA COM PROF. ATÉ 1,5 M (MÉDIA MONTANTE E JUSANTE/UMA COMPOSIÇÃO POR TRECHO), RETROESCAV. (0,26 M3), LARG. MENOR QUE 0,8 M, EM SOLO DE 1A CATEGORIA, EM LOCAIS COM ALTO NÍVEL DE INTERFERÊNCIA. AF_02/2021</v>
          </cell>
          <cell r="G3785" t="str">
            <v>MOVT - MOVIMENTO DE TERRA</v>
          </cell>
        </row>
        <row r="3785">
          <cell r="I3785" t="str">
            <v>m³</v>
          </cell>
          <cell r="J3785">
            <v>1</v>
          </cell>
        </row>
        <row r="3785">
          <cell r="L3785">
            <v>17.78</v>
          </cell>
        </row>
        <row r="3786">
          <cell r="D3786" t="str">
            <v> 88316 </v>
          </cell>
          <cell r="E3786" t="str">
            <v>SINAPI</v>
          </cell>
          <cell r="F3786" t="str">
            <v>SERVENTE COM ENCARGOS COMPLEMENTARES</v>
          </cell>
          <cell r="G3786" t="str">
            <v>SEDI - SERVIÇOS DIVERSOS</v>
          </cell>
        </row>
        <row r="3786">
          <cell r="I3786" t="str">
            <v>H</v>
          </cell>
          <cell r="J3786">
            <v>0.1298</v>
          </cell>
          <cell r="K3786">
            <v>0</v>
          </cell>
          <cell r="L3786">
            <v>25.95</v>
          </cell>
        </row>
        <row r="3787">
          <cell r="D3787" t="str">
            <v> 5679 </v>
          </cell>
          <cell r="E3787" t="str">
            <v>SINAPI</v>
          </cell>
          <cell r="F3787" t="str">
            <v>RETROESCAVADEIRA SOBRE RODAS COM CARREGADEIRA, TRAÇÃO 4X4, POTÊNCIA LÍQ. 88 HP, CAÇAMBA CARREG. CAP. MÍN. 1 M3, CAÇAMBA RETRO CAP. 0,26 M3, PESO OPERACIONAL MÍN. 6.674 KG, PROFUNDIDADE ESCAVAÇÃO MÁX. 4,37 M - CHI DIURNO. AF_06/2014</v>
          </cell>
          <cell r="G3787" t="str">
            <v>CHOR - CUSTOS HORÁRIOS DE MÁQUINAS E EQUIPAMENTOS</v>
          </cell>
        </row>
        <row r="3787">
          <cell r="I3787" t="str">
            <v>CHI</v>
          </cell>
          <cell r="J3787">
            <v>0.071</v>
          </cell>
          <cell r="K3787">
            <v>0</v>
          </cell>
          <cell r="L3787">
            <v>71.86</v>
          </cell>
        </row>
        <row r="3788">
          <cell r="D3788" t="str">
            <v> 5678 </v>
          </cell>
          <cell r="E3788" t="str">
            <v>SINAPI</v>
          </cell>
          <cell r="F3788" t="str">
            <v>RETROESCAVADEIRA SOBRE RODAS COM CARREGADEIRA, TRAÇÃO 4X4, POTÊNCIA LÍQ. 88 HP, CAÇAMBA CARREG. CAP. MÍN. 1 M3, CAÇAMBA RETRO CAP. 0,26 M3, PESO OPERACIONAL MÍN. 6.674 KG, PROFUNDIDADE ESCAVAÇÃO MÁX. 4,37 M - CHP DIURNO. AF_06/2014</v>
          </cell>
          <cell r="G3788" t="str">
            <v>CHOR - CUSTOS HORÁRIOS DE MÁQUINAS E EQUIPAMENTOS</v>
          </cell>
        </row>
        <row r="3788">
          <cell r="I3788" t="str">
            <v>CHP</v>
          </cell>
          <cell r="J3788">
            <v>0.0588</v>
          </cell>
          <cell r="K3788">
            <v>0</v>
          </cell>
          <cell r="L3788">
            <v>158.6</v>
          </cell>
        </row>
        <row r="3790">
          <cell r="D3790" t="str">
            <v>Código</v>
          </cell>
          <cell r="E3790" t="str">
            <v>Banco</v>
          </cell>
          <cell r="F3790" t="str">
            <v>Descrição</v>
          </cell>
          <cell r="G3790" t="str">
            <v>Tipo</v>
          </cell>
        </row>
        <row r="3790">
          <cell r="I3790" t="str">
            <v>Und</v>
          </cell>
          <cell r="J3790" t="str">
            <v>Quant.</v>
          </cell>
          <cell r="K3790" t="str">
            <v>Porcent.</v>
          </cell>
          <cell r="L3790" t="str">
            <v>Valor Unit</v>
          </cell>
        </row>
        <row r="3791">
          <cell r="D3791" t="str">
            <v> 104733 </v>
          </cell>
          <cell r="E3791" t="str">
            <v>SINAPI</v>
          </cell>
          <cell r="F3791" t="str">
            <v>REATERRO MECANIZADO DE VALA COM RETROESCAVADEIRA (CAPACIDADE   DA   CAÇAMBA   DA RETRO: 0,26 M³/POTÊNCIA: 88 HP), LARGURA ATÉ 0,8 M, PROFUNDIDADE ATÉ 1,5 M, COM SOLO (SEM SUBSTITUIÇÃO) DE 1ª CATEGORIA, COM PLACA VIBRATÓRIA. AF_08/2023</v>
          </cell>
          <cell r="G3791" t="str">
            <v>MOVT - MOVIMENTO DE TERRA</v>
          </cell>
        </row>
        <row r="3791">
          <cell r="I3791" t="str">
            <v>m³</v>
          </cell>
          <cell r="J3791">
            <v>1</v>
          </cell>
        </row>
        <row r="3791">
          <cell r="L3791">
            <v>21.19</v>
          </cell>
        </row>
        <row r="3792">
          <cell r="D3792" t="str">
            <v> 5679 </v>
          </cell>
          <cell r="E3792" t="str">
            <v>SINAPI</v>
          </cell>
          <cell r="F3792" t="str">
            <v>RETROESCAVADEIRA SOBRE RODAS COM CARREGADEIRA, TRAÇÃO 4X4, POTÊNCIA LÍQ. 88 HP, CAÇAMBA CARREG. CAP. MÍN. 1 M3, CAÇAMBA RETRO CAP. 0,26 M3, PESO OPERACIONAL MÍN. 6.674 KG, PROFUNDIDADE ESCAVAÇÃO MÁX. 4,37 M - CHI DIURNO. AF_06/2014</v>
          </cell>
          <cell r="G3792" t="str">
            <v>CHOR - CUSTOS HORÁRIOS DE MÁQUINAS E EQUIPAMENTOS</v>
          </cell>
        </row>
        <row r="3792">
          <cell r="I3792" t="str">
            <v>CHI</v>
          </cell>
          <cell r="J3792">
            <v>0.0777</v>
          </cell>
          <cell r="K3792">
            <v>0</v>
          </cell>
          <cell r="L3792">
            <v>71.86</v>
          </cell>
        </row>
        <row r="3793">
          <cell r="D3793" t="str">
            <v> 5903 </v>
          </cell>
          <cell r="E3793" t="str">
            <v>SINAPI</v>
          </cell>
          <cell r="F3793" t="str">
            <v>CAMINHÃO PIPA 10.000 L TRUCADO, PESO BRUTO TOTAL 23.000 KG, CARGA ÚTIL MÁXIMA 15.935 KG, DISTÂNCIA ENTRE EIXOS 4,8 M, POTÊNCIA 230 CV, INCLUSIVE TANQUE DE AÇO PARA TRANSPORTE DE ÁGUA - CHI DIURNO. AF_06/2014</v>
          </cell>
          <cell r="G3793" t="str">
            <v>CHOR - CUSTOS HORÁRIOS DE MÁQUINAS E EQUIPAMENTOS</v>
          </cell>
        </row>
        <row r="3793">
          <cell r="I3793" t="str">
            <v>CHI</v>
          </cell>
          <cell r="J3793">
            <v>0.0006</v>
          </cell>
          <cell r="K3793">
            <v>0</v>
          </cell>
          <cell r="L3793">
            <v>89.6</v>
          </cell>
        </row>
        <row r="3794">
          <cell r="D3794" t="str">
            <v> 91277 </v>
          </cell>
          <cell r="E3794" t="str">
            <v>SINAPI</v>
          </cell>
          <cell r="F3794" t="str">
            <v>PLACA VIBRATÓRIA REVERSÍVEL COM MOTOR 4 TEMPOS A GASOLINA, FORÇA CENTRÍFUGA DE 25 KN (2500 KGF), POTÊNCIA 5,5 CV - CHP DIURNO. AF_08/2015</v>
          </cell>
          <cell r="G3794" t="str">
            <v>CHOR - CUSTOS HORÁRIOS DE MÁQUINAS E EQUIPAMENTOS</v>
          </cell>
        </row>
        <row r="3794">
          <cell r="I3794" t="str">
            <v>CHP</v>
          </cell>
          <cell r="J3794">
            <v>0.0942</v>
          </cell>
          <cell r="K3794">
            <v>0</v>
          </cell>
          <cell r="L3794">
            <v>9.65</v>
          </cell>
        </row>
        <row r="3795">
          <cell r="D3795" t="str">
            <v> 5901 </v>
          </cell>
          <cell r="E3795" t="str">
            <v>SINAPI</v>
          </cell>
          <cell r="F3795" t="str">
            <v>CAMINHÃO PIPA 10.000 L TRUCADO, PESO BRUTO TOTAL 23.000 KG, CARGA ÚTIL MÁXIMA 15.935 KG, DISTÂNCIA ENTRE EIXOS 4,8 M, POTÊNCIA 230 CV, INCLUSIVE TANQUE DE AÇO PARA TRANSPORTE DE ÁGUA - CHP DIURNO. AF_06/2014</v>
          </cell>
          <cell r="G3795" t="str">
            <v>CHOR - CUSTOS HORÁRIOS DE MÁQUINAS E EQUIPAMENTOS</v>
          </cell>
        </row>
        <row r="3795">
          <cell r="I3795" t="str">
            <v>CHP</v>
          </cell>
          <cell r="J3795">
            <v>0.0054</v>
          </cell>
          <cell r="K3795">
            <v>0</v>
          </cell>
          <cell r="L3795">
            <v>332.71</v>
          </cell>
        </row>
        <row r="3796">
          <cell r="D3796" t="str">
            <v> 5678 </v>
          </cell>
          <cell r="E3796" t="str">
            <v>SINAPI</v>
          </cell>
          <cell r="F3796" t="str">
            <v>RETROESCAVADEIRA SOBRE RODAS COM CARREGADEIRA, TRAÇÃO 4X4, POTÊNCIA LÍQ. 88 HP, CAÇAMBA CARREG. CAP. MÍN. 1 M3, CAÇAMBA RETRO CAP. 0,26 M3, PESO OPERACIONAL MÍN. 6.674 KG, PROFUNDIDADE ESCAVAÇÃO MÁX. 4,37 M - CHP DIURNO. AF_06/2014</v>
          </cell>
          <cell r="G3796" t="str">
            <v>CHOR - CUSTOS HORÁRIOS DE MÁQUINAS E EQUIPAMENTOS</v>
          </cell>
        </row>
        <row r="3796">
          <cell r="I3796" t="str">
            <v>CHP</v>
          </cell>
          <cell r="J3796">
            <v>0.0538</v>
          </cell>
          <cell r="K3796">
            <v>0</v>
          </cell>
          <cell r="L3796">
            <v>158.6</v>
          </cell>
        </row>
        <row r="3797">
          <cell r="D3797" t="str">
            <v> 88316 </v>
          </cell>
          <cell r="E3797" t="str">
            <v>SINAPI</v>
          </cell>
          <cell r="F3797" t="str">
            <v>SERVENTE COM ENCARGOS COMPLEMENTARES</v>
          </cell>
          <cell r="G3797" t="str">
            <v>SEDI - SERVIÇOS DIVERSOS</v>
          </cell>
        </row>
        <row r="3797">
          <cell r="I3797" t="str">
            <v>H</v>
          </cell>
          <cell r="J3797">
            <v>0.1676</v>
          </cell>
          <cell r="K3797">
            <v>0</v>
          </cell>
          <cell r="L3797">
            <v>25.95</v>
          </cell>
        </row>
        <row r="3799">
          <cell r="D3799" t="str">
            <v>Código</v>
          </cell>
          <cell r="E3799" t="str">
            <v>Banco</v>
          </cell>
          <cell r="F3799" t="str">
            <v>Descrição</v>
          </cell>
          <cell r="G3799" t="str">
            <v>Tipo</v>
          </cell>
        </row>
        <row r="3799">
          <cell r="I3799" t="str">
            <v>Und</v>
          </cell>
          <cell r="J3799" t="str">
            <v>Quant.</v>
          </cell>
          <cell r="K3799" t="str">
            <v>Porcent.</v>
          </cell>
          <cell r="L3799" t="str">
            <v>Valor Unit</v>
          </cell>
        </row>
        <row r="3800">
          <cell r="D3800" t="str">
            <v> 96973 </v>
          </cell>
          <cell r="E3800" t="str">
            <v>SINAPI</v>
          </cell>
          <cell r="F3800" t="str">
            <v>CORDOALHA DE COBRE NU 35 MM², NÃO ENTERRADA, COM ISOLADOR - FORNECIMENTO E INSTALAÇÃO. AF_08/2023</v>
          </cell>
          <cell r="G3800" t="str">
            <v>INEL - INSTALAÇÃO ELÉTRICA/ELETRIFICAÇÃO E ILUMINAÇÃO EXTERNA</v>
          </cell>
        </row>
        <row r="3800">
          <cell r="I3800" t="str">
            <v>M</v>
          </cell>
          <cell r="J3800">
            <v>1</v>
          </cell>
        </row>
        <row r="3800">
          <cell r="L3800">
            <v>72.02</v>
          </cell>
        </row>
        <row r="3801">
          <cell r="D3801" t="str">
            <v> 88264 </v>
          </cell>
          <cell r="E3801" t="str">
            <v>SINAPI</v>
          </cell>
          <cell r="F3801" t="str">
            <v>ELETRICISTA COM ENCARGOS COMPLEMENTARES</v>
          </cell>
          <cell r="G3801" t="str">
            <v>SEDI - SERVIÇOS DIVERSOS</v>
          </cell>
        </row>
        <row r="3801">
          <cell r="I3801" t="str">
            <v>H</v>
          </cell>
          <cell r="J3801">
            <v>0.2484</v>
          </cell>
          <cell r="K3801">
            <v>0</v>
          </cell>
          <cell r="L3801">
            <v>33.07</v>
          </cell>
        </row>
        <row r="3802">
          <cell r="D3802" t="str">
            <v> 88247 </v>
          </cell>
          <cell r="E3802" t="str">
            <v>SINAPI</v>
          </cell>
          <cell r="F3802" t="str">
            <v>AUXILIAR DE ELETRICISTA COM ENCARGOS COMPLEMENTARES</v>
          </cell>
          <cell r="G3802" t="str">
            <v>SEDI - SERVIÇOS DIVERSOS</v>
          </cell>
        </row>
        <row r="3802">
          <cell r="I3802" t="str">
            <v>H</v>
          </cell>
          <cell r="J3802">
            <v>0.2484</v>
          </cell>
          <cell r="K3802">
            <v>0</v>
          </cell>
          <cell r="L3802">
            <v>27.3</v>
          </cell>
        </row>
        <row r="3803">
          <cell r="D3803" t="str">
            <v> 98463 </v>
          </cell>
          <cell r="E3803" t="str">
            <v>SINAPI</v>
          </cell>
          <cell r="F3803" t="str">
            <v>SUPORTE ISOLADOR PARA FIXAÇÃO DA CORDOALHA DE COBRE EM ALVENARIA OU CONCRETO - FORNECIMENTO E INSTALAÇÃO. AF_08/2023</v>
          </cell>
          <cell r="G3803" t="str">
            <v>INEL - INSTALAÇÃO ELÉTRICA/ELETRIFICAÇÃO E ILUMINAÇÃO EXTERNA</v>
          </cell>
        </row>
        <row r="3803">
          <cell r="I3803" t="str">
            <v>UN</v>
          </cell>
          <cell r="J3803">
            <v>0.6667</v>
          </cell>
          <cell r="K3803">
            <v>0</v>
          </cell>
          <cell r="L3803">
            <v>28.21</v>
          </cell>
        </row>
        <row r="3804">
          <cell r="D3804" t="str">
            <v> 00000863 </v>
          </cell>
          <cell r="E3804" t="str">
            <v>SINAPI</v>
          </cell>
          <cell r="F3804" t="str">
            <v>CABO DE COBRE NU 35 MM2 MEIO-DURO</v>
          </cell>
          <cell r="G3804" t="str">
            <v>Material</v>
          </cell>
        </row>
        <row r="3804">
          <cell r="I3804" t="str">
            <v>M</v>
          </cell>
          <cell r="J3804">
            <v>1.05</v>
          </cell>
          <cell r="K3804">
            <v>0</v>
          </cell>
          <cell r="L3804">
            <v>36.41</v>
          </cell>
        </row>
        <row r="3806">
          <cell r="D3806" t="str">
            <v>Código</v>
          </cell>
          <cell r="E3806" t="str">
            <v>Banco</v>
          </cell>
          <cell r="F3806" t="str">
            <v>Descrição</v>
          </cell>
          <cell r="G3806" t="str">
            <v>Tipo</v>
          </cell>
        </row>
        <row r="3806">
          <cell r="I3806" t="str">
            <v>Und</v>
          </cell>
          <cell r="J3806" t="str">
            <v>Quant.</v>
          </cell>
          <cell r="K3806" t="str">
            <v>Porcent.</v>
          </cell>
          <cell r="L3806" t="str">
            <v>Valor Unit</v>
          </cell>
        </row>
        <row r="3807">
          <cell r="D3807" t="str">
            <v> 96977 </v>
          </cell>
          <cell r="E3807" t="str">
            <v>SINAPI</v>
          </cell>
          <cell r="F3807" t="str">
            <v>CORDOALHA DE COBRE NU 50 MM², ENTERRADA - FORNECIMENTO E INSTALAÇÃO. AF_08/2023</v>
          </cell>
          <cell r="G3807" t="str">
            <v>INEL - INSTALAÇÃO ELÉTRICA/ELETRIFICAÇÃO E ILUMINAÇÃO EXTERNA</v>
          </cell>
        </row>
        <row r="3807">
          <cell r="I3807" t="str">
            <v>M</v>
          </cell>
          <cell r="J3807">
            <v>1</v>
          </cell>
        </row>
        <row r="3807">
          <cell r="L3807">
            <v>56.45</v>
          </cell>
        </row>
        <row r="3808">
          <cell r="D3808" t="str">
            <v> 88247 </v>
          </cell>
          <cell r="E3808" t="str">
            <v>SINAPI</v>
          </cell>
          <cell r="F3808" t="str">
            <v>AUXILIAR DE ELETRICISTA COM ENCARGOS COMPLEMENTARES</v>
          </cell>
          <cell r="G3808" t="str">
            <v>SEDI - SERVIÇOS DIVERSOS</v>
          </cell>
        </row>
        <row r="3808">
          <cell r="I3808" t="str">
            <v>H</v>
          </cell>
          <cell r="J3808">
            <v>0.0331</v>
          </cell>
          <cell r="K3808">
            <v>0</v>
          </cell>
          <cell r="L3808">
            <v>27.3</v>
          </cell>
        </row>
        <row r="3809">
          <cell r="D3809" t="str">
            <v> 88264 </v>
          </cell>
          <cell r="E3809" t="str">
            <v>SINAPI</v>
          </cell>
          <cell r="F3809" t="str">
            <v>ELETRICISTA COM ENCARGOS COMPLEMENTARES</v>
          </cell>
          <cell r="G3809" t="str">
            <v>SEDI - SERVIÇOS DIVERSOS</v>
          </cell>
        </row>
        <row r="3809">
          <cell r="I3809" t="str">
            <v>H</v>
          </cell>
          <cell r="J3809">
            <v>0.0331</v>
          </cell>
          <cell r="K3809">
            <v>0</v>
          </cell>
          <cell r="L3809">
            <v>33.07</v>
          </cell>
        </row>
        <row r="3810">
          <cell r="D3810" t="str">
            <v> 00000867 </v>
          </cell>
          <cell r="E3810" t="str">
            <v>SINAPI</v>
          </cell>
          <cell r="F3810" t="str">
            <v>CABO DE COBRE NU 50 MM2 MEIO-DURO</v>
          </cell>
          <cell r="G3810" t="str">
            <v>Material</v>
          </cell>
        </row>
        <row r="3810">
          <cell r="I3810" t="str">
            <v>M</v>
          </cell>
          <cell r="J3810">
            <v>1.05</v>
          </cell>
          <cell r="K3810">
            <v>0</v>
          </cell>
          <cell r="L3810">
            <v>51.87</v>
          </cell>
        </row>
        <row r="3812">
          <cell r="D3812" t="str">
            <v>Código</v>
          </cell>
          <cell r="E3812" t="str">
            <v>Banco</v>
          </cell>
          <cell r="F3812" t="str">
            <v>Descrição</v>
          </cell>
          <cell r="G3812" t="str">
            <v>Tipo</v>
          </cell>
        </row>
        <row r="3812">
          <cell r="I3812" t="str">
            <v>Und</v>
          </cell>
          <cell r="J3812" t="str">
            <v>Quant.</v>
          </cell>
          <cell r="K3812" t="str">
            <v>Porcent.</v>
          </cell>
          <cell r="L3812" t="str">
            <v>Valor Unit</v>
          </cell>
        </row>
        <row r="3813">
          <cell r="D3813" t="str">
            <v> 15.007.0216-A </v>
          </cell>
          <cell r="E3813" t="str">
            <v>EMOP</v>
          </cell>
          <cell r="F3813" t="str">
            <v>TERMINAL AEREO PARA PARA-RAIO(CAPTOR 1 PONTA)EM LATAO MACICO ,3/8"X600MM,FIXACAO COM ROSCA MECANICA E ABRACADEIRA,INCLUSI VE CAPTOR.FORNECIMENTO E COLOCACAO</v>
          </cell>
          <cell r="G3813">
            <v>15</v>
          </cell>
        </row>
        <row r="3813">
          <cell r="I3813" t="str">
            <v>UN</v>
          </cell>
          <cell r="J3813">
            <v>1</v>
          </cell>
        </row>
        <row r="3813">
          <cell r="L3813">
            <v>37.44</v>
          </cell>
        </row>
        <row r="3814">
          <cell r="D3814" t="str">
            <v> 11854 </v>
          </cell>
          <cell r="E3814" t="str">
            <v>EMOP</v>
          </cell>
          <cell r="F3814" t="str">
            <v>TERMINAL AEREO MECANICO, PARA PARA-RAIOS  (CAPTOR 1 PONTA) EM LATAO MACICO 3/8X60 0MM</v>
          </cell>
          <cell r="G3814" t="str">
            <v>Material</v>
          </cell>
        </row>
        <row r="3814">
          <cell r="I3814" t="str">
            <v>UN</v>
          </cell>
          <cell r="J3814">
            <v>1</v>
          </cell>
          <cell r="K3814">
            <v>0</v>
          </cell>
          <cell r="L3814">
            <v>15.97</v>
          </cell>
        </row>
        <row r="3815">
          <cell r="D3815" t="str">
            <v> 20132 </v>
          </cell>
          <cell r="E3815" t="str">
            <v>EMOP</v>
          </cell>
          <cell r="F3815" t="str">
            <v>MAO-DE-OBRA DE SERVENTE DA CONSTRUCAO CI VIL, INCLUSIVE ENCARGOS SOCIAIS DESONERA DOS</v>
          </cell>
          <cell r="G3815" t="str">
            <v>Mão de Obra</v>
          </cell>
        </row>
        <row r="3815">
          <cell r="I3815" t="str">
            <v>H</v>
          </cell>
          <cell r="J3815">
            <v>0.5</v>
          </cell>
          <cell r="K3815">
            <v>3</v>
          </cell>
          <cell r="L3815">
            <v>17.5</v>
          </cell>
        </row>
        <row r="3816">
          <cell r="D3816" t="str">
            <v> 20060 </v>
          </cell>
          <cell r="E3816" t="str">
            <v>EMOP</v>
          </cell>
          <cell r="F3816" t="str">
            <v>MAO-DE-OBRA DE ELETRICISTA DA CONSTRUCAO  CIVIL, INCLUSIVE ENCARGOS SOCIAIS DESON ERADOS</v>
          </cell>
          <cell r="G3816" t="str">
            <v>Mão de Obra</v>
          </cell>
        </row>
        <row r="3816">
          <cell r="I3816" t="str">
            <v>H</v>
          </cell>
          <cell r="J3816">
            <v>0.5</v>
          </cell>
          <cell r="K3816">
            <v>3</v>
          </cell>
          <cell r="L3816">
            <v>24.2</v>
          </cell>
        </row>
        <row r="3818">
          <cell r="D3818" t="str">
            <v>Código</v>
          </cell>
          <cell r="E3818" t="str">
            <v>Banco</v>
          </cell>
          <cell r="F3818" t="str">
            <v>Descrição</v>
          </cell>
          <cell r="G3818" t="str">
            <v>Tipo</v>
          </cell>
        </row>
        <row r="3818">
          <cell r="I3818" t="str">
            <v>Und</v>
          </cell>
          <cell r="J3818" t="str">
            <v>Quant.</v>
          </cell>
          <cell r="K3818" t="str">
            <v>Porcent.</v>
          </cell>
          <cell r="L3818" t="str">
            <v>Valor Unit</v>
          </cell>
        </row>
        <row r="3819">
          <cell r="D3819" t="str">
            <v> IT 24.70.0100 </v>
          </cell>
          <cell r="E3819" t="str">
            <v>SCO</v>
          </cell>
          <cell r="F3819" t="str">
            <v>Haste para aterramento, de cobre, de 5/8", com 3m de comprimento. Fornecimento e instalacao.(desonerado)</v>
          </cell>
          <cell r="G3819" t="str">
            <v>IT</v>
          </cell>
        </row>
        <row r="3819">
          <cell r="I3819" t="str">
            <v>un</v>
          </cell>
          <cell r="J3819">
            <v>1</v>
          </cell>
        </row>
        <row r="3819">
          <cell r="L3819">
            <v>190.82</v>
          </cell>
        </row>
        <row r="3820">
          <cell r="D3820" t="str">
            <v> ET 04.60.0050 </v>
          </cell>
          <cell r="E3820" t="str">
            <v>SCO</v>
          </cell>
          <cell r="F3820" t="str">
            <v>Concreto armado, executado com concreto dosado para uma resistencia caracteristica a compressao de 15MPa, incluindo materiais para 1m3 de concreto, preparado segundo o item ET 05.20.0200, e colocacao segundo o item ET 05.25.0706; 12m2 de area moldada de formas segundo o item ET 15.10.0100, 60kg de aco CA-50A, inclusive mao-de-obra para corte, dobragem, montagem, tratamento de juntas de concretagem coforme o item 4.16.8 da (NBR-10839), e colocacao nas formas, exclusive escoramento. A utilizacao deste item e recomendada para quantidades inferiores a 20m3.(desonerado)</v>
          </cell>
          <cell r="G3820" t="str">
            <v>ET</v>
          </cell>
        </row>
        <row r="3820">
          <cell r="I3820" t="str">
            <v>m³</v>
          </cell>
          <cell r="J3820">
            <v>0.024</v>
          </cell>
          <cell r="K3820">
            <v>0</v>
          </cell>
          <cell r="L3820">
            <v>2468.23</v>
          </cell>
        </row>
        <row r="3821">
          <cell r="D3821" t="str">
            <v> MOD902450 </v>
          </cell>
          <cell r="E3821" t="str">
            <v>SCO</v>
          </cell>
          <cell r="F3821" t="str">
            <v>Servente (desonerado)</v>
          </cell>
          <cell r="G3821" t="str">
            <v>Mão de Obra</v>
          </cell>
        </row>
        <row r="3821">
          <cell r="I3821" t="str">
            <v>h</v>
          </cell>
          <cell r="J3821">
            <v>2</v>
          </cell>
          <cell r="K3821">
            <v>0</v>
          </cell>
          <cell r="L3821">
            <v>16.03</v>
          </cell>
        </row>
        <row r="3822">
          <cell r="D3822" t="str">
            <v> MOD900950 </v>
          </cell>
          <cell r="E3822" t="str">
            <v>SCO</v>
          </cell>
          <cell r="F3822" t="str">
            <v>Eletricista - instalacao eletrica predial e industrial comum (desonerado)</v>
          </cell>
          <cell r="G3822" t="str">
            <v>Mão de Obra</v>
          </cell>
        </row>
        <row r="3822">
          <cell r="I3822" t="str">
            <v>h</v>
          </cell>
          <cell r="J3822">
            <v>2</v>
          </cell>
          <cell r="K3822">
            <v>0</v>
          </cell>
          <cell r="L3822">
            <v>22.17</v>
          </cell>
        </row>
        <row r="3823">
          <cell r="D3823" t="str">
            <v> MAT066600 </v>
          </cell>
          <cell r="E3823" t="str">
            <v>SCO</v>
          </cell>
          <cell r="F3823" t="str">
            <v>Haste de aterramento cobreada, alta camada, de (5/8"x3m)</v>
          </cell>
          <cell r="G3823" t="str">
            <v>Material</v>
          </cell>
        </row>
        <row r="3823">
          <cell r="I3823" t="str">
            <v>un</v>
          </cell>
          <cell r="J3823">
            <v>1</v>
          </cell>
          <cell r="K3823">
            <v>0</v>
          </cell>
          <cell r="L3823">
            <v>52.9</v>
          </cell>
        </row>
        <row r="3824">
          <cell r="D3824" t="str">
            <v> EVE000050 </v>
          </cell>
          <cell r="E3824" t="str">
            <v>SCO</v>
          </cell>
          <cell r="F3824" t="str">
            <v>3% incidente sobre mao de obra direta com Encargos Sociais para cobrir despesas relativa a equipamentos de protecao individual, uniformes e ferramentas</v>
          </cell>
          <cell r="G3824" t="str">
            <v>Verba</v>
          </cell>
        </row>
        <row r="3824">
          <cell r="I3824" t="str">
            <v>%</v>
          </cell>
          <cell r="J3824">
            <v>1</v>
          </cell>
          <cell r="K3824">
            <v>3</v>
          </cell>
          <cell r="L3824">
            <v>76.4</v>
          </cell>
        </row>
        <row r="3826">
          <cell r="D3826" t="str">
            <v>Código</v>
          </cell>
          <cell r="E3826" t="str">
            <v>Banco</v>
          </cell>
          <cell r="F3826" t="str">
            <v>Descrição</v>
          </cell>
          <cell r="G3826" t="str">
            <v>Tipo</v>
          </cell>
        </row>
        <row r="3826">
          <cell r="I3826" t="str">
            <v>Und</v>
          </cell>
          <cell r="J3826" t="str">
            <v>Quant.</v>
          </cell>
          <cell r="K3826" t="str">
            <v>Porcent.</v>
          </cell>
          <cell r="L3826" t="str">
            <v>Valor Unit</v>
          </cell>
        </row>
        <row r="3827">
          <cell r="D3827" t="str">
            <v> UFF00485 </v>
          </cell>
          <cell r="E3827" t="str">
            <v>Próprio</v>
          </cell>
          <cell r="F3827" t="str">
            <v>MEDIÇÃO DA RESISTÊNCIA E RESISTIVIDADE DO SOLO, COM EMISSÃO DE LAUDO E ART.</v>
          </cell>
          <cell r="G3827" t="str">
            <v>SERT - SERVIÇOS TÉCNICOS</v>
          </cell>
        </row>
        <row r="3827">
          <cell r="I3827" t="str">
            <v>UN</v>
          </cell>
          <cell r="J3827">
            <v>1</v>
          </cell>
        </row>
        <row r="3827">
          <cell r="L3827">
            <v>3496.84</v>
          </cell>
        </row>
        <row r="3828">
          <cell r="D3828" t="str">
            <v> 078016 </v>
          </cell>
          <cell r="E3828" t="str">
            <v>SBC</v>
          </cell>
          <cell r="F3828" t="str">
            <v>MEDICAO DA MALHA DE ATERRAMENTO INCLUSIVE ART</v>
          </cell>
          <cell r="G3828" t="str">
            <v>ATERRAMENTO</v>
          </cell>
        </row>
        <row r="3828">
          <cell r="I3828" t="str">
            <v>UN</v>
          </cell>
          <cell r="J3828">
            <v>1</v>
          </cell>
          <cell r="K3828">
            <v>0</v>
          </cell>
          <cell r="L3828">
            <v>2248.44</v>
          </cell>
        </row>
        <row r="3829">
          <cell r="D3829" t="str">
            <v> 078850 </v>
          </cell>
          <cell r="E3829" t="str">
            <v>SBC</v>
          </cell>
          <cell r="F3829" t="str">
            <v>LAUDO DE RESISTIVIDADE DE SOLO PARA ATERRAMENTO</v>
          </cell>
          <cell r="G3829" t="str">
            <v>ATERRAMENTO</v>
          </cell>
        </row>
        <row r="3829">
          <cell r="I3829" t="str">
            <v>UN</v>
          </cell>
          <cell r="J3829">
            <v>1</v>
          </cell>
          <cell r="K3829">
            <v>0</v>
          </cell>
          <cell r="L3829">
            <v>1248.4</v>
          </cell>
        </row>
        <row r="3831">
          <cell r="D3831" t="str">
            <v>Código</v>
          </cell>
          <cell r="E3831" t="str">
            <v>Banco</v>
          </cell>
          <cell r="F3831" t="str">
            <v>Descrição</v>
          </cell>
          <cell r="G3831" t="str">
            <v>Tipo</v>
          </cell>
        </row>
        <row r="3831">
          <cell r="I3831" t="str">
            <v>Und</v>
          </cell>
          <cell r="J3831" t="str">
            <v>Quant.</v>
          </cell>
          <cell r="K3831" t="str">
            <v>Porcent.</v>
          </cell>
          <cell r="L3831" t="str">
            <v>Valor Unit</v>
          </cell>
        </row>
        <row r="3832">
          <cell r="D3832" t="str">
            <v> UFF00551 (ADAPT_SBC: 078071) </v>
          </cell>
          <cell r="E3832" t="str">
            <v>Próprio</v>
          </cell>
          <cell r="F3832" t="str">
            <v>GRAMPO DUPLO PARA HASTE DE ATERRAMENTO (GTDU)</v>
          </cell>
          <cell r="G3832">
            <v>78</v>
          </cell>
        </row>
        <row r="3832">
          <cell r="I3832" t="str">
            <v>UN</v>
          </cell>
          <cell r="J3832">
            <v>1</v>
          </cell>
        </row>
        <row r="3832">
          <cell r="L3832">
            <v>35.18</v>
          </cell>
        </row>
        <row r="3833">
          <cell r="D3833" t="str">
            <v> 88264 </v>
          </cell>
          <cell r="E3833" t="str">
            <v>SINAPI</v>
          </cell>
          <cell r="F3833" t="str">
            <v>ELETRICISTA COM ENCARGOS COMPLEMENTARES</v>
          </cell>
          <cell r="G3833" t="str">
            <v>SEDI - SERVIÇOS DIVERSOS</v>
          </cell>
        </row>
        <row r="3833">
          <cell r="I3833" t="str">
            <v>H</v>
          </cell>
          <cell r="J3833">
            <v>0.319</v>
          </cell>
          <cell r="K3833">
            <v>0</v>
          </cell>
          <cell r="L3833">
            <v>33.07</v>
          </cell>
        </row>
        <row r="3834">
          <cell r="D3834" t="str">
            <v> 88247 </v>
          </cell>
          <cell r="E3834" t="str">
            <v>SINAPI</v>
          </cell>
          <cell r="F3834" t="str">
            <v>AUXILIAR DE ELETRICISTA COM ENCARGOS COMPLEMENTARES</v>
          </cell>
          <cell r="G3834" t="str">
            <v>SEDI - SERVIÇOS DIVERSOS</v>
          </cell>
        </row>
        <row r="3834">
          <cell r="I3834" t="str">
            <v>H</v>
          </cell>
          <cell r="J3834">
            <v>0.319</v>
          </cell>
          <cell r="K3834">
            <v>0</v>
          </cell>
          <cell r="L3834">
            <v>27.3</v>
          </cell>
        </row>
        <row r="3835">
          <cell r="D3835" t="str">
            <v> UFF_COTAÇÃO 178 </v>
          </cell>
          <cell r="E3835" t="str">
            <v>Próprio</v>
          </cell>
          <cell r="F3835" t="str">
            <v>GRAMPO DUPLO PARA HASTE DE ATERRAMENTO (GTDU)</v>
          </cell>
          <cell r="G3835" t="str">
            <v>Material</v>
          </cell>
        </row>
        <row r="3835">
          <cell r="I3835" t="str">
            <v>UN</v>
          </cell>
          <cell r="J3835">
            <v>1</v>
          </cell>
          <cell r="K3835">
            <v>0</v>
          </cell>
          <cell r="L3835">
            <v>15.94</v>
          </cell>
        </row>
        <row r="3837">
          <cell r="D3837" t="str">
            <v>Código</v>
          </cell>
          <cell r="E3837" t="str">
            <v>Banco</v>
          </cell>
          <cell r="F3837" t="str">
            <v>Descrição</v>
          </cell>
          <cell r="G3837" t="str">
            <v>Tipo</v>
          </cell>
        </row>
        <row r="3837">
          <cell r="I3837" t="str">
            <v>Und</v>
          </cell>
          <cell r="J3837" t="str">
            <v>Quant.</v>
          </cell>
          <cell r="K3837" t="str">
            <v>Porcent.</v>
          </cell>
          <cell r="L3837" t="str">
            <v>Valor Unit</v>
          </cell>
        </row>
        <row r="3838">
          <cell r="D3838" t="str">
            <v> 078031 </v>
          </cell>
          <cell r="E3838" t="str">
            <v>SBC</v>
          </cell>
          <cell r="F3838" t="str">
            <v>CAIXA DE INSPECAO PVC SUSPENSA PARA ATERRAMENTO</v>
          </cell>
          <cell r="G3838" t="str">
            <v>ATERRAMENTO</v>
          </cell>
        </row>
        <row r="3838">
          <cell r="I3838" t="str">
            <v>UN</v>
          </cell>
          <cell r="J3838">
            <v>1</v>
          </cell>
        </row>
        <row r="3838">
          <cell r="L3838">
            <v>51.38</v>
          </cell>
        </row>
        <row r="3839">
          <cell r="D3839" t="str">
            <v> 099806 </v>
          </cell>
          <cell r="E3839" t="str">
            <v>SBC</v>
          </cell>
          <cell r="F3839" t="str">
            <v>AJUDANTE DE ELETRICISTA</v>
          </cell>
          <cell r="G3839" t="str">
            <v>Mão de Obra</v>
          </cell>
        </row>
        <row r="3839">
          <cell r="I3839" t="str">
            <v>H</v>
          </cell>
          <cell r="J3839">
            <v>0.61</v>
          </cell>
          <cell r="K3839">
            <v>0</v>
          </cell>
          <cell r="L3839">
            <v>19.687466</v>
          </cell>
        </row>
        <row r="3840">
          <cell r="D3840" t="str">
            <v> 077114 </v>
          </cell>
          <cell r="E3840" t="str">
            <v>SBC</v>
          </cell>
          <cell r="F3840" t="str">
            <v>CAIXA DE INSPECAO SUSPENSA EM POLIPROPILENO REF PRT-960 PARA ATERRAMENTO</v>
          </cell>
          <cell r="G3840" t="str">
            <v>Material</v>
          </cell>
        </row>
        <row r="3840">
          <cell r="I3840" t="str">
            <v>UN</v>
          </cell>
          <cell r="J3840">
            <v>1</v>
          </cell>
          <cell r="K3840">
            <v>0</v>
          </cell>
          <cell r="L3840">
            <v>23.62</v>
          </cell>
        </row>
        <row r="3841">
          <cell r="D3841" t="str">
            <v> 099250 </v>
          </cell>
          <cell r="E3841" t="str">
            <v>SBC</v>
          </cell>
          <cell r="F3841" t="str">
            <v>ELETRICISTA</v>
          </cell>
          <cell r="G3841" t="str">
            <v>Mão de Obra</v>
          </cell>
        </row>
        <row r="3841">
          <cell r="I3841" t="str">
            <v>H</v>
          </cell>
          <cell r="J3841">
            <v>0.61</v>
          </cell>
          <cell r="K3841">
            <v>0</v>
          </cell>
          <cell r="L3841">
            <v>25.83713</v>
          </cell>
        </row>
        <row r="3843">
          <cell r="D3843" t="str">
            <v>Código</v>
          </cell>
          <cell r="E3843" t="str">
            <v>Banco</v>
          </cell>
          <cell r="F3843" t="str">
            <v>Descrição</v>
          </cell>
          <cell r="G3843" t="str">
            <v>Tipo</v>
          </cell>
        </row>
        <row r="3843">
          <cell r="I3843" t="str">
            <v>Und</v>
          </cell>
          <cell r="J3843" t="str">
            <v>Quant.</v>
          </cell>
          <cell r="K3843" t="str">
            <v>Porcent.</v>
          </cell>
          <cell r="L3843" t="str">
            <v>Valor Unit</v>
          </cell>
        </row>
        <row r="3844">
          <cell r="D3844" t="str">
            <v> 98111 </v>
          </cell>
          <cell r="E3844" t="str">
            <v>SINAPI</v>
          </cell>
          <cell r="F3844" t="str">
            <v>CAIXA DE INSPEÇÃO PARA ATERRAMENTO, CIRCULAR, EM POLIETILENO, DIÂMETRO INTERNO = 0,3 M. AF_12/2020</v>
          </cell>
          <cell r="G3844" t="str">
            <v>INHI - INSTALAÇÕES HIDROS SANITÁRIAS</v>
          </cell>
        </row>
        <row r="3844">
          <cell r="I3844" t="str">
            <v>UN</v>
          </cell>
          <cell r="J3844">
            <v>1</v>
          </cell>
        </row>
        <row r="3844">
          <cell r="L3844">
            <v>67.39</v>
          </cell>
        </row>
        <row r="3845">
          <cell r="D3845" t="str">
            <v> 101618 </v>
          </cell>
          <cell r="E3845" t="str">
            <v>SINAPI</v>
          </cell>
          <cell r="F3845" t="str">
            <v>PREPARO DE FUNDO DE VALA COM LARGURA MENOR QUE 1,5 M, COM CAMADA DE AREIA, LANÇAMENTO MANUAL. AF_08/2020</v>
          </cell>
          <cell r="G3845" t="str">
            <v>MOVT - MOVIMENTO DE TERRA</v>
          </cell>
        </row>
        <row r="3845">
          <cell r="I3845" t="str">
            <v>m³</v>
          </cell>
          <cell r="J3845">
            <v>0.0141</v>
          </cell>
          <cell r="K3845">
            <v>0</v>
          </cell>
          <cell r="L3845">
            <v>239.72</v>
          </cell>
        </row>
        <row r="3846">
          <cell r="D3846" t="str">
            <v> 88316 </v>
          </cell>
          <cell r="E3846" t="str">
            <v>SINAPI</v>
          </cell>
          <cell r="F3846" t="str">
            <v>SERVENTE COM ENCARGOS COMPLEMENTARES</v>
          </cell>
          <cell r="G3846" t="str">
            <v>SEDI - SERVIÇOS DIVERSOS</v>
          </cell>
        </row>
        <row r="3846">
          <cell r="I3846" t="str">
            <v>H</v>
          </cell>
          <cell r="J3846">
            <v>0.1088</v>
          </cell>
          <cell r="K3846">
            <v>0</v>
          </cell>
          <cell r="L3846">
            <v>25.95</v>
          </cell>
        </row>
        <row r="3847">
          <cell r="D3847" t="str">
            <v> 88309 </v>
          </cell>
          <cell r="E3847" t="str">
            <v>SINAPI</v>
          </cell>
          <cell r="F3847" t="str">
            <v>PEDREIRO COM ENCARGOS COMPLEMENTARES</v>
          </cell>
          <cell r="G3847" t="str">
            <v>SEDI - SERVIÇOS DIVERSOS</v>
          </cell>
        </row>
        <row r="3847">
          <cell r="I3847" t="str">
            <v>H</v>
          </cell>
          <cell r="J3847">
            <v>0.1384</v>
          </cell>
          <cell r="K3847">
            <v>0</v>
          </cell>
          <cell r="L3847">
            <v>33.38</v>
          </cell>
        </row>
        <row r="3848">
          <cell r="D3848" t="str">
            <v> 00034643 </v>
          </cell>
          <cell r="E3848" t="str">
            <v>SINAPI</v>
          </cell>
          <cell r="F3848" t="str">
            <v>CAIXA DE INSPECAO PARA ATERRAMENTO E PARA RAIOS, EM POLIPROPILENO, DIAMETRO = 300 MM X ALTURA = 400 MM</v>
          </cell>
          <cell r="G3848" t="str">
            <v>Material</v>
          </cell>
        </row>
        <row r="3848">
          <cell r="I3848" t="str">
            <v>UN</v>
          </cell>
          <cell r="J3848">
            <v>1</v>
          </cell>
          <cell r="K3848">
            <v>0</v>
          </cell>
          <cell r="L3848">
            <v>56.58</v>
          </cell>
        </row>
        <row r="3850">
          <cell r="D3850" t="str">
            <v>Código</v>
          </cell>
          <cell r="E3850" t="str">
            <v>Banco</v>
          </cell>
          <cell r="F3850" t="str">
            <v>Descrição</v>
          </cell>
          <cell r="G3850" t="str">
            <v>Tipo</v>
          </cell>
        </row>
        <row r="3850">
          <cell r="I3850" t="str">
            <v>Und</v>
          </cell>
          <cell r="J3850" t="str">
            <v>Quant.</v>
          </cell>
          <cell r="K3850" t="str">
            <v>Porcent.</v>
          </cell>
          <cell r="L3850" t="str">
            <v>Valor Unit</v>
          </cell>
        </row>
        <row r="3851">
          <cell r="D3851" t="str">
            <v> 078032 </v>
          </cell>
          <cell r="E3851" t="str">
            <v>SBC</v>
          </cell>
          <cell r="F3851" t="str">
            <v>TAMPA DE FERRO FUNDIDO 300MM PARA CAIXA DE ATERRAMENTO</v>
          </cell>
          <cell r="G3851" t="str">
            <v>ATERRAMENTO</v>
          </cell>
        </row>
        <row r="3851">
          <cell r="I3851" t="str">
            <v>UN</v>
          </cell>
          <cell r="J3851">
            <v>1</v>
          </cell>
        </row>
        <row r="3851">
          <cell r="L3851">
            <v>80.15</v>
          </cell>
        </row>
        <row r="3852">
          <cell r="D3852" t="str">
            <v> 099806 </v>
          </cell>
          <cell r="E3852" t="str">
            <v>SBC</v>
          </cell>
          <cell r="F3852" t="str">
            <v>AJUDANTE DE ELETRICISTA</v>
          </cell>
          <cell r="G3852" t="str">
            <v>Mão de Obra</v>
          </cell>
        </row>
        <row r="3852">
          <cell r="I3852" t="str">
            <v>H</v>
          </cell>
          <cell r="J3852">
            <v>0.235</v>
          </cell>
          <cell r="K3852">
            <v>0</v>
          </cell>
          <cell r="L3852">
            <v>19.687466</v>
          </cell>
        </row>
        <row r="3853">
          <cell r="D3853" t="str">
            <v> 099250 </v>
          </cell>
          <cell r="E3853" t="str">
            <v>SBC</v>
          </cell>
          <cell r="F3853" t="str">
            <v>ELETRICISTA</v>
          </cell>
          <cell r="G3853" t="str">
            <v>Mão de Obra</v>
          </cell>
        </row>
        <row r="3853">
          <cell r="I3853" t="str">
            <v>H</v>
          </cell>
          <cell r="J3853">
            <v>0.235</v>
          </cell>
          <cell r="K3853">
            <v>0</v>
          </cell>
          <cell r="L3853">
            <v>25.83713</v>
          </cell>
        </row>
        <row r="3854">
          <cell r="D3854" t="str">
            <v> 077115 </v>
          </cell>
          <cell r="E3854" t="str">
            <v>SBC</v>
          </cell>
          <cell r="F3854" t="str">
            <v>TAMPA FERRO FUNDIDO 300mm PARA TEL550/552</v>
          </cell>
          <cell r="G3854" t="str">
            <v>Material</v>
          </cell>
        </row>
        <row r="3854">
          <cell r="I3854" t="str">
            <v>UN</v>
          </cell>
          <cell r="J3854">
            <v>1</v>
          </cell>
          <cell r="K3854">
            <v>0</v>
          </cell>
          <cell r="L3854">
            <v>69.46</v>
          </cell>
        </row>
        <row r="3856">
          <cell r="D3856" t="str">
            <v>Código</v>
          </cell>
          <cell r="E3856" t="str">
            <v>Banco</v>
          </cell>
          <cell r="F3856" t="str">
            <v>Descrição</v>
          </cell>
          <cell r="G3856" t="str">
            <v>Tipo</v>
          </cell>
        </row>
        <row r="3856">
          <cell r="I3856" t="str">
            <v>Und</v>
          </cell>
          <cell r="J3856" t="str">
            <v>Quant.</v>
          </cell>
          <cell r="K3856" t="str">
            <v>Porcent.</v>
          </cell>
          <cell r="L3856" t="str">
            <v>Valor Unit</v>
          </cell>
        </row>
        <row r="3857">
          <cell r="D3857" t="str">
            <v> 15.017.0275-A </v>
          </cell>
          <cell r="E3857" t="str">
            <v>EMOP</v>
          </cell>
          <cell r="F3857" t="str">
            <v>TERMINAL MECANICO A COMPRESSAO,FABRICADO EM BRONZE,PARA CABO DE 35MM2.FORNECIMENTO E COLOCACAO</v>
          </cell>
          <cell r="G3857">
            <v>15</v>
          </cell>
        </row>
        <row r="3857">
          <cell r="I3857" t="str">
            <v>UN</v>
          </cell>
          <cell r="J3857">
            <v>1</v>
          </cell>
        </row>
        <row r="3857">
          <cell r="L3857">
            <v>15.45</v>
          </cell>
        </row>
        <row r="3858">
          <cell r="D3858" t="str">
            <v> 20060 </v>
          </cell>
          <cell r="E3858" t="str">
            <v>EMOP</v>
          </cell>
          <cell r="F3858" t="str">
            <v>MAO-DE-OBRA DE ELETRICISTA DA CONSTRUCAO  CIVIL, INCLUSIVE ENCARGOS SOCIAIS DESON ERADOS</v>
          </cell>
          <cell r="G3858" t="str">
            <v>Mão de Obra</v>
          </cell>
        </row>
        <row r="3858">
          <cell r="I3858" t="str">
            <v>H</v>
          </cell>
          <cell r="J3858">
            <v>0.31</v>
          </cell>
          <cell r="K3858">
            <v>3</v>
          </cell>
          <cell r="L3858">
            <v>24.2</v>
          </cell>
        </row>
        <row r="3859">
          <cell r="D3859" t="str">
            <v> 07697 </v>
          </cell>
          <cell r="E3859" t="str">
            <v>EMOP</v>
          </cell>
          <cell r="F3859" t="str">
            <v>TERMINAL MECANICO A COMPRESSAO, EM BRONZ E, P/CABO NA BITOLA DE 035MM2</v>
          </cell>
          <cell r="G3859" t="str">
            <v>Material</v>
          </cell>
        </row>
        <row r="3859">
          <cell r="I3859" t="str">
            <v>UN</v>
          </cell>
          <cell r="J3859">
            <v>1</v>
          </cell>
          <cell r="K3859">
            <v>0</v>
          </cell>
          <cell r="L3859">
            <v>2.15</v>
          </cell>
        </row>
        <row r="3860">
          <cell r="D3860" t="str">
            <v> 20132 </v>
          </cell>
          <cell r="E3860" t="str">
            <v>EMOP</v>
          </cell>
          <cell r="F3860" t="str">
            <v>MAO-DE-OBRA DE SERVENTE DA CONSTRUCAO CI VIL, INCLUSIVE ENCARGOS SOCIAIS DESONERA DOS</v>
          </cell>
          <cell r="G3860" t="str">
            <v>Mão de Obra</v>
          </cell>
        </row>
        <row r="3860">
          <cell r="I3860" t="str">
            <v>H</v>
          </cell>
          <cell r="J3860">
            <v>0.31</v>
          </cell>
          <cell r="K3860">
            <v>3</v>
          </cell>
          <cell r="L3860">
            <v>17.5</v>
          </cell>
        </row>
        <row r="3862">
          <cell r="D3862" t="str">
            <v>Código</v>
          </cell>
          <cell r="E3862" t="str">
            <v>Banco</v>
          </cell>
          <cell r="F3862" t="str">
            <v>Descrição</v>
          </cell>
          <cell r="G3862" t="str">
            <v>Tipo</v>
          </cell>
        </row>
        <row r="3862">
          <cell r="I3862" t="str">
            <v>Und</v>
          </cell>
          <cell r="J3862" t="str">
            <v>Quant.</v>
          </cell>
          <cell r="K3862" t="str">
            <v>Porcent.</v>
          </cell>
          <cell r="L3862" t="str">
            <v>Valor Unit</v>
          </cell>
        </row>
        <row r="3863">
          <cell r="D3863" t="str">
            <v> 078094 </v>
          </cell>
          <cell r="E3863" t="str">
            <v>SBC</v>
          </cell>
          <cell r="F3863" t="str">
            <v>TERMINAL SAPATA DE COBRE PARA CABO 50mm2</v>
          </cell>
          <cell r="G3863" t="str">
            <v>ATERRAMENTO</v>
          </cell>
        </row>
        <row r="3863">
          <cell r="I3863" t="str">
            <v>UN</v>
          </cell>
          <cell r="J3863">
            <v>1</v>
          </cell>
        </row>
        <row r="3863">
          <cell r="L3863">
            <v>10.4</v>
          </cell>
        </row>
        <row r="3864">
          <cell r="D3864" t="str">
            <v> 099806 </v>
          </cell>
          <cell r="E3864" t="str">
            <v>SBC</v>
          </cell>
          <cell r="F3864" t="str">
            <v>AJUDANTE DE ELETRICISTA</v>
          </cell>
          <cell r="G3864" t="str">
            <v>Mão de Obra</v>
          </cell>
        </row>
        <row r="3864">
          <cell r="I3864" t="str">
            <v>H</v>
          </cell>
          <cell r="J3864">
            <v>0.05</v>
          </cell>
          <cell r="K3864">
            <v>0</v>
          </cell>
          <cell r="L3864">
            <v>19.687466</v>
          </cell>
        </row>
        <row r="3865">
          <cell r="D3865" t="str">
            <v> 099250 </v>
          </cell>
          <cell r="E3865" t="str">
            <v>SBC</v>
          </cell>
          <cell r="F3865" t="str">
            <v>ELETRICISTA</v>
          </cell>
          <cell r="G3865" t="str">
            <v>Mão de Obra</v>
          </cell>
        </row>
        <row r="3865">
          <cell r="I3865" t="str">
            <v>H</v>
          </cell>
          <cell r="J3865">
            <v>0.05</v>
          </cell>
          <cell r="K3865">
            <v>0</v>
          </cell>
          <cell r="L3865">
            <v>25.83713</v>
          </cell>
        </row>
        <row r="3866">
          <cell r="D3866" t="str">
            <v> 045225 </v>
          </cell>
          <cell r="E3866" t="str">
            <v>SBC</v>
          </cell>
          <cell r="F3866" t="str">
            <v>TERMINAL SAPATA DE COBRE PARA CABO 50mm2</v>
          </cell>
          <cell r="G3866" t="str">
            <v>Material</v>
          </cell>
        </row>
        <row r="3866">
          <cell r="I3866" t="str">
            <v>UN</v>
          </cell>
          <cell r="J3866">
            <v>1</v>
          </cell>
          <cell r="K3866">
            <v>0</v>
          </cell>
          <cell r="L3866">
            <v>8.13</v>
          </cell>
        </row>
        <row r="3868">
          <cell r="D3868" t="str">
            <v>Código</v>
          </cell>
          <cell r="E3868" t="str">
            <v>Banco</v>
          </cell>
          <cell r="F3868" t="str">
            <v>Descrição</v>
          </cell>
          <cell r="G3868" t="str">
            <v>Tipo</v>
          </cell>
        </row>
        <row r="3868">
          <cell r="I3868" t="str">
            <v>Und</v>
          </cell>
          <cell r="J3868" t="str">
            <v>Quant.</v>
          </cell>
          <cell r="K3868" t="str">
            <v>Porcent.</v>
          </cell>
          <cell r="L3868" t="str">
            <v>Valor Unit</v>
          </cell>
        </row>
        <row r="3869">
          <cell r="D3869" t="str">
            <v> UFF00473 (ADAPT_CPOS: 42.05.440) </v>
          </cell>
          <cell r="E3869" t="str">
            <v>Próprio</v>
          </cell>
          <cell r="F3869" t="str">
            <v>Barra condutora chata em alumínio de 3/4´ x 1/4´ x 3 m</v>
          </cell>
          <cell r="G3869" t="str">
            <v>INES - INSTALAÇÕES ESPECIAIS</v>
          </cell>
        </row>
        <row r="3869">
          <cell r="I3869" t="str">
            <v>M</v>
          </cell>
          <cell r="J3869">
            <v>1</v>
          </cell>
        </row>
        <row r="3869">
          <cell r="L3869">
            <v>48.39</v>
          </cell>
        </row>
        <row r="3870">
          <cell r="D3870" t="str">
            <v> 88247 </v>
          </cell>
          <cell r="E3870" t="str">
            <v>SINAPI</v>
          </cell>
          <cell r="F3870" t="str">
            <v>AUXILIAR DE ELETRICISTA COM ENCARGOS COMPLEMENTARES</v>
          </cell>
          <cell r="G3870" t="str">
            <v>SEDI - SERVIÇOS DIVERSOS</v>
          </cell>
        </row>
        <row r="3870">
          <cell r="I3870" t="str">
            <v>H</v>
          </cell>
          <cell r="J3870">
            <v>0.5</v>
          </cell>
          <cell r="K3870">
            <v>0</v>
          </cell>
          <cell r="L3870">
            <v>27.3</v>
          </cell>
        </row>
        <row r="3871">
          <cell r="D3871" t="str">
            <v> 88264 </v>
          </cell>
          <cell r="E3871" t="str">
            <v>SINAPI</v>
          </cell>
          <cell r="F3871" t="str">
            <v>ELETRICISTA COM ENCARGOS COMPLEMENTARES</v>
          </cell>
          <cell r="G3871" t="str">
            <v>SEDI - SERVIÇOS DIVERSOS</v>
          </cell>
        </row>
        <row r="3871">
          <cell r="I3871" t="str">
            <v>H</v>
          </cell>
          <cell r="J3871">
            <v>0.5</v>
          </cell>
          <cell r="K3871">
            <v>0</v>
          </cell>
          <cell r="L3871">
            <v>33.07</v>
          </cell>
        </row>
        <row r="3872">
          <cell r="D3872" t="str">
            <v> MAT092900 </v>
          </cell>
          <cell r="E3872" t="str">
            <v>SCO</v>
          </cell>
          <cell r="F3872" t="str">
            <v>Parafuso de aco galvanizado, cabeca redonda, rosca soberba, medindo: (1/4"x2")</v>
          </cell>
          <cell r="G3872" t="str">
            <v>Material</v>
          </cell>
        </row>
        <row r="3872">
          <cell r="I3872" t="str">
            <v>un</v>
          </cell>
          <cell r="J3872">
            <v>1</v>
          </cell>
          <cell r="K3872">
            <v>0</v>
          </cell>
          <cell r="L3872">
            <v>0.42</v>
          </cell>
        </row>
        <row r="3873">
          <cell r="D3873" t="str">
            <v> MAT106200 </v>
          </cell>
          <cell r="E3873" t="str">
            <v>SCO</v>
          </cell>
          <cell r="F3873" t="str">
            <v>Porca sextavada de aco galvanizado, de 1/4"</v>
          </cell>
          <cell r="G3873" t="str">
            <v>Material</v>
          </cell>
        </row>
        <row r="3873">
          <cell r="I3873" t="str">
            <v>un</v>
          </cell>
          <cell r="J3873">
            <v>1</v>
          </cell>
          <cell r="K3873">
            <v>0</v>
          </cell>
          <cell r="L3873">
            <v>0.12</v>
          </cell>
        </row>
        <row r="3874">
          <cell r="D3874" t="str">
            <v> MAT007550 </v>
          </cell>
          <cell r="E3874" t="str">
            <v>SCO</v>
          </cell>
          <cell r="F3874" t="str">
            <v>Arruela lisa de aco galvanizado, de 1/4"</v>
          </cell>
          <cell r="G3874" t="str">
            <v>Material</v>
          </cell>
        </row>
        <row r="3874">
          <cell r="I3874" t="str">
            <v>un</v>
          </cell>
          <cell r="J3874">
            <v>2</v>
          </cell>
          <cell r="K3874">
            <v>0</v>
          </cell>
          <cell r="L3874">
            <v>0.06</v>
          </cell>
        </row>
        <row r="3875">
          <cell r="D3875" t="str">
            <v> 088002 </v>
          </cell>
          <cell r="E3875" t="str">
            <v>SBC</v>
          </cell>
          <cell r="F3875" t="str">
            <v>BARRA CHATA DE ACO 1"x1/4"</v>
          </cell>
          <cell r="G3875" t="str">
            <v>Material</v>
          </cell>
        </row>
        <row r="3875">
          <cell r="I3875" t="str">
            <v>M</v>
          </cell>
          <cell r="J3875">
            <v>1.0375</v>
          </cell>
          <cell r="K3875">
            <v>0</v>
          </cell>
          <cell r="L3875">
            <v>16.92</v>
          </cell>
        </row>
        <row r="3877">
          <cell r="D3877" t="str">
            <v>Código</v>
          </cell>
          <cell r="E3877" t="str">
            <v>Banco</v>
          </cell>
          <cell r="F3877" t="str">
            <v>Descrição</v>
          </cell>
          <cell r="G3877" t="str">
            <v>Tipo</v>
          </cell>
        </row>
        <row r="3877">
          <cell r="I3877" t="str">
            <v>Und</v>
          </cell>
          <cell r="J3877" t="str">
            <v>Quant.</v>
          </cell>
          <cell r="K3877" t="str">
            <v>Porcent.</v>
          </cell>
          <cell r="L3877" t="str">
            <v>Valor Unit</v>
          </cell>
        </row>
        <row r="3878">
          <cell r="D3878" t="str">
            <v> 104752 </v>
          </cell>
          <cell r="E3878" t="str">
            <v>SINAPI</v>
          </cell>
          <cell r="F3878" t="str">
            <v>CONECTOR SPLIT-BOLT, PARA SPDA, PARA CABOS ATÉ 35 MM2 - FORNECIMENTO E INSTALAÇÃO. AF_08/2023</v>
          </cell>
          <cell r="G3878" t="str">
            <v>INEL - INSTALAÇÃO ELÉTRICA/ELETRIFICAÇÃO E ILUMINAÇÃO EXTERNA</v>
          </cell>
        </row>
        <row r="3878">
          <cell r="I3878" t="str">
            <v>UN</v>
          </cell>
          <cell r="J3878">
            <v>1</v>
          </cell>
        </row>
        <row r="3878">
          <cell r="L3878">
            <v>22.24</v>
          </cell>
        </row>
        <row r="3879">
          <cell r="D3879" t="str">
            <v> 88264 </v>
          </cell>
          <cell r="E3879" t="str">
            <v>SINAPI</v>
          </cell>
          <cell r="F3879" t="str">
            <v>ELETRICISTA COM ENCARGOS COMPLEMENTARES</v>
          </cell>
          <cell r="G3879" t="str">
            <v>SEDI - SERVIÇOS DIVERSOS</v>
          </cell>
        </row>
        <row r="3879">
          <cell r="I3879" t="str">
            <v>H</v>
          </cell>
          <cell r="J3879">
            <v>0.1863</v>
          </cell>
          <cell r="K3879">
            <v>0</v>
          </cell>
          <cell r="L3879">
            <v>33.07</v>
          </cell>
        </row>
        <row r="3880">
          <cell r="D3880" t="str">
            <v> 88247 </v>
          </cell>
          <cell r="E3880" t="str">
            <v>SINAPI</v>
          </cell>
          <cell r="F3880" t="str">
            <v>AUXILIAR DE ELETRICISTA COM ENCARGOS COMPLEMENTARES</v>
          </cell>
          <cell r="G3880" t="str">
            <v>SEDI - SERVIÇOS DIVERSOS</v>
          </cell>
        </row>
        <row r="3880">
          <cell r="I3880" t="str">
            <v>H</v>
          </cell>
          <cell r="J3880">
            <v>0.1863</v>
          </cell>
          <cell r="K3880">
            <v>0</v>
          </cell>
          <cell r="L3880">
            <v>27.3</v>
          </cell>
        </row>
        <row r="3881">
          <cell r="D3881" t="str">
            <v> 00011854 </v>
          </cell>
          <cell r="E3881" t="str">
            <v>SINAPI</v>
          </cell>
          <cell r="F3881" t="str">
            <v>CONECTOR METALICO TIPO PARAFUSO FENDIDO (SPLIT BOLT), PARA CABOS ATE 35 MM2</v>
          </cell>
          <cell r="G3881" t="str">
            <v>Material</v>
          </cell>
        </row>
        <row r="3881">
          <cell r="I3881" t="str">
            <v>UN</v>
          </cell>
          <cell r="J3881">
            <v>1</v>
          </cell>
          <cell r="K3881">
            <v>0</v>
          </cell>
          <cell r="L3881">
            <v>11</v>
          </cell>
        </row>
        <row r="3883">
          <cell r="F3883" t="str">
            <v>EQUIPAMENTOS</v>
          </cell>
        </row>
        <row r="3884">
          <cell r="D3884" t="str">
            <v>Código</v>
          </cell>
          <cell r="E3884" t="str">
            <v>Banco</v>
          </cell>
          <cell r="F3884" t="str">
            <v>Descrição</v>
          </cell>
          <cell r="G3884" t="str">
            <v>Tipo</v>
          </cell>
        </row>
        <row r="3884">
          <cell r="I3884" t="str">
            <v>Und</v>
          </cell>
          <cell r="J3884" t="str">
            <v>Quant.</v>
          </cell>
          <cell r="K3884" t="str">
            <v>Porcent.</v>
          </cell>
          <cell r="L3884" t="str">
            <v>Valor Unit</v>
          </cell>
        </row>
        <row r="3885">
          <cell r="D3885" t="str">
            <v> 065025 </v>
          </cell>
          <cell r="E3885" t="str">
            <v>SBC</v>
          </cell>
          <cell r="F3885" t="str">
            <v>GRUPO GERADOR 49,5/55 KVA REF. YBG55TE YANMAR</v>
          </cell>
          <cell r="G3885" t="str">
            <v>INSTALACOES ELETRICAS - SUBESTACOES E GERACAO</v>
          </cell>
        </row>
        <row r="3885">
          <cell r="I3885" t="str">
            <v>UN</v>
          </cell>
          <cell r="J3885">
            <v>1</v>
          </cell>
        </row>
        <row r="3885">
          <cell r="L3885">
            <v>74309.98</v>
          </cell>
        </row>
        <row r="3886">
          <cell r="D3886" t="str">
            <v> 001238 </v>
          </cell>
          <cell r="E3886" t="str">
            <v>SBC</v>
          </cell>
          <cell r="F3886" t="str">
            <v>GRUPO GERADOR DE ENERGIA YANMAR YBG55TE 55 KVA 49,5 KVA / 55 KVA 127/220/380/440V</v>
          </cell>
          <cell r="G3886" t="str">
            <v>Material</v>
          </cell>
        </row>
        <row r="3886">
          <cell r="I3886" t="str">
            <v>UN</v>
          </cell>
          <cell r="J3886">
            <v>1</v>
          </cell>
          <cell r="K3886">
            <v>0</v>
          </cell>
          <cell r="L3886">
            <v>72747</v>
          </cell>
        </row>
        <row r="3887">
          <cell r="D3887" t="str">
            <v> 099250 </v>
          </cell>
          <cell r="E3887" t="str">
            <v>SBC</v>
          </cell>
          <cell r="F3887" t="str">
            <v>ELETRICISTA</v>
          </cell>
          <cell r="G3887" t="str">
            <v>Mão de Obra</v>
          </cell>
        </row>
        <row r="3887">
          <cell r="I3887" t="str">
            <v>H</v>
          </cell>
          <cell r="J3887">
            <v>34.333</v>
          </cell>
          <cell r="K3887">
            <v>0</v>
          </cell>
          <cell r="L3887">
            <v>25.83713</v>
          </cell>
        </row>
        <row r="3888">
          <cell r="D3888" t="str">
            <v> 099806 </v>
          </cell>
          <cell r="E3888" t="str">
            <v>SBC</v>
          </cell>
          <cell r="F3888" t="str">
            <v>AJUDANTE DE ELETRICISTA</v>
          </cell>
          <cell r="G3888" t="str">
            <v>Mão de Obra</v>
          </cell>
        </row>
        <row r="3888">
          <cell r="I3888" t="str">
            <v>H</v>
          </cell>
          <cell r="J3888">
            <v>34.333</v>
          </cell>
          <cell r="K3888">
            <v>0</v>
          </cell>
          <cell r="L3888">
            <v>19.687466</v>
          </cell>
        </row>
        <row r="3890">
          <cell r="F3890" t="str">
            <v>INSTALAÇÕES LÓGICA / TELEFONIA /CFTV</v>
          </cell>
        </row>
        <row r="3891">
          <cell r="D3891" t="str">
            <v>Código</v>
          </cell>
          <cell r="E3891" t="str">
            <v>Banco</v>
          </cell>
          <cell r="F3891" t="str">
            <v>Descrição</v>
          </cell>
          <cell r="G3891" t="str">
            <v>Tipo</v>
          </cell>
        </row>
        <row r="3891">
          <cell r="I3891" t="str">
            <v>Und</v>
          </cell>
          <cell r="J3891" t="str">
            <v>Quant.</v>
          </cell>
          <cell r="K3891" t="str">
            <v>Porcent.</v>
          </cell>
          <cell r="L3891" t="str">
            <v>Valor Unit</v>
          </cell>
        </row>
        <row r="3892">
          <cell r="D3892" t="str">
            <v> 15.018.0467-A </v>
          </cell>
          <cell r="E3892" t="str">
            <v>EMOP</v>
          </cell>
          <cell r="F3892" t="str">
            <v>ELETROCALHA PERFURADA,SEM TAMPA,TIPO "U",100X50MM,TRATAMENTO SUPERFICIAL PRE-ZINCADO A QUENTE,INCLUSIVE CONEXOES,ACESSOR IOS E FIXACAO SUPERIOR.FORNECIMENTO E COLOCACAO</v>
          </cell>
          <cell r="G3892">
            <v>15</v>
          </cell>
        </row>
        <row r="3892">
          <cell r="I3892" t="str">
            <v>M</v>
          </cell>
          <cell r="J3892">
            <v>1</v>
          </cell>
        </row>
        <row r="3892">
          <cell r="L3892">
            <v>74.78</v>
          </cell>
        </row>
        <row r="3893">
          <cell r="D3893" t="str">
            <v> 07641 </v>
          </cell>
          <cell r="E3893" t="str">
            <v>EMOP</v>
          </cell>
          <cell r="F3893" t="str">
            <v>ARRUELA LISA DE DIAMETRO INTERNO, DE 1/4 "</v>
          </cell>
          <cell r="G3893" t="str">
            <v>Material</v>
          </cell>
        </row>
        <row r="3893">
          <cell r="I3893" t="str">
            <v>UN</v>
          </cell>
          <cell r="J3893">
            <v>2.66</v>
          </cell>
          <cell r="K3893">
            <v>20</v>
          </cell>
          <cell r="L3893">
            <v>0.08</v>
          </cell>
        </row>
        <row r="3894">
          <cell r="D3894" t="str">
            <v> 20060 </v>
          </cell>
          <cell r="E3894" t="str">
            <v>EMOP</v>
          </cell>
          <cell r="F3894" t="str">
            <v>MAO-DE-OBRA DE ELETRICISTA DA CONSTRUCAO  CIVIL, INCLUSIVE ENCARGOS SOCIAIS DESON ERADOS</v>
          </cell>
          <cell r="G3894" t="str">
            <v>Mão de Obra</v>
          </cell>
        </row>
        <row r="3894">
          <cell r="I3894" t="str">
            <v>H</v>
          </cell>
          <cell r="J3894">
            <v>1</v>
          </cell>
          <cell r="K3894">
            <v>3</v>
          </cell>
          <cell r="L3894">
            <v>24.2</v>
          </cell>
        </row>
        <row r="3895">
          <cell r="D3895" t="str">
            <v> 05568 </v>
          </cell>
          <cell r="E3895" t="str">
            <v>EMOP</v>
          </cell>
          <cell r="F3895" t="str">
            <v>PORCA ALTA, DE 1/4"</v>
          </cell>
          <cell r="G3895" t="str">
            <v>Material</v>
          </cell>
        </row>
        <row r="3895">
          <cell r="I3895" t="str">
            <v>UN</v>
          </cell>
          <cell r="J3895">
            <v>2.66</v>
          </cell>
          <cell r="K3895">
            <v>20</v>
          </cell>
          <cell r="L3895">
            <v>0.08</v>
          </cell>
        </row>
        <row r="3896">
          <cell r="D3896" t="str">
            <v> 20132 </v>
          </cell>
          <cell r="E3896" t="str">
            <v>EMOP</v>
          </cell>
          <cell r="F3896" t="str">
            <v>MAO-DE-OBRA DE SERVENTE DA CONSTRUCAO CI VIL, INCLUSIVE ENCARGOS SOCIAIS DESONERA DOS</v>
          </cell>
          <cell r="G3896" t="str">
            <v>Mão de Obra</v>
          </cell>
        </row>
        <row r="3896">
          <cell r="I3896" t="str">
            <v>H</v>
          </cell>
          <cell r="J3896">
            <v>1</v>
          </cell>
          <cell r="K3896">
            <v>3</v>
          </cell>
          <cell r="L3896">
            <v>17.5</v>
          </cell>
        </row>
        <row r="3897">
          <cell r="D3897" t="str">
            <v> 11944 </v>
          </cell>
          <cell r="E3897" t="str">
            <v>EMOP</v>
          </cell>
          <cell r="F3897" t="str">
            <v>ELETROCALHA PERFURADA, SEM VIROLA, MED. (100X50X3000)MM, PRE-ZINCADA, SEM TAMPA</v>
          </cell>
          <cell r="G3897" t="str">
            <v>Material</v>
          </cell>
        </row>
        <row r="3897">
          <cell r="I3897" t="str">
            <v>UN</v>
          </cell>
          <cell r="J3897">
            <v>0.33</v>
          </cell>
          <cell r="K3897">
            <v>20</v>
          </cell>
          <cell r="L3897">
            <v>42.3</v>
          </cell>
        </row>
        <row r="3898">
          <cell r="D3898" t="str">
            <v> 07637 </v>
          </cell>
          <cell r="E3898" t="str">
            <v>EMOP</v>
          </cell>
          <cell r="F3898" t="str">
            <v>TIRANTE ROSQUEADO, DE 1/4"X3000MM</v>
          </cell>
          <cell r="G3898" t="str">
            <v>Material</v>
          </cell>
        </row>
        <row r="3898">
          <cell r="I3898" t="str">
            <v>UN</v>
          </cell>
          <cell r="J3898">
            <v>0.666</v>
          </cell>
          <cell r="K3898">
            <v>20</v>
          </cell>
          <cell r="L3898">
            <v>10.5</v>
          </cell>
        </row>
        <row r="3899">
          <cell r="D3899" t="str">
            <v> 07639 </v>
          </cell>
          <cell r="E3899" t="str">
            <v>EMOP</v>
          </cell>
          <cell r="F3899" t="str">
            <v>PROLONGADOR PARA TIRANTE ROSQUEADO, DE 1 /4"</v>
          </cell>
          <cell r="G3899" t="str">
            <v>Material</v>
          </cell>
        </row>
        <row r="3899">
          <cell r="I3899" t="str">
            <v>UN</v>
          </cell>
          <cell r="J3899">
            <v>1.33</v>
          </cell>
          <cell r="K3899">
            <v>20</v>
          </cell>
          <cell r="L3899">
            <v>2.06</v>
          </cell>
        </row>
        <row r="3900">
          <cell r="D3900" t="str">
            <v> 05565 </v>
          </cell>
          <cell r="E3900" t="str">
            <v>EMOP</v>
          </cell>
          <cell r="F3900" t="str">
            <v>PINO COM ROSCA, EM CAIXAS COM 100 PECAS,  NO DIAMETRO DE 1/4", DE (30X20)MM</v>
          </cell>
          <cell r="G3900" t="str">
            <v>Material</v>
          </cell>
        </row>
        <row r="3900">
          <cell r="I3900" t="str">
            <v>UN</v>
          </cell>
          <cell r="J3900">
            <v>0.0133</v>
          </cell>
          <cell r="K3900">
            <v>20</v>
          </cell>
          <cell r="L3900">
            <v>41.92</v>
          </cell>
        </row>
        <row r="3901">
          <cell r="D3901" t="str">
            <v> 13874 </v>
          </cell>
          <cell r="E3901" t="str">
            <v>EMOP</v>
          </cell>
          <cell r="F3901" t="str">
            <v>SUPORTE SUSPENSAO OMEGA P/ELETROCALHA PE RFURADA OU LISA 100X50MM (LARGURA X ABA)</v>
          </cell>
          <cell r="G3901" t="str">
            <v>Material</v>
          </cell>
        </row>
        <row r="3901">
          <cell r="I3901" t="str">
            <v>UN</v>
          </cell>
          <cell r="J3901">
            <v>0.666</v>
          </cell>
          <cell r="K3901">
            <v>20</v>
          </cell>
          <cell r="L3901">
            <v>2.84</v>
          </cell>
        </row>
        <row r="3903">
          <cell r="D3903" t="str">
            <v>Código</v>
          </cell>
          <cell r="E3903" t="str">
            <v>Banco</v>
          </cell>
          <cell r="F3903" t="str">
            <v>Descrição</v>
          </cell>
          <cell r="G3903" t="str">
            <v>Tipo</v>
          </cell>
        </row>
        <row r="3903">
          <cell r="I3903" t="str">
            <v>Und</v>
          </cell>
          <cell r="J3903" t="str">
            <v>Quant.</v>
          </cell>
          <cell r="K3903" t="str">
            <v>Porcent.</v>
          </cell>
          <cell r="L3903" t="str">
            <v>Valor Unit</v>
          </cell>
        </row>
        <row r="3904">
          <cell r="D3904" t="str">
            <v> 15.018.0469-A </v>
          </cell>
          <cell r="E3904" t="str">
            <v>EMOP</v>
          </cell>
          <cell r="F3904" t="str">
            <v>ELETROCALHA PERFURADA,SEM TAMPA,TIPO "U",200X50MM,TRATAMENTO SUPERFICIAL PRE-ZINCADO A QUENTE,INCLUSIVE CONEXOES,ACESSOR IOS E FIXACAO SUPERIOR.FORNECIMENTO E COLOCACAO</v>
          </cell>
          <cell r="G3904">
            <v>15</v>
          </cell>
        </row>
        <row r="3904">
          <cell r="I3904" t="str">
            <v>M</v>
          </cell>
          <cell r="J3904">
            <v>1</v>
          </cell>
        </row>
        <row r="3904">
          <cell r="L3904">
            <v>88.19</v>
          </cell>
        </row>
        <row r="3905">
          <cell r="D3905" t="str">
            <v> 07641 </v>
          </cell>
          <cell r="E3905" t="str">
            <v>EMOP</v>
          </cell>
          <cell r="F3905" t="str">
            <v>ARRUELA LISA DE DIAMETRO INTERNO, DE 1/4 "</v>
          </cell>
          <cell r="G3905" t="str">
            <v>Material</v>
          </cell>
        </row>
        <row r="3905">
          <cell r="I3905" t="str">
            <v>UN</v>
          </cell>
          <cell r="J3905">
            <v>2.66</v>
          </cell>
          <cell r="K3905">
            <v>20</v>
          </cell>
          <cell r="L3905">
            <v>0.08</v>
          </cell>
        </row>
        <row r="3906">
          <cell r="D3906" t="str">
            <v> 05565 </v>
          </cell>
          <cell r="E3906" t="str">
            <v>EMOP</v>
          </cell>
          <cell r="F3906" t="str">
            <v>PINO COM ROSCA, EM CAIXAS COM 100 PECAS,  NO DIAMETRO DE 1/4", DE (30X20)MM</v>
          </cell>
          <cell r="G3906" t="str">
            <v>Material</v>
          </cell>
        </row>
        <row r="3906">
          <cell r="I3906" t="str">
            <v>UN</v>
          </cell>
          <cell r="J3906">
            <v>0.0133</v>
          </cell>
          <cell r="K3906">
            <v>20</v>
          </cell>
          <cell r="L3906">
            <v>41.92</v>
          </cell>
        </row>
        <row r="3907">
          <cell r="D3907" t="str">
            <v> 07637 </v>
          </cell>
          <cell r="E3907" t="str">
            <v>EMOP</v>
          </cell>
          <cell r="F3907" t="str">
            <v>TIRANTE ROSQUEADO, DE 1/4"X3000MM</v>
          </cell>
          <cell r="G3907" t="str">
            <v>Material</v>
          </cell>
        </row>
        <row r="3907">
          <cell r="I3907" t="str">
            <v>UN</v>
          </cell>
          <cell r="J3907">
            <v>0.666</v>
          </cell>
          <cell r="K3907">
            <v>20</v>
          </cell>
          <cell r="L3907">
            <v>10.5</v>
          </cell>
        </row>
        <row r="3908">
          <cell r="D3908" t="str">
            <v> 11946 </v>
          </cell>
          <cell r="E3908" t="str">
            <v>EMOP</v>
          </cell>
          <cell r="F3908" t="str">
            <v>ELETROCALHA PERFURADA, SEM VIROLA, MED. (200X50X3000)MM, PRE-ZINCADA, SEM TAMPA</v>
          </cell>
          <cell r="G3908" t="str">
            <v>Material</v>
          </cell>
        </row>
        <row r="3908">
          <cell r="I3908" t="str">
            <v>UN</v>
          </cell>
          <cell r="J3908">
            <v>0.33</v>
          </cell>
          <cell r="K3908">
            <v>20</v>
          </cell>
          <cell r="L3908">
            <v>74.06</v>
          </cell>
        </row>
        <row r="3909">
          <cell r="D3909" t="str">
            <v> 20132 </v>
          </cell>
          <cell r="E3909" t="str">
            <v>EMOP</v>
          </cell>
          <cell r="F3909" t="str">
            <v>MAO-DE-OBRA DE SERVENTE DA CONSTRUCAO CI VIL, INCLUSIVE ENCARGOS SOCIAIS DESONERA DOS</v>
          </cell>
          <cell r="G3909" t="str">
            <v>Mão de Obra</v>
          </cell>
        </row>
        <row r="3909">
          <cell r="I3909" t="str">
            <v>H</v>
          </cell>
          <cell r="J3909">
            <v>1</v>
          </cell>
          <cell r="K3909">
            <v>3</v>
          </cell>
          <cell r="L3909">
            <v>17.5</v>
          </cell>
        </row>
        <row r="3910">
          <cell r="D3910" t="str">
            <v> 07639 </v>
          </cell>
          <cell r="E3910" t="str">
            <v>EMOP</v>
          </cell>
          <cell r="F3910" t="str">
            <v>PROLONGADOR PARA TIRANTE ROSQUEADO, DE 1 /4"</v>
          </cell>
          <cell r="G3910" t="str">
            <v>Material</v>
          </cell>
        </row>
        <row r="3910">
          <cell r="I3910" t="str">
            <v>UN</v>
          </cell>
          <cell r="J3910">
            <v>1.33</v>
          </cell>
          <cell r="K3910">
            <v>20</v>
          </cell>
          <cell r="L3910">
            <v>2.06</v>
          </cell>
        </row>
        <row r="3911">
          <cell r="D3911" t="str">
            <v> 13876 </v>
          </cell>
          <cell r="E3911" t="str">
            <v>EMOP</v>
          </cell>
          <cell r="F3911" t="str">
            <v>SUPORTE SUSPENSAO OMEGA P/ELETROCALHA PE RFURADA OU LISA 200X50MM (LARGURA X ABA)</v>
          </cell>
          <cell r="G3911" t="str">
            <v>Material</v>
          </cell>
        </row>
        <row r="3911">
          <cell r="I3911" t="str">
            <v>UN</v>
          </cell>
          <cell r="J3911">
            <v>0.666</v>
          </cell>
          <cell r="K3911">
            <v>20</v>
          </cell>
          <cell r="L3911">
            <v>3.89</v>
          </cell>
        </row>
        <row r="3912">
          <cell r="D3912" t="str">
            <v> 20060 </v>
          </cell>
          <cell r="E3912" t="str">
            <v>EMOP</v>
          </cell>
          <cell r="F3912" t="str">
            <v>MAO-DE-OBRA DE ELETRICISTA DA CONSTRUCAO  CIVIL, INCLUSIVE ENCARGOS SOCIAIS DESON ERADOS</v>
          </cell>
          <cell r="G3912" t="str">
            <v>Mão de Obra</v>
          </cell>
        </row>
        <row r="3912">
          <cell r="I3912" t="str">
            <v>H</v>
          </cell>
          <cell r="J3912">
            <v>1</v>
          </cell>
          <cell r="K3912">
            <v>3</v>
          </cell>
          <cell r="L3912">
            <v>24.2</v>
          </cell>
        </row>
        <row r="3913">
          <cell r="D3913" t="str">
            <v> 05568 </v>
          </cell>
          <cell r="E3913" t="str">
            <v>EMOP</v>
          </cell>
          <cell r="F3913" t="str">
            <v>PORCA ALTA, DE 1/4"</v>
          </cell>
          <cell r="G3913" t="str">
            <v>Material</v>
          </cell>
        </row>
        <row r="3913">
          <cell r="I3913" t="str">
            <v>UN</v>
          </cell>
          <cell r="J3913">
            <v>2.66</v>
          </cell>
          <cell r="K3913">
            <v>20</v>
          </cell>
          <cell r="L3913">
            <v>0.08</v>
          </cell>
        </row>
        <row r="3915">
          <cell r="D3915" t="str">
            <v>Código</v>
          </cell>
          <cell r="E3915" t="str">
            <v>Banco</v>
          </cell>
          <cell r="F3915" t="str">
            <v>Descrição</v>
          </cell>
          <cell r="G3915" t="str">
            <v>Tipo</v>
          </cell>
        </row>
        <row r="3915">
          <cell r="I3915" t="str">
            <v>Und</v>
          </cell>
          <cell r="J3915" t="str">
            <v>Quant.</v>
          </cell>
          <cell r="K3915" t="str">
            <v>Porcent.</v>
          </cell>
          <cell r="L3915" t="str">
            <v>Valor Unit</v>
          </cell>
        </row>
        <row r="3916">
          <cell r="D3916" t="str">
            <v> 15.018.0470-A </v>
          </cell>
          <cell r="E3916" t="str">
            <v>EMOP</v>
          </cell>
          <cell r="F3916" t="str">
            <v>ELETROCALHA PERFURADA,SEM TAMPA,TIPO "U",300X50MM,TRATAMENTO SUPERFICIAL PRE-ZINCADO A QUENTE,INCLUSIVE CONEXOES,ACESSOR IOS E FIXACAO SUPERIOR.FORNECIMENTO E COLOCACAO</v>
          </cell>
          <cell r="G3916">
            <v>15</v>
          </cell>
        </row>
        <row r="3916">
          <cell r="I3916" t="str">
            <v>M</v>
          </cell>
          <cell r="J3916">
            <v>1</v>
          </cell>
        </row>
        <row r="3916">
          <cell r="L3916">
            <v>112.39</v>
          </cell>
        </row>
        <row r="3917">
          <cell r="D3917" t="str">
            <v> 20132 </v>
          </cell>
          <cell r="E3917" t="str">
            <v>EMOP</v>
          </cell>
          <cell r="F3917" t="str">
            <v>MAO-DE-OBRA DE SERVENTE DA CONSTRUCAO CI VIL, INCLUSIVE ENCARGOS SOCIAIS DESONERA DOS</v>
          </cell>
          <cell r="G3917" t="str">
            <v>Mão de Obra</v>
          </cell>
        </row>
        <row r="3917">
          <cell r="I3917" t="str">
            <v>H</v>
          </cell>
          <cell r="J3917">
            <v>1</v>
          </cell>
          <cell r="K3917">
            <v>3</v>
          </cell>
          <cell r="L3917">
            <v>17.5</v>
          </cell>
        </row>
        <row r="3918">
          <cell r="D3918" t="str">
            <v> 07639 </v>
          </cell>
          <cell r="E3918" t="str">
            <v>EMOP</v>
          </cell>
          <cell r="F3918" t="str">
            <v>PROLONGADOR PARA TIRANTE ROSQUEADO, DE 1 /4"</v>
          </cell>
          <cell r="G3918" t="str">
            <v>Material</v>
          </cell>
        </row>
        <row r="3918">
          <cell r="I3918" t="str">
            <v>UN</v>
          </cell>
          <cell r="J3918">
            <v>1.33</v>
          </cell>
          <cell r="K3918">
            <v>20</v>
          </cell>
          <cell r="L3918">
            <v>2.06</v>
          </cell>
        </row>
        <row r="3919">
          <cell r="D3919" t="str">
            <v> 05565 </v>
          </cell>
          <cell r="E3919" t="str">
            <v>EMOP</v>
          </cell>
          <cell r="F3919" t="str">
            <v>PINO COM ROSCA, EM CAIXAS COM 100 PECAS,  NO DIAMETRO DE 1/4", DE (30X20)MM</v>
          </cell>
          <cell r="G3919" t="str">
            <v>Material</v>
          </cell>
        </row>
        <row r="3919">
          <cell r="I3919" t="str">
            <v>UN</v>
          </cell>
          <cell r="J3919">
            <v>0.0133</v>
          </cell>
          <cell r="K3919">
            <v>20</v>
          </cell>
          <cell r="L3919">
            <v>41.92</v>
          </cell>
        </row>
        <row r="3920">
          <cell r="D3920" t="str">
            <v> 05568 </v>
          </cell>
          <cell r="E3920" t="str">
            <v>EMOP</v>
          </cell>
          <cell r="F3920" t="str">
            <v>PORCA ALTA, DE 1/4"</v>
          </cell>
          <cell r="G3920" t="str">
            <v>Material</v>
          </cell>
        </row>
        <row r="3920">
          <cell r="I3920" t="str">
            <v>UN</v>
          </cell>
          <cell r="J3920">
            <v>2.66</v>
          </cell>
          <cell r="K3920">
            <v>20</v>
          </cell>
          <cell r="L3920">
            <v>0.08</v>
          </cell>
        </row>
        <row r="3921">
          <cell r="D3921" t="str">
            <v> 13877 </v>
          </cell>
          <cell r="E3921" t="str">
            <v>EMOP</v>
          </cell>
          <cell r="F3921" t="str">
            <v>SUPORTE SUSPENSAO OMEGA P/ELETROCALHA PE RFURADA OU LISA 300X50MM (LARGURA X ABA)</v>
          </cell>
          <cell r="G3921" t="str">
            <v>Material</v>
          </cell>
        </row>
        <row r="3921">
          <cell r="I3921" t="str">
            <v>UN</v>
          </cell>
          <cell r="J3921">
            <v>0.666</v>
          </cell>
          <cell r="K3921">
            <v>20</v>
          </cell>
          <cell r="L3921">
            <v>4.79</v>
          </cell>
        </row>
        <row r="3922">
          <cell r="D3922" t="str">
            <v> 07637 </v>
          </cell>
          <cell r="E3922" t="str">
            <v>EMOP</v>
          </cell>
          <cell r="F3922" t="str">
            <v>TIRANTE ROSQUEADO, DE 1/4"X3000MM</v>
          </cell>
          <cell r="G3922" t="str">
            <v>Material</v>
          </cell>
        </row>
        <row r="3922">
          <cell r="I3922" t="str">
            <v>UN</v>
          </cell>
          <cell r="J3922">
            <v>0.666</v>
          </cell>
          <cell r="K3922">
            <v>20</v>
          </cell>
          <cell r="L3922">
            <v>10.5</v>
          </cell>
        </row>
        <row r="3923">
          <cell r="D3923" t="str">
            <v> 11948 </v>
          </cell>
          <cell r="E3923" t="str">
            <v>EMOP</v>
          </cell>
          <cell r="F3923" t="str">
            <v>ELETROCALHA PERFURADA, SEM VIROLA, MED. (300X50X3000)MM, PRE-ZINCADA, SEM TAMPA</v>
          </cell>
          <cell r="G3923" t="str">
            <v>Material</v>
          </cell>
        </row>
        <row r="3923">
          <cell r="I3923" t="str">
            <v>UN</v>
          </cell>
          <cell r="J3923">
            <v>0.33</v>
          </cell>
          <cell r="K3923">
            <v>20</v>
          </cell>
          <cell r="L3923">
            <v>133.35</v>
          </cell>
        </row>
        <row r="3924">
          <cell r="D3924" t="str">
            <v> 07641 </v>
          </cell>
          <cell r="E3924" t="str">
            <v>EMOP</v>
          </cell>
          <cell r="F3924" t="str">
            <v>ARRUELA LISA DE DIAMETRO INTERNO, DE 1/4 "</v>
          </cell>
          <cell r="G3924" t="str">
            <v>Material</v>
          </cell>
        </row>
        <row r="3924">
          <cell r="I3924" t="str">
            <v>UN</v>
          </cell>
          <cell r="J3924">
            <v>2.66</v>
          </cell>
          <cell r="K3924">
            <v>20</v>
          </cell>
          <cell r="L3924">
            <v>0.08</v>
          </cell>
        </row>
        <row r="3925">
          <cell r="D3925" t="str">
            <v> 20060 </v>
          </cell>
          <cell r="E3925" t="str">
            <v>EMOP</v>
          </cell>
          <cell r="F3925" t="str">
            <v>MAO-DE-OBRA DE ELETRICISTA DA CONSTRUCAO  CIVIL, INCLUSIVE ENCARGOS SOCIAIS DESON ERADOS</v>
          </cell>
          <cell r="G3925" t="str">
            <v>Mão de Obra</v>
          </cell>
        </row>
        <row r="3925">
          <cell r="I3925" t="str">
            <v>H</v>
          </cell>
          <cell r="J3925">
            <v>1</v>
          </cell>
          <cell r="K3925">
            <v>3</v>
          </cell>
          <cell r="L3925">
            <v>24.2</v>
          </cell>
        </row>
        <row r="3927">
          <cell r="D3927" t="str">
            <v>Código</v>
          </cell>
          <cell r="E3927" t="str">
            <v>Banco</v>
          </cell>
          <cell r="F3927" t="str">
            <v>Descrição</v>
          </cell>
          <cell r="G3927" t="str">
            <v>Tipo</v>
          </cell>
        </row>
        <row r="3927">
          <cell r="I3927" t="str">
            <v>Und</v>
          </cell>
          <cell r="J3927" t="str">
            <v>Quant.</v>
          </cell>
          <cell r="K3927" t="str">
            <v>Porcent.</v>
          </cell>
          <cell r="L3927" t="str">
            <v>Valor Unit</v>
          </cell>
        </row>
        <row r="3928">
          <cell r="D3928" t="str">
            <v> UFF00100 (ADAPT_FDE: 09.62.012) </v>
          </cell>
          <cell r="E3928" t="str">
            <v>Próprio</v>
          </cell>
          <cell r="F3928" t="str">
            <v>ELETROCALHA PERFURADA,SEM TAMPA,TIPO "U",300X50MM,TRATAMENTOSUPERFICIAL PRE-ZINCADO A QUENTE. DESMONTAGEM E LIMPEZA</v>
          </cell>
          <cell r="G3928">
            <v>15</v>
          </cell>
        </row>
        <row r="3928">
          <cell r="I3928" t="str">
            <v>M</v>
          </cell>
          <cell r="J3928">
            <v>1</v>
          </cell>
        </row>
        <row r="3928">
          <cell r="L3928">
            <v>24.14</v>
          </cell>
        </row>
        <row r="3929">
          <cell r="D3929" t="str">
            <v> 88247 </v>
          </cell>
          <cell r="E3929" t="str">
            <v>SINAPI</v>
          </cell>
          <cell r="F3929" t="str">
            <v>AUXILIAR DE ELETRICISTA COM ENCARGOS COMPLEMENTARES</v>
          </cell>
          <cell r="G3929" t="str">
            <v>SEDI - SERVIÇOS DIVERSOS</v>
          </cell>
        </row>
        <row r="3929">
          <cell r="I3929" t="str">
            <v>H</v>
          </cell>
          <cell r="J3929">
            <v>0.4</v>
          </cell>
          <cell r="K3929">
            <v>0</v>
          </cell>
          <cell r="L3929">
            <v>27.3</v>
          </cell>
        </row>
        <row r="3930">
          <cell r="D3930" t="str">
            <v> 88264 </v>
          </cell>
          <cell r="E3930" t="str">
            <v>SINAPI</v>
          </cell>
          <cell r="F3930" t="str">
            <v>ELETRICISTA COM ENCARGOS COMPLEMENTARES</v>
          </cell>
          <cell r="G3930" t="str">
            <v>SEDI - SERVIÇOS DIVERSOS</v>
          </cell>
        </row>
        <row r="3930">
          <cell r="I3930" t="str">
            <v>H</v>
          </cell>
          <cell r="J3930">
            <v>0.4</v>
          </cell>
          <cell r="K3930">
            <v>0</v>
          </cell>
          <cell r="L3930">
            <v>33.07</v>
          </cell>
        </row>
        <row r="3932">
          <cell r="D3932" t="str">
            <v>Código</v>
          </cell>
          <cell r="E3932" t="str">
            <v>Banco</v>
          </cell>
          <cell r="F3932" t="str">
            <v>Descrição</v>
          </cell>
          <cell r="G3932" t="str">
            <v>Tipo</v>
          </cell>
        </row>
        <row r="3932">
          <cell r="I3932" t="str">
            <v>Und</v>
          </cell>
          <cell r="J3932" t="str">
            <v>Quant.</v>
          </cell>
          <cell r="K3932" t="str">
            <v>Porcent.</v>
          </cell>
          <cell r="L3932" t="str">
            <v>Valor Unit</v>
          </cell>
        </row>
        <row r="3933">
          <cell r="D3933" t="str">
            <v> UFF00496 (ADAPT_EMOP: 15.018.0470-A) </v>
          </cell>
          <cell r="E3933" t="str">
            <v>Próprio</v>
          </cell>
          <cell r="F3933" t="str">
            <v>ELETROCALHA PERFURADA,SEM TAMPA,TIPO "U",300X50MM,TRATAMENTOSUPERFICIAL PRE-ZINCADO A QUENTE,INCLUSIVE CONEXOES, ACESSORIOS E FIXACAO SUPERIOR.COLOCAÇÃO</v>
          </cell>
          <cell r="G3933">
            <v>15</v>
          </cell>
        </row>
        <row r="3933">
          <cell r="I3933" t="str">
            <v>M</v>
          </cell>
          <cell r="J3933">
            <v>1</v>
          </cell>
        </row>
        <row r="3933">
          <cell r="L3933">
            <v>74.25</v>
          </cell>
        </row>
        <row r="3934">
          <cell r="D3934" t="str">
            <v> 88264 </v>
          </cell>
          <cell r="E3934" t="str">
            <v>SINAPI</v>
          </cell>
          <cell r="F3934" t="str">
            <v>ELETRICISTA COM ENCARGOS COMPLEMENTARES</v>
          </cell>
          <cell r="G3934" t="str">
            <v>SEDI - SERVIÇOS DIVERSOS</v>
          </cell>
        </row>
        <row r="3934">
          <cell r="I3934" t="str">
            <v>H</v>
          </cell>
          <cell r="J3934">
            <v>1</v>
          </cell>
          <cell r="K3934">
            <v>0</v>
          </cell>
          <cell r="L3934">
            <v>33.07</v>
          </cell>
        </row>
        <row r="3935">
          <cell r="D3935" t="str">
            <v> 88247 </v>
          </cell>
          <cell r="E3935" t="str">
            <v>SINAPI</v>
          </cell>
          <cell r="F3935" t="str">
            <v>AUXILIAR DE ELETRICISTA COM ENCARGOS COMPLEMENTARES</v>
          </cell>
          <cell r="G3935" t="str">
            <v>SEDI - SERVIÇOS DIVERSOS</v>
          </cell>
        </row>
        <row r="3935">
          <cell r="I3935" t="str">
            <v>H</v>
          </cell>
          <cell r="J3935">
            <v>1</v>
          </cell>
          <cell r="K3935">
            <v>0</v>
          </cell>
          <cell r="L3935">
            <v>27.3</v>
          </cell>
        </row>
        <row r="3936">
          <cell r="D3936" t="str">
            <v> 07637 </v>
          </cell>
          <cell r="E3936" t="str">
            <v>EMOP</v>
          </cell>
          <cell r="F3936" t="str">
            <v>TIRANTE ROSQUEADO, DE 1/4"X3000MM</v>
          </cell>
          <cell r="G3936" t="str">
            <v>Material</v>
          </cell>
        </row>
        <row r="3936">
          <cell r="I3936" t="str">
            <v>UN</v>
          </cell>
          <cell r="J3936">
            <v>0.666</v>
          </cell>
          <cell r="K3936">
            <v>0</v>
          </cell>
          <cell r="L3936">
            <v>10.5</v>
          </cell>
        </row>
        <row r="3937">
          <cell r="D3937" t="str">
            <v> 05568 </v>
          </cell>
          <cell r="E3937" t="str">
            <v>EMOP</v>
          </cell>
          <cell r="F3937" t="str">
            <v>PORCA ALTA, DE 1/4"</v>
          </cell>
          <cell r="G3937" t="str">
            <v>Material</v>
          </cell>
        </row>
        <row r="3937">
          <cell r="I3937" t="str">
            <v>UN</v>
          </cell>
          <cell r="J3937">
            <v>2.66</v>
          </cell>
          <cell r="K3937">
            <v>0</v>
          </cell>
          <cell r="L3937">
            <v>0.08</v>
          </cell>
        </row>
        <row r="3938">
          <cell r="D3938" t="str">
            <v> 13877 </v>
          </cell>
          <cell r="E3938" t="str">
            <v>EMOP</v>
          </cell>
          <cell r="F3938" t="str">
            <v>SUPORTE SUSPENSAO OMEGA P/ELETROCALHA PE RFURADA OU LISA 300X50MM (LARGURA X ABA)</v>
          </cell>
          <cell r="G3938" t="str">
            <v>Material</v>
          </cell>
        </row>
        <row r="3938">
          <cell r="I3938" t="str">
            <v>UN</v>
          </cell>
          <cell r="J3938">
            <v>0.666</v>
          </cell>
          <cell r="K3938">
            <v>0</v>
          </cell>
          <cell r="L3938">
            <v>4.79</v>
          </cell>
        </row>
        <row r="3939">
          <cell r="D3939" t="str">
            <v> 07641 </v>
          </cell>
          <cell r="E3939" t="str">
            <v>EMOP</v>
          </cell>
          <cell r="F3939" t="str">
            <v>ARRUELA LISA DE DIAMETRO INTERNO, DE 1/4 "</v>
          </cell>
          <cell r="G3939" t="str">
            <v>Material</v>
          </cell>
        </row>
        <row r="3939">
          <cell r="I3939" t="str">
            <v>UN</v>
          </cell>
          <cell r="J3939">
            <v>2.66</v>
          </cell>
          <cell r="K3939">
            <v>0</v>
          </cell>
          <cell r="L3939">
            <v>0.08</v>
          </cell>
        </row>
        <row r="3940">
          <cell r="D3940" t="str">
            <v> 05565 </v>
          </cell>
          <cell r="E3940" t="str">
            <v>EMOP</v>
          </cell>
          <cell r="F3940" t="str">
            <v>PINO COM ROSCA, EM CAIXAS COM 100 PECAS,  NO DIAMETRO DE 1/4", DE (30X20)MM</v>
          </cell>
          <cell r="G3940" t="str">
            <v>Material</v>
          </cell>
        </row>
        <row r="3940">
          <cell r="I3940" t="str">
            <v>UN</v>
          </cell>
          <cell r="J3940">
            <v>0.0133</v>
          </cell>
          <cell r="K3940">
            <v>0</v>
          </cell>
          <cell r="L3940">
            <v>41.92</v>
          </cell>
        </row>
        <row r="3941">
          <cell r="D3941" t="str">
            <v> 07639 </v>
          </cell>
          <cell r="E3941" t="str">
            <v>EMOP</v>
          </cell>
          <cell r="F3941" t="str">
            <v>PROLONGADOR PARA TIRANTE ROSQUEADO, DE 1 /4"</v>
          </cell>
          <cell r="G3941" t="str">
            <v>Material</v>
          </cell>
        </row>
        <row r="3941">
          <cell r="I3941" t="str">
            <v>UN</v>
          </cell>
          <cell r="J3941">
            <v>1.33</v>
          </cell>
          <cell r="K3941">
            <v>0</v>
          </cell>
          <cell r="L3941">
            <v>2.06</v>
          </cell>
        </row>
        <row r="3943">
          <cell r="D3943" t="str">
            <v>Código</v>
          </cell>
          <cell r="E3943" t="str">
            <v>Banco</v>
          </cell>
          <cell r="F3943" t="str">
            <v>Descrição</v>
          </cell>
          <cell r="G3943" t="str">
            <v>Tipo</v>
          </cell>
        </row>
        <row r="3943">
          <cell r="I3943" t="str">
            <v>Und</v>
          </cell>
          <cell r="J3943" t="str">
            <v>Quant.</v>
          </cell>
          <cell r="K3943" t="str">
            <v>Porcent.</v>
          </cell>
          <cell r="L3943" t="str">
            <v>Valor Unit</v>
          </cell>
        </row>
        <row r="3944">
          <cell r="D3944" t="str">
            <v> 15.018.0752-A </v>
          </cell>
          <cell r="E3944" t="str">
            <v>EMOP</v>
          </cell>
          <cell r="F3944" t="str">
            <v>TE HORIZONTAL,90º,PARA ELETROCALHA PERFURADA OU LISA,200X50M M.FORNECIMENTO E COLOCACAO</v>
          </cell>
          <cell r="G3944">
            <v>15</v>
          </cell>
        </row>
        <row r="3944">
          <cell r="I3944" t="str">
            <v>UN</v>
          </cell>
          <cell r="J3944">
            <v>1</v>
          </cell>
        </row>
        <row r="3944">
          <cell r="L3944">
            <v>70.7</v>
          </cell>
        </row>
        <row r="3945">
          <cell r="D3945" t="str">
            <v> 20060 </v>
          </cell>
          <cell r="E3945" t="str">
            <v>EMOP</v>
          </cell>
          <cell r="F3945" t="str">
            <v>MAO-DE-OBRA DE ELETRICISTA DA CONSTRUCAO  CIVIL, INCLUSIVE ENCARGOS SOCIAIS DESON ERADOS</v>
          </cell>
          <cell r="G3945" t="str">
            <v>Mão de Obra</v>
          </cell>
        </row>
        <row r="3945">
          <cell r="I3945" t="str">
            <v>H</v>
          </cell>
          <cell r="J3945">
            <v>0.5</v>
          </cell>
          <cell r="K3945">
            <v>3</v>
          </cell>
          <cell r="L3945">
            <v>24.2</v>
          </cell>
        </row>
        <row r="3946">
          <cell r="D3946" t="str">
            <v> 12126 </v>
          </cell>
          <cell r="E3946" t="str">
            <v>EMOP</v>
          </cell>
          <cell r="F3946" t="str">
            <v>TE HORIZONTAL 90°, PARA ELETROCALHA PERF URADA OU LISA, 200X50MM, PRE-ZINCADA</v>
          </cell>
          <cell r="G3946" t="str">
            <v>Material</v>
          </cell>
        </row>
        <row r="3946">
          <cell r="I3946" t="str">
            <v>UN</v>
          </cell>
          <cell r="J3946">
            <v>1</v>
          </cell>
          <cell r="K3946">
            <v>0</v>
          </cell>
          <cell r="L3946">
            <v>49.23</v>
          </cell>
        </row>
        <row r="3947">
          <cell r="D3947" t="str">
            <v> 20132 </v>
          </cell>
          <cell r="E3947" t="str">
            <v>EMOP</v>
          </cell>
          <cell r="F3947" t="str">
            <v>MAO-DE-OBRA DE SERVENTE DA CONSTRUCAO CI VIL, INCLUSIVE ENCARGOS SOCIAIS DESONERA DOS</v>
          </cell>
          <cell r="G3947" t="str">
            <v>Mão de Obra</v>
          </cell>
        </row>
        <row r="3947">
          <cell r="I3947" t="str">
            <v>H</v>
          </cell>
          <cell r="J3947">
            <v>0.5</v>
          </cell>
          <cell r="K3947">
            <v>3</v>
          </cell>
          <cell r="L3947">
            <v>17.5</v>
          </cell>
        </row>
        <row r="3949">
          <cell r="D3949" t="str">
            <v>Código</v>
          </cell>
          <cell r="E3949" t="str">
            <v>Banco</v>
          </cell>
          <cell r="F3949" t="str">
            <v>Descrição</v>
          </cell>
          <cell r="G3949" t="str">
            <v>Tipo</v>
          </cell>
        </row>
        <row r="3949">
          <cell r="I3949" t="str">
            <v>Und</v>
          </cell>
          <cell r="J3949" t="str">
            <v>Quant.</v>
          </cell>
          <cell r="K3949" t="str">
            <v>Porcent.</v>
          </cell>
          <cell r="L3949" t="str">
            <v>Valor Unit</v>
          </cell>
        </row>
        <row r="3950">
          <cell r="D3950" t="str">
            <v> 15.018.0754-A </v>
          </cell>
          <cell r="E3950" t="str">
            <v>EMOP</v>
          </cell>
          <cell r="F3950" t="str">
            <v>TE HORIZONTAL,90º,PARA ELETROCALHA PERFURADA OU LISA,300X50M M.FORNECIMENTO E COLOCACAO</v>
          </cell>
          <cell r="G3950">
            <v>15</v>
          </cell>
        </row>
        <row r="3950">
          <cell r="I3950" t="str">
            <v>UN</v>
          </cell>
          <cell r="J3950">
            <v>1</v>
          </cell>
        </row>
        <row r="3950">
          <cell r="L3950">
            <v>89.45</v>
          </cell>
        </row>
        <row r="3951">
          <cell r="D3951" t="str">
            <v> 12128 </v>
          </cell>
          <cell r="E3951" t="str">
            <v>EMOP</v>
          </cell>
          <cell r="F3951" t="str">
            <v>TE HORIZONTAL 90°, PARA ELETROCALHA PERF URADA OU LISA, 300X50MM, PRE-ZINCADA</v>
          </cell>
          <cell r="G3951" t="str">
            <v>Material</v>
          </cell>
        </row>
        <row r="3951">
          <cell r="I3951" t="str">
            <v>UN</v>
          </cell>
          <cell r="J3951">
            <v>1</v>
          </cell>
          <cell r="K3951">
            <v>0</v>
          </cell>
          <cell r="L3951">
            <v>67.98</v>
          </cell>
        </row>
        <row r="3952">
          <cell r="D3952" t="str">
            <v> 20132 </v>
          </cell>
          <cell r="E3952" t="str">
            <v>EMOP</v>
          </cell>
          <cell r="F3952" t="str">
            <v>MAO-DE-OBRA DE SERVENTE DA CONSTRUCAO CI VIL, INCLUSIVE ENCARGOS SOCIAIS DESONERA DOS</v>
          </cell>
          <cell r="G3952" t="str">
            <v>Mão de Obra</v>
          </cell>
        </row>
        <row r="3952">
          <cell r="I3952" t="str">
            <v>H</v>
          </cell>
          <cell r="J3952">
            <v>0.5</v>
          </cell>
          <cell r="K3952">
            <v>3</v>
          </cell>
          <cell r="L3952">
            <v>17.5</v>
          </cell>
        </row>
        <row r="3953">
          <cell r="D3953" t="str">
            <v> 20060 </v>
          </cell>
          <cell r="E3953" t="str">
            <v>EMOP</v>
          </cell>
          <cell r="F3953" t="str">
            <v>MAO-DE-OBRA DE ELETRICISTA DA CONSTRUCAO  CIVIL, INCLUSIVE ENCARGOS SOCIAIS DESON ERADOS</v>
          </cell>
          <cell r="G3953" t="str">
            <v>Mão de Obra</v>
          </cell>
        </row>
        <row r="3953">
          <cell r="I3953" t="str">
            <v>H</v>
          </cell>
          <cell r="J3953">
            <v>0.5</v>
          </cell>
          <cell r="K3953">
            <v>3</v>
          </cell>
          <cell r="L3953">
            <v>24.2</v>
          </cell>
        </row>
        <row r="3955">
          <cell r="D3955" t="str">
            <v>Código</v>
          </cell>
          <cell r="E3955" t="str">
            <v>Banco</v>
          </cell>
          <cell r="F3955" t="str">
            <v>Descrição</v>
          </cell>
          <cell r="G3955" t="str">
            <v>Tipo</v>
          </cell>
        </row>
        <row r="3955">
          <cell r="I3955" t="str">
            <v>Und</v>
          </cell>
          <cell r="J3955" t="str">
            <v>Quant.</v>
          </cell>
          <cell r="K3955" t="str">
            <v>Porcent.</v>
          </cell>
          <cell r="L3955" t="str">
            <v>Valor Unit</v>
          </cell>
        </row>
        <row r="3956">
          <cell r="D3956" t="str">
            <v> 15.018.0774-A </v>
          </cell>
          <cell r="E3956" t="str">
            <v>EMOP</v>
          </cell>
          <cell r="F3956" t="str">
            <v>TE VERTICAL DE DERIVACAO OU LATERAL,PARA ELETROCALHA PERFURA DA OU LISA,300X50MM.FORNECIMENTO E COLOCACAO</v>
          </cell>
          <cell r="G3956">
            <v>15</v>
          </cell>
        </row>
        <row r="3956">
          <cell r="I3956" t="str">
            <v>UN</v>
          </cell>
          <cell r="J3956">
            <v>1</v>
          </cell>
        </row>
        <row r="3956">
          <cell r="L3956">
            <v>98.89</v>
          </cell>
        </row>
        <row r="3957">
          <cell r="D3957" t="str">
            <v> 12146 </v>
          </cell>
          <cell r="E3957" t="str">
            <v>EMOP</v>
          </cell>
          <cell r="F3957" t="str">
            <v>TE VERTICAL DE DERIVACAO, PARA ELETROCAL HA PERFURADA OU LISA, 300X50MM, PRE-ZINC ADA</v>
          </cell>
          <cell r="G3957" t="str">
            <v>Material</v>
          </cell>
        </row>
        <row r="3957">
          <cell r="I3957" t="str">
            <v>UN</v>
          </cell>
          <cell r="J3957">
            <v>1</v>
          </cell>
          <cell r="K3957">
            <v>0</v>
          </cell>
          <cell r="L3957">
            <v>77.4256</v>
          </cell>
        </row>
        <row r="3958">
          <cell r="D3958" t="str">
            <v> 20132 </v>
          </cell>
          <cell r="E3958" t="str">
            <v>EMOP</v>
          </cell>
          <cell r="F3958" t="str">
            <v>MAO-DE-OBRA DE SERVENTE DA CONSTRUCAO CI VIL, INCLUSIVE ENCARGOS SOCIAIS DESONERA DOS</v>
          </cell>
          <cell r="G3958" t="str">
            <v>Mão de Obra</v>
          </cell>
        </row>
        <row r="3958">
          <cell r="I3958" t="str">
            <v>H</v>
          </cell>
          <cell r="J3958">
            <v>0.5</v>
          </cell>
          <cell r="K3958">
            <v>3</v>
          </cell>
          <cell r="L3958">
            <v>17.5</v>
          </cell>
        </row>
        <row r="3959">
          <cell r="D3959" t="str">
            <v> 20060 </v>
          </cell>
          <cell r="E3959" t="str">
            <v>EMOP</v>
          </cell>
          <cell r="F3959" t="str">
            <v>MAO-DE-OBRA DE ELETRICISTA DA CONSTRUCAO  CIVIL, INCLUSIVE ENCARGOS SOCIAIS DESON ERADOS</v>
          </cell>
          <cell r="G3959" t="str">
            <v>Mão de Obra</v>
          </cell>
        </row>
        <row r="3959">
          <cell r="I3959" t="str">
            <v>H</v>
          </cell>
          <cell r="J3959">
            <v>0.5</v>
          </cell>
          <cell r="K3959">
            <v>3</v>
          </cell>
          <cell r="L3959">
            <v>24.2</v>
          </cell>
        </row>
        <row r="3961">
          <cell r="D3961" t="str">
            <v>Código</v>
          </cell>
          <cell r="E3961" t="str">
            <v>Banco</v>
          </cell>
          <cell r="F3961" t="str">
            <v>Descrição</v>
          </cell>
          <cell r="G3961" t="str">
            <v>Tipo</v>
          </cell>
        </row>
        <row r="3961">
          <cell r="I3961" t="str">
            <v>Und</v>
          </cell>
          <cell r="J3961" t="str">
            <v>Quant.</v>
          </cell>
          <cell r="K3961" t="str">
            <v>Porcent.</v>
          </cell>
          <cell r="L3961" t="str">
            <v>Valor Unit</v>
          </cell>
        </row>
        <row r="3962">
          <cell r="D3962" t="str">
            <v> 15.018.0614-A </v>
          </cell>
          <cell r="E3962" t="str">
            <v>EMOP</v>
          </cell>
          <cell r="F3962" t="str">
            <v>CURVA HORIZONTAL,90º,PARA ELETROCALHA PERFURADA OU LISA,300X 50MM.FORNECIMENTO E COLOCACAO</v>
          </cell>
          <cell r="G3962">
            <v>15</v>
          </cell>
        </row>
        <row r="3962">
          <cell r="I3962" t="str">
            <v>UN</v>
          </cell>
          <cell r="J3962">
            <v>1</v>
          </cell>
        </row>
        <row r="3962">
          <cell r="L3962">
            <v>58.26</v>
          </cell>
        </row>
        <row r="3963">
          <cell r="D3963" t="str">
            <v> 20132 </v>
          </cell>
          <cell r="E3963" t="str">
            <v>EMOP</v>
          </cell>
          <cell r="F3963" t="str">
            <v>MAO-DE-OBRA DE SERVENTE DA CONSTRUCAO CI VIL, INCLUSIVE ENCARGOS SOCIAIS DESONERA DOS</v>
          </cell>
          <cell r="G3963" t="str">
            <v>Mão de Obra</v>
          </cell>
        </row>
        <row r="3963">
          <cell r="I3963" t="str">
            <v>H</v>
          </cell>
          <cell r="J3963">
            <v>0.5</v>
          </cell>
          <cell r="K3963">
            <v>3</v>
          </cell>
          <cell r="L3963">
            <v>17.5</v>
          </cell>
        </row>
        <row r="3964">
          <cell r="D3964" t="str">
            <v> 12002 </v>
          </cell>
          <cell r="E3964" t="str">
            <v>EMOP</v>
          </cell>
          <cell r="F3964" t="str">
            <v>CURVA HORIZONTAL, 90º, PARA ELETROCALHA PERFURADA OU LISA, 50X300MM, PRE-ZINCADA</v>
          </cell>
          <cell r="G3964" t="str">
            <v>Material</v>
          </cell>
        </row>
        <row r="3964">
          <cell r="I3964" t="str">
            <v>UN</v>
          </cell>
          <cell r="J3964">
            <v>1</v>
          </cell>
          <cell r="K3964">
            <v>0</v>
          </cell>
          <cell r="L3964">
            <v>36.79</v>
          </cell>
        </row>
        <row r="3965">
          <cell r="D3965" t="str">
            <v> 20060 </v>
          </cell>
          <cell r="E3965" t="str">
            <v>EMOP</v>
          </cell>
          <cell r="F3965" t="str">
            <v>MAO-DE-OBRA DE ELETRICISTA DA CONSTRUCAO  CIVIL, INCLUSIVE ENCARGOS SOCIAIS DESON ERADOS</v>
          </cell>
          <cell r="G3965" t="str">
            <v>Mão de Obra</v>
          </cell>
        </row>
        <row r="3965">
          <cell r="I3965" t="str">
            <v>H</v>
          </cell>
          <cell r="J3965">
            <v>0.5</v>
          </cell>
          <cell r="K3965">
            <v>3</v>
          </cell>
          <cell r="L3965">
            <v>24.2</v>
          </cell>
        </row>
        <row r="3967">
          <cell r="D3967" t="str">
            <v>Código</v>
          </cell>
          <cell r="E3967" t="str">
            <v>Banco</v>
          </cell>
          <cell r="F3967" t="str">
            <v>Descrição</v>
          </cell>
          <cell r="G3967" t="str">
            <v>Tipo</v>
          </cell>
        </row>
        <row r="3967">
          <cell r="I3967" t="str">
            <v>Und</v>
          </cell>
          <cell r="J3967" t="str">
            <v>Quant.</v>
          </cell>
          <cell r="K3967" t="str">
            <v>Porcent.</v>
          </cell>
          <cell r="L3967" t="str">
            <v>Valor Unit</v>
          </cell>
        </row>
        <row r="3968">
          <cell r="D3968" t="str">
            <v> 15.018.0732-A </v>
          </cell>
          <cell r="E3968" t="str">
            <v>EMOP</v>
          </cell>
          <cell r="F3968" t="str">
            <v>CURVA DE INVERSAO,90º,PARA ELETROCALHA PERFURADA OU LISA,200 X50MM.FORNECIMENTO E COLOCACAO</v>
          </cell>
          <cell r="G3968">
            <v>15</v>
          </cell>
        </row>
        <row r="3968">
          <cell r="I3968" t="str">
            <v>UN</v>
          </cell>
          <cell r="J3968">
            <v>1</v>
          </cell>
        </row>
        <row r="3968">
          <cell r="L3968">
            <v>57.15</v>
          </cell>
        </row>
        <row r="3969">
          <cell r="D3969" t="str">
            <v> 20060 </v>
          </cell>
          <cell r="E3969" t="str">
            <v>EMOP</v>
          </cell>
          <cell r="F3969" t="str">
            <v>MAO-DE-OBRA DE ELETRICISTA DA CONSTRUCAO  CIVIL, INCLUSIVE ENCARGOS SOCIAIS DESON ERADOS</v>
          </cell>
          <cell r="G3969" t="str">
            <v>Mão de Obra</v>
          </cell>
        </row>
        <row r="3969">
          <cell r="I3969" t="str">
            <v>H</v>
          </cell>
          <cell r="J3969">
            <v>0.5</v>
          </cell>
          <cell r="K3969">
            <v>3</v>
          </cell>
          <cell r="L3969">
            <v>24.2</v>
          </cell>
        </row>
        <row r="3970">
          <cell r="D3970" t="str">
            <v> 12108 </v>
          </cell>
          <cell r="E3970" t="str">
            <v>EMOP</v>
          </cell>
          <cell r="F3970" t="str">
            <v>CURVA DE INVERSAO 90°, PARA ELETROCALHA PERFURADA OU LISA, 200X50MM, PRE-ZINCADA</v>
          </cell>
          <cell r="G3970" t="str">
            <v>Material</v>
          </cell>
        </row>
        <row r="3970">
          <cell r="I3970" t="str">
            <v>UN</v>
          </cell>
          <cell r="J3970">
            <v>1</v>
          </cell>
          <cell r="K3970">
            <v>0</v>
          </cell>
          <cell r="L3970">
            <v>35.68</v>
          </cell>
        </row>
        <row r="3971">
          <cell r="D3971" t="str">
            <v> 20132 </v>
          </cell>
          <cell r="E3971" t="str">
            <v>EMOP</v>
          </cell>
          <cell r="F3971" t="str">
            <v>MAO-DE-OBRA DE SERVENTE DA CONSTRUCAO CI VIL, INCLUSIVE ENCARGOS SOCIAIS DESONERA DOS</v>
          </cell>
          <cell r="G3971" t="str">
            <v>Mão de Obra</v>
          </cell>
        </row>
        <row r="3971">
          <cell r="I3971" t="str">
            <v>H</v>
          </cell>
          <cell r="J3971">
            <v>0.5</v>
          </cell>
          <cell r="K3971">
            <v>3</v>
          </cell>
          <cell r="L3971">
            <v>17.5</v>
          </cell>
        </row>
        <row r="3973">
          <cell r="D3973" t="str">
            <v>Código</v>
          </cell>
          <cell r="E3973" t="str">
            <v>Banco</v>
          </cell>
          <cell r="F3973" t="str">
            <v>Descrição</v>
          </cell>
          <cell r="G3973" t="str">
            <v>Tipo</v>
          </cell>
        </row>
        <row r="3973">
          <cell r="I3973" t="str">
            <v>Und</v>
          </cell>
          <cell r="J3973" t="str">
            <v>Quant.</v>
          </cell>
          <cell r="K3973" t="str">
            <v>Porcent.</v>
          </cell>
          <cell r="L3973" t="str">
            <v>Valor Unit</v>
          </cell>
        </row>
        <row r="3974">
          <cell r="D3974" t="str">
            <v> 15.018.0734-A </v>
          </cell>
          <cell r="E3974" t="str">
            <v>EMOP</v>
          </cell>
          <cell r="F3974" t="str">
            <v>CURVA DE INVERSAO,90º,PARA ELETROCALHA PERFURADA OU LISA,300 X50MM.FORNECIMENTO E COLOCACAO</v>
          </cell>
          <cell r="G3974">
            <v>15</v>
          </cell>
        </row>
        <row r="3974">
          <cell r="I3974" t="str">
            <v>UN</v>
          </cell>
          <cell r="J3974">
            <v>1</v>
          </cell>
        </row>
        <row r="3974">
          <cell r="L3974">
            <v>72.61</v>
          </cell>
        </row>
        <row r="3975">
          <cell r="D3975" t="str">
            <v> 20132 </v>
          </cell>
          <cell r="E3975" t="str">
            <v>EMOP</v>
          </cell>
          <cell r="F3975" t="str">
            <v>MAO-DE-OBRA DE SERVENTE DA CONSTRUCAO CI VIL, INCLUSIVE ENCARGOS SOCIAIS DESONERA DOS</v>
          </cell>
          <cell r="G3975" t="str">
            <v>Mão de Obra</v>
          </cell>
        </row>
        <row r="3975">
          <cell r="I3975" t="str">
            <v>H</v>
          </cell>
          <cell r="J3975">
            <v>0.5</v>
          </cell>
          <cell r="K3975">
            <v>3</v>
          </cell>
          <cell r="L3975">
            <v>17.5</v>
          </cell>
        </row>
        <row r="3976">
          <cell r="D3976" t="str">
            <v> 12110 </v>
          </cell>
          <cell r="E3976" t="str">
            <v>EMOP</v>
          </cell>
          <cell r="F3976" t="str">
            <v>CURVA DE INVERSAO 90°, PARA ELETROCALHA PERFURADA OU LISA, 300X50MM, PRE-ZINCADA</v>
          </cell>
          <cell r="G3976" t="str">
            <v>Material</v>
          </cell>
        </row>
        <row r="3976">
          <cell r="I3976" t="str">
            <v>UN</v>
          </cell>
          <cell r="J3976">
            <v>1</v>
          </cell>
          <cell r="K3976">
            <v>0</v>
          </cell>
          <cell r="L3976">
            <v>51.14</v>
          </cell>
        </row>
        <row r="3977">
          <cell r="D3977" t="str">
            <v> 20060 </v>
          </cell>
          <cell r="E3977" t="str">
            <v>EMOP</v>
          </cell>
          <cell r="F3977" t="str">
            <v>MAO-DE-OBRA DE ELETRICISTA DA CONSTRUCAO  CIVIL, INCLUSIVE ENCARGOS SOCIAIS DESON ERADOS</v>
          </cell>
          <cell r="G3977" t="str">
            <v>Mão de Obra</v>
          </cell>
        </row>
        <row r="3977">
          <cell r="I3977" t="str">
            <v>H</v>
          </cell>
          <cell r="J3977">
            <v>0.5</v>
          </cell>
          <cell r="K3977">
            <v>3</v>
          </cell>
          <cell r="L3977">
            <v>24.2</v>
          </cell>
        </row>
        <row r="3979">
          <cell r="D3979" t="str">
            <v>Código</v>
          </cell>
          <cell r="E3979" t="str">
            <v>Banco</v>
          </cell>
          <cell r="F3979" t="str">
            <v>Descrição</v>
          </cell>
          <cell r="G3979" t="str">
            <v>Tipo</v>
          </cell>
        </row>
        <row r="3979">
          <cell r="I3979" t="str">
            <v>Und</v>
          </cell>
          <cell r="J3979" t="str">
            <v>Quant.</v>
          </cell>
          <cell r="K3979" t="str">
            <v>Porcent.</v>
          </cell>
          <cell r="L3979" t="str">
            <v>Valor Unit</v>
          </cell>
        </row>
        <row r="3980">
          <cell r="D3980" t="str">
            <v> 15.018.0881-A </v>
          </cell>
          <cell r="E3980" t="str">
            <v>EMOP</v>
          </cell>
          <cell r="F3980" t="str">
            <v>REDUCAO CONCENTRICA,PARA ELETROCALHA PERFURADA OU LISA,300X2 00MM.FORNECIMENTO E COLOCACAO</v>
          </cell>
          <cell r="G3980">
            <v>15</v>
          </cell>
        </row>
        <row r="3980">
          <cell r="I3980" t="str">
            <v>UN</v>
          </cell>
          <cell r="J3980">
            <v>1</v>
          </cell>
        </row>
        <row r="3980">
          <cell r="L3980">
            <v>57.17</v>
          </cell>
        </row>
        <row r="3981">
          <cell r="D3981" t="str">
            <v> 12244 </v>
          </cell>
          <cell r="E3981" t="str">
            <v>EMOP</v>
          </cell>
          <cell r="F3981" t="str">
            <v>REDUCAO CONCENTRICA, PARA ELETROCALHA PE RFURADA OU LISA, 300X200MM, PRE-ZINCADA</v>
          </cell>
          <cell r="G3981" t="str">
            <v>Material</v>
          </cell>
        </row>
        <row r="3981">
          <cell r="I3981" t="str">
            <v>UN</v>
          </cell>
          <cell r="J3981">
            <v>1</v>
          </cell>
          <cell r="K3981">
            <v>0</v>
          </cell>
          <cell r="L3981">
            <v>35.7014</v>
          </cell>
        </row>
        <row r="3982">
          <cell r="D3982" t="str">
            <v> 20132 </v>
          </cell>
          <cell r="E3982" t="str">
            <v>EMOP</v>
          </cell>
          <cell r="F3982" t="str">
            <v>MAO-DE-OBRA DE SERVENTE DA CONSTRUCAO CI VIL, INCLUSIVE ENCARGOS SOCIAIS DESONERA DOS</v>
          </cell>
          <cell r="G3982" t="str">
            <v>Mão de Obra</v>
          </cell>
        </row>
        <row r="3982">
          <cell r="I3982" t="str">
            <v>H</v>
          </cell>
          <cell r="J3982">
            <v>0.5</v>
          </cell>
          <cell r="K3982">
            <v>3</v>
          </cell>
          <cell r="L3982">
            <v>17.5</v>
          </cell>
        </row>
        <row r="3983">
          <cell r="D3983" t="str">
            <v> 20060 </v>
          </cell>
          <cell r="E3983" t="str">
            <v>EMOP</v>
          </cell>
          <cell r="F3983" t="str">
            <v>MAO-DE-OBRA DE ELETRICISTA DA CONSTRUCAO  CIVIL, INCLUSIVE ENCARGOS SOCIAIS DESON ERADOS</v>
          </cell>
          <cell r="G3983" t="str">
            <v>Mão de Obra</v>
          </cell>
        </row>
        <row r="3983">
          <cell r="I3983" t="str">
            <v>H</v>
          </cell>
          <cell r="J3983">
            <v>0.5</v>
          </cell>
          <cell r="K3983">
            <v>3</v>
          </cell>
          <cell r="L3983">
            <v>24.2</v>
          </cell>
        </row>
        <row r="3985">
          <cell r="D3985" t="str">
            <v>Código</v>
          </cell>
          <cell r="E3985" t="str">
            <v>Banco</v>
          </cell>
          <cell r="F3985" t="str">
            <v>Descrição</v>
          </cell>
          <cell r="G3985" t="str">
            <v>Tipo</v>
          </cell>
        </row>
        <row r="3985">
          <cell r="I3985" t="str">
            <v>Und</v>
          </cell>
          <cell r="J3985" t="str">
            <v>Quant.</v>
          </cell>
          <cell r="K3985" t="str">
            <v>Porcent.</v>
          </cell>
          <cell r="L3985" t="str">
            <v>Valor Unit</v>
          </cell>
        </row>
        <row r="3986">
          <cell r="D3986" t="str">
            <v> 063747 </v>
          </cell>
          <cell r="E3986" t="str">
            <v>SBC</v>
          </cell>
          <cell r="F3986" t="str">
            <v>EMENDA INTERNA PARA ELETROCALHA 50x50</v>
          </cell>
          <cell r="G3986" t="str">
            <v>INSTALACOES ELETRICAS - LEITOS E CABOS</v>
          </cell>
        </row>
        <row r="3986">
          <cell r="I3986" t="str">
            <v>UN</v>
          </cell>
          <cell r="J3986">
            <v>1</v>
          </cell>
        </row>
        <row r="3986">
          <cell r="L3986">
            <v>10.11</v>
          </cell>
        </row>
        <row r="3987">
          <cell r="D3987" t="str">
            <v> 099250 </v>
          </cell>
          <cell r="E3987" t="str">
            <v>SBC</v>
          </cell>
          <cell r="F3987" t="str">
            <v>ELETRICISTA</v>
          </cell>
          <cell r="G3987" t="str">
            <v>Mão de Obra</v>
          </cell>
        </row>
        <row r="3987">
          <cell r="I3987" t="str">
            <v>H</v>
          </cell>
          <cell r="J3987">
            <v>0.14</v>
          </cell>
          <cell r="K3987">
            <v>0</v>
          </cell>
          <cell r="L3987">
            <v>25.83713</v>
          </cell>
        </row>
        <row r="3988">
          <cell r="D3988" t="str">
            <v> 037484 </v>
          </cell>
          <cell r="E3988" t="str">
            <v>SBC</v>
          </cell>
          <cell r="F3988" t="str">
            <v>ELETROCALHA - EMENDA INTERNA INTEGRAL "U" 50x50mm CHAPA 22</v>
          </cell>
          <cell r="G3988" t="str">
            <v>Material</v>
          </cell>
        </row>
        <row r="3988">
          <cell r="I3988" t="str">
            <v>UN</v>
          </cell>
          <cell r="J3988">
            <v>1</v>
          </cell>
          <cell r="K3988">
            <v>0</v>
          </cell>
          <cell r="L3988">
            <v>3.75</v>
          </cell>
        </row>
        <row r="3989">
          <cell r="D3989" t="str">
            <v> 099806 </v>
          </cell>
          <cell r="E3989" t="str">
            <v>SBC</v>
          </cell>
          <cell r="F3989" t="str">
            <v>AJUDANTE DE ELETRICISTA</v>
          </cell>
          <cell r="G3989" t="str">
            <v>Mão de Obra</v>
          </cell>
        </row>
        <row r="3989">
          <cell r="I3989" t="str">
            <v>H</v>
          </cell>
          <cell r="J3989">
            <v>0.14</v>
          </cell>
          <cell r="K3989">
            <v>0</v>
          </cell>
          <cell r="L3989">
            <v>19.687466</v>
          </cell>
        </row>
        <row r="3991">
          <cell r="D3991" t="str">
            <v>Código</v>
          </cell>
          <cell r="E3991" t="str">
            <v>Banco</v>
          </cell>
          <cell r="F3991" t="str">
            <v>Descrição</v>
          </cell>
          <cell r="G3991" t="str">
            <v>Tipo</v>
          </cell>
        </row>
        <row r="3991">
          <cell r="I3991" t="str">
            <v>Und</v>
          </cell>
          <cell r="J3991" t="str">
            <v>Quant.</v>
          </cell>
          <cell r="K3991" t="str">
            <v>Porcent.</v>
          </cell>
          <cell r="L3991" t="str">
            <v>Valor Unit</v>
          </cell>
        </row>
        <row r="3992">
          <cell r="D3992" t="str">
            <v> 15.018.0854-A </v>
          </cell>
          <cell r="E3992" t="str">
            <v>EMOP</v>
          </cell>
          <cell r="F3992" t="str">
            <v>CRUZETA RETA,PARA ELETROCALHA PERFURADA OU LISA,300X50MM.FOR NECIMENTO E COLOCACAO</v>
          </cell>
          <cell r="G3992">
            <v>15</v>
          </cell>
        </row>
        <row r="3992">
          <cell r="I3992" t="str">
            <v>UN</v>
          </cell>
          <cell r="J3992">
            <v>1</v>
          </cell>
        </row>
        <row r="3992">
          <cell r="L3992">
            <v>74.35</v>
          </cell>
        </row>
        <row r="3993">
          <cell r="D3993" t="str">
            <v> 20132 </v>
          </cell>
          <cell r="E3993" t="str">
            <v>EMOP</v>
          </cell>
          <cell r="F3993" t="str">
            <v>MAO-DE-OBRA DE SERVENTE DA CONSTRUCAO CI VIL, INCLUSIVE ENCARGOS SOCIAIS DESONERA DOS</v>
          </cell>
          <cell r="G3993" t="str">
            <v>Mão de Obra</v>
          </cell>
        </row>
        <row r="3993">
          <cell r="I3993" t="str">
            <v>H</v>
          </cell>
          <cell r="J3993">
            <v>0.5</v>
          </cell>
          <cell r="K3993">
            <v>3</v>
          </cell>
          <cell r="L3993">
            <v>17.5</v>
          </cell>
        </row>
        <row r="3994">
          <cell r="D3994" t="str">
            <v> 12219 </v>
          </cell>
          <cell r="E3994" t="str">
            <v>EMOP</v>
          </cell>
          <cell r="F3994" t="str">
            <v>CRUZETA RETA, PARA ELETROCALHA PERFURADA  OU LISA, 300X50MM, PRE-ZINCADA</v>
          </cell>
          <cell r="G3994" t="str">
            <v>Material</v>
          </cell>
        </row>
        <row r="3994">
          <cell r="I3994" t="str">
            <v>UN</v>
          </cell>
          <cell r="J3994">
            <v>1</v>
          </cell>
          <cell r="K3994">
            <v>0</v>
          </cell>
          <cell r="L3994">
            <v>52.8891</v>
          </cell>
        </row>
        <row r="3995">
          <cell r="D3995" t="str">
            <v> 20060 </v>
          </cell>
          <cell r="E3995" t="str">
            <v>EMOP</v>
          </cell>
          <cell r="F3995" t="str">
            <v>MAO-DE-OBRA DE ELETRICISTA DA CONSTRUCAO  CIVIL, INCLUSIVE ENCARGOS SOCIAIS DESON ERADOS</v>
          </cell>
          <cell r="G3995" t="str">
            <v>Mão de Obra</v>
          </cell>
        </row>
        <row r="3995">
          <cell r="I3995" t="str">
            <v>H</v>
          </cell>
          <cell r="J3995">
            <v>0.5</v>
          </cell>
          <cell r="K3995">
            <v>3</v>
          </cell>
          <cell r="L3995">
            <v>24.2</v>
          </cell>
        </row>
        <row r="3997">
          <cell r="D3997" t="str">
            <v>Código</v>
          </cell>
          <cell r="E3997" t="str">
            <v>Banco</v>
          </cell>
          <cell r="F3997" t="str">
            <v>Descrição</v>
          </cell>
          <cell r="G3997" t="str">
            <v>Tipo</v>
          </cell>
        </row>
        <row r="3997">
          <cell r="I3997" t="str">
            <v>Und</v>
          </cell>
          <cell r="J3997" t="str">
            <v>Quant.</v>
          </cell>
          <cell r="K3997" t="str">
            <v>Porcent.</v>
          </cell>
          <cell r="L3997" t="str">
            <v>Valor Unit</v>
          </cell>
        </row>
        <row r="3998">
          <cell r="D3998" t="str">
            <v> 15.018.0883-A </v>
          </cell>
          <cell r="E3998" t="str">
            <v>EMOP</v>
          </cell>
          <cell r="F3998" t="str">
            <v>REDUCAO CONCENTRICA,PARA ELETROCALHA PERFURADA OU LISA,300X1 00MM.FORNECIMENTO E COLOCACAO</v>
          </cell>
          <cell r="G3998">
            <v>15</v>
          </cell>
        </row>
        <row r="3998">
          <cell r="I3998" t="str">
            <v>UN</v>
          </cell>
          <cell r="J3998">
            <v>1</v>
          </cell>
        </row>
        <row r="3998">
          <cell r="L3998">
            <v>65.23</v>
          </cell>
        </row>
        <row r="3999">
          <cell r="D3999" t="str">
            <v> 20132 </v>
          </cell>
          <cell r="E3999" t="str">
            <v>EMOP</v>
          </cell>
          <cell r="F3999" t="str">
            <v>MAO-DE-OBRA DE SERVENTE DA CONSTRUCAO CI VIL, INCLUSIVE ENCARGOS SOCIAIS DESONERA DOS</v>
          </cell>
          <cell r="G3999" t="str">
            <v>Mão de Obra</v>
          </cell>
        </row>
        <row r="3999">
          <cell r="I3999" t="str">
            <v>H</v>
          </cell>
          <cell r="J3999">
            <v>0.5</v>
          </cell>
          <cell r="K3999">
            <v>3</v>
          </cell>
          <cell r="L3999">
            <v>17.5</v>
          </cell>
        </row>
        <row r="4000">
          <cell r="D4000" t="str">
            <v> 20060 </v>
          </cell>
          <cell r="E4000" t="str">
            <v>EMOP</v>
          </cell>
          <cell r="F4000" t="str">
            <v>MAO-DE-OBRA DE ELETRICISTA DA CONSTRUCAO  CIVIL, INCLUSIVE ENCARGOS SOCIAIS DESON ERADOS</v>
          </cell>
          <cell r="G4000" t="str">
            <v>Mão de Obra</v>
          </cell>
        </row>
        <row r="4000">
          <cell r="I4000" t="str">
            <v>H</v>
          </cell>
          <cell r="J4000">
            <v>0.5</v>
          </cell>
          <cell r="K4000">
            <v>3</v>
          </cell>
          <cell r="L4000">
            <v>24.2</v>
          </cell>
        </row>
        <row r="4001">
          <cell r="D4001" t="str">
            <v> 12246 </v>
          </cell>
          <cell r="E4001" t="str">
            <v>EMOP</v>
          </cell>
          <cell r="F4001" t="str">
            <v>REDUCAO CONCENTRICA, PARA ELETROCALHA PE RFURADA OU LISA, 300X100MM, PRE-ZINCADA</v>
          </cell>
          <cell r="G4001" t="str">
            <v>Material</v>
          </cell>
        </row>
        <row r="4001">
          <cell r="I4001" t="str">
            <v>UN</v>
          </cell>
          <cell r="J4001">
            <v>1</v>
          </cell>
          <cell r="K4001">
            <v>0</v>
          </cell>
          <cell r="L4001">
            <v>43.76</v>
          </cell>
        </row>
        <row r="4003">
          <cell r="D4003" t="str">
            <v>Código</v>
          </cell>
          <cell r="E4003" t="str">
            <v>Banco</v>
          </cell>
          <cell r="F4003" t="str">
            <v>Descrição</v>
          </cell>
          <cell r="G4003" t="str">
            <v>Tipo</v>
          </cell>
        </row>
        <row r="4003">
          <cell r="I4003" t="str">
            <v>Und</v>
          </cell>
          <cell r="J4003" t="str">
            <v>Quant.</v>
          </cell>
          <cell r="K4003" t="str">
            <v>Porcent.</v>
          </cell>
          <cell r="L4003" t="str">
            <v>Valor Unit</v>
          </cell>
        </row>
        <row r="4004">
          <cell r="D4004" t="str">
            <v> 15.034.0021-A </v>
          </cell>
          <cell r="E4004" t="str">
            <v>EMOP</v>
          </cell>
          <cell r="F4004" t="str">
            <v>ELETRODUTO DE FERRO GALVANIZADO,TIPO MEDIO,DIAMETRO DE 1",IN CLUSIVE CONEXOES E EMENDAS,EXCLUSIVE ABERTURA E FECHAMENTO D E RASGO.FORNECIMENTO E ASSENTAMENTO</v>
          </cell>
          <cell r="G4004">
            <v>15</v>
          </cell>
        </row>
        <row r="4004">
          <cell r="I4004" t="str">
            <v>M</v>
          </cell>
          <cell r="J4004">
            <v>1</v>
          </cell>
        </row>
        <row r="4004">
          <cell r="L4004">
            <v>18.74</v>
          </cell>
        </row>
        <row r="4005">
          <cell r="D4005" t="str">
            <v> 20132 </v>
          </cell>
          <cell r="E4005" t="str">
            <v>EMOP</v>
          </cell>
          <cell r="F4005" t="str">
            <v>MAO-DE-OBRA DE SERVENTE DA CONSTRUCAO CI VIL, INCLUSIVE ENCARGOS SOCIAIS DESONERA DOS</v>
          </cell>
          <cell r="G4005" t="str">
            <v>Mão de Obra</v>
          </cell>
        </row>
        <row r="4005">
          <cell r="I4005" t="str">
            <v>H</v>
          </cell>
          <cell r="J4005">
            <v>0.16</v>
          </cell>
          <cell r="K4005">
            <v>3</v>
          </cell>
          <cell r="L4005">
            <v>17.5</v>
          </cell>
        </row>
        <row r="4006">
          <cell r="D4006" t="str">
            <v> 04752 </v>
          </cell>
          <cell r="E4006" t="str">
            <v>EMOP</v>
          </cell>
          <cell r="F4006" t="str">
            <v>ELETRODUTO DE FERRO GALVANIZADO, MEDIO, GALVANIZACAO A FOGO, NBR 5624, EM BARRAS  DE 3M, DE 1"</v>
          </cell>
          <cell r="G4006" t="str">
            <v>Material</v>
          </cell>
        </row>
        <row r="4006">
          <cell r="I4006" t="str">
            <v>UN</v>
          </cell>
          <cell r="J4006">
            <v>0.35</v>
          </cell>
          <cell r="K4006">
            <v>10</v>
          </cell>
          <cell r="L4006">
            <v>30.88</v>
          </cell>
        </row>
        <row r="4007">
          <cell r="D4007" t="str">
            <v> 20060 </v>
          </cell>
          <cell r="E4007" t="str">
            <v>EMOP</v>
          </cell>
          <cell r="F4007" t="str">
            <v>MAO-DE-OBRA DE ELETRICISTA DA CONSTRUCAO  CIVIL, INCLUSIVE ENCARGOS SOCIAIS DESON ERADOS</v>
          </cell>
          <cell r="G4007" t="str">
            <v>Mão de Obra</v>
          </cell>
        </row>
        <row r="4007">
          <cell r="I4007" t="str">
            <v>H</v>
          </cell>
          <cell r="J4007">
            <v>0.16</v>
          </cell>
          <cell r="K4007">
            <v>3</v>
          </cell>
          <cell r="L4007">
            <v>24.2</v>
          </cell>
        </row>
        <row r="4009">
          <cell r="D4009" t="str">
            <v>Código</v>
          </cell>
          <cell r="E4009" t="str">
            <v>Banco</v>
          </cell>
          <cell r="F4009" t="str">
            <v>Descrição</v>
          </cell>
          <cell r="G4009" t="str">
            <v>Tipo</v>
          </cell>
        </row>
        <row r="4009">
          <cell r="I4009" t="str">
            <v>Und</v>
          </cell>
          <cell r="J4009" t="str">
            <v>Quant.</v>
          </cell>
          <cell r="K4009" t="str">
            <v>Porcent.</v>
          </cell>
          <cell r="L4009" t="str">
            <v>Valor Unit</v>
          </cell>
        </row>
        <row r="4010">
          <cell r="D4010" t="str">
            <v> 95796 </v>
          </cell>
          <cell r="E4010" t="str">
            <v>SINAPI</v>
          </cell>
          <cell r="F4010" t="str">
            <v>CONDULETE DE ALUMÍNIO, TIPO T, PARA ELETRODUTO DE AÇO GALVANIZADO DN 25 MM (1''), APARENTE - FORNECIMENTO E INSTALAÇÃO. AF_10/2022</v>
          </cell>
          <cell r="G4010" t="str">
            <v>INEL - INSTALAÇÃO ELÉTRICA/ELETRIFICAÇÃO E ILUMINAÇÃO EXTERNA</v>
          </cell>
        </row>
        <row r="4010">
          <cell r="I4010" t="str">
            <v>UN</v>
          </cell>
          <cell r="J4010">
            <v>1</v>
          </cell>
        </row>
        <row r="4010">
          <cell r="L4010">
            <v>49.85</v>
          </cell>
        </row>
        <row r="4011">
          <cell r="D4011" t="str">
            <v> 88247 </v>
          </cell>
          <cell r="E4011" t="str">
            <v>SINAPI</v>
          </cell>
          <cell r="F4011" t="str">
            <v>AUXILIAR DE ELETRICISTA COM ENCARGOS COMPLEMENTARES</v>
          </cell>
          <cell r="G4011" t="str">
            <v>SEDI - SERVIÇOS DIVERSOS</v>
          </cell>
        </row>
        <row r="4011">
          <cell r="I4011" t="str">
            <v>H</v>
          </cell>
          <cell r="J4011">
            <v>0.4578</v>
          </cell>
          <cell r="K4011">
            <v>0</v>
          </cell>
          <cell r="L4011">
            <v>27.3</v>
          </cell>
        </row>
        <row r="4012">
          <cell r="D4012" t="str">
            <v> 88264 </v>
          </cell>
          <cell r="E4012" t="str">
            <v>SINAPI</v>
          </cell>
          <cell r="F4012" t="str">
            <v>ELETRICISTA COM ENCARGOS COMPLEMENTARES</v>
          </cell>
          <cell r="G4012" t="str">
            <v>SEDI - SERVIÇOS DIVERSOS</v>
          </cell>
        </row>
        <row r="4012">
          <cell r="I4012" t="str">
            <v>H</v>
          </cell>
          <cell r="J4012">
            <v>0.4578</v>
          </cell>
          <cell r="K4012">
            <v>0</v>
          </cell>
          <cell r="L4012">
            <v>33.07</v>
          </cell>
        </row>
        <row r="4013">
          <cell r="D4013" t="str">
            <v> 00002586 </v>
          </cell>
          <cell r="E4013" t="str">
            <v>SINAPI</v>
          </cell>
          <cell r="F4013" t="str">
            <v>CONDULETE DE ALUMINIO TIPO T, PARA ELETRODUTO ROSCAVEL DE 1", COM TAMPA CEGA</v>
          </cell>
          <cell r="G4013" t="str">
            <v>Material</v>
          </cell>
        </row>
        <row r="4013">
          <cell r="I4013" t="str">
            <v>UN</v>
          </cell>
          <cell r="J4013">
            <v>1</v>
          </cell>
          <cell r="K4013">
            <v>0</v>
          </cell>
          <cell r="L4013">
            <v>21.61</v>
          </cell>
        </row>
        <row r="4014">
          <cell r="D4014" t="str">
            <v> 00011950 </v>
          </cell>
          <cell r="E4014" t="str">
            <v>SINAPI</v>
          </cell>
          <cell r="F4014" t="str">
            <v>BUCHA DE NYLON SEM ABA S6, COM PARAFUSO DE 4,20 X 40 MM EM ACO ZINCADO COM ROSCA SOBERBA, CABECA CHATA E FENDA PHILLIPS</v>
          </cell>
          <cell r="G4014" t="str">
            <v>Material</v>
          </cell>
        </row>
        <row r="4014">
          <cell r="I4014" t="str">
            <v>UN</v>
          </cell>
          <cell r="J4014">
            <v>2</v>
          </cell>
          <cell r="K4014">
            <v>0</v>
          </cell>
          <cell r="L4014">
            <v>0.31</v>
          </cell>
        </row>
        <row r="4016">
          <cell r="D4016" t="str">
            <v>Código</v>
          </cell>
          <cell r="E4016" t="str">
            <v>Banco</v>
          </cell>
          <cell r="F4016" t="str">
            <v>Descrição</v>
          </cell>
          <cell r="G4016" t="str">
            <v>Tipo</v>
          </cell>
        </row>
        <row r="4016">
          <cell r="I4016" t="str">
            <v>Und</v>
          </cell>
          <cell r="J4016" t="str">
            <v>Quant.</v>
          </cell>
          <cell r="K4016" t="str">
            <v>Porcent.</v>
          </cell>
          <cell r="L4016" t="str">
            <v>Valor Unit</v>
          </cell>
        </row>
        <row r="4017">
          <cell r="D4017" t="str">
            <v> 95789 </v>
          </cell>
          <cell r="E4017" t="str">
            <v>SINAPI</v>
          </cell>
          <cell r="F4017" t="str">
            <v>CONDULETE DE ALUMÍNIO, TIPO LR, PARA ELETRODUTO DE AÇO GALVANIZADO DN 25 MM (1''), APARENTE - FORNECIMENTO E INSTALAÇÃO. AF_10/2022</v>
          </cell>
          <cell r="G4017" t="str">
            <v>INEL - INSTALAÇÃO ELÉTRICA/ELETRIFICAÇÃO E ILUMINAÇÃO EXTERNA</v>
          </cell>
        </row>
        <row r="4017">
          <cell r="I4017" t="str">
            <v>UN</v>
          </cell>
          <cell r="J4017">
            <v>1</v>
          </cell>
        </row>
        <row r="4017">
          <cell r="L4017">
            <v>42.46</v>
          </cell>
        </row>
        <row r="4018">
          <cell r="D4018" t="str">
            <v> 88264 </v>
          </cell>
          <cell r="E4018" t="str">
            <v>SINAPI</v>
          </cell>
          <cell r="F4018" t="str">
            <v>ELETRICISTA COM ENCARGOS COMPLEMENTARES</v>
          </cell>
          <cell r="G4018" t="str">
            <v>SEDI - SERVIÇOS DIVERSOS</v>
          </cell>
        </row>
        <row r="4018">
          <cell r="I4018" t="str">
            <v>H</v>
          </cell>
          <cell r="J4018">
            <v>0.3902</v>
          </cell>
          <cell r="K4018">
            <v>0</v>
          </cell>
          <cell r="L4018">
            <v>33.07</v>
          </cell>
        </row>
        <row r="4019">
          <cell r="D4019" t="str">
            <v> 88247 </v>
          </cell>
          <cell r="E4019" t="str">
            <v>SINAPI</v>
          </cell>
          <cell r="F4019" t="str">
            <v>AUXILIAR DE ELETRICISTA COM ENCARGOS COMPLEMENTARES</v>
          </cell>
          <cell r="G4019" t="str">
            <v>SEDI - SERVIÇOS DIVERSOS</v>
          </cell>
        </row>
        <row r="4019">
          <cell r="I4019" t="str">
            <v>H</v>
          </cell>
          <cell r="J4019">
            <v>0.3902</v>
          </cell>
          <cell r="K4019">
            <v>0</v>
          </cell>
          <cell r="L4019">
            <v>27.3</v>
          </cell>
        </row>
        <row r="4020">
          <cell r="D4020" t="str">
            <v> 00002570 </v>
          </cell>
          <cell r="E4020" t="str">
            <v>SINAPI</v>
          </cell>
          <cell r="F4020" t="str">
            <v>CONDULETE DE ALUMINIO TIPO LR, PARA ELETRODUTO ROSCAVEL DE 1", COM TAMPA CEGA</v>
          </cell>
          <cell r="G4020" t="str">
            <v>Material</v>
          </cell>
        </row>
        <row r="4020">
          <cell r="I4020" t="str">
            <v>UN</v>
          </cell>
          <cell r="J4020">
            <v>1</v>
          </cell>
          <cell r="K4020">
            <v>0</v>
          </cell>
          <cell r="L4020">
            <v>18.29</v>
          </cell>
        </row>
        <row r="4021">
          <cell r="D4021" t="str">
            <v> 00011950 </v>
          </cell>
          <cell r="E4021" t="str">
            <v>SINAPI</v>
          </cell>
          <cell r="F4021" t="str">
            <v>BUCHA DE NYLON SEM ABA S6, COM PARAFUSO DE 4,20 X 40 MM EM ACO ZINCADO COM ROSCA SOBERBA, CABECA CHATA E FENDA PHILLIPS</v>
          </cell>
          <cell r="G4021" t="str">
            <v>Material</v>
          </cell>
        </row>
        <row r="4021">
          <cell r="I4021" t="str">
            <v>UN</v>
          </cell>
          <cell r="J4021">
            <v>2</v>
          </cell>
          <cell r="K4021">
            <v>0</v>
          </cell>
          <cell r="L4021">
            <v>0.31</v>
          </cell>
        </row>
        <row r="4023">
          <cell r="D4023" t="str">
            <v>Código</v>
          </cell>
          <cell r="E4023" t="str">
            <v>Banco</v>
          </cell>
          <cell r="F4023" t="str">
            <v>Descrição</v>
          </cell>
          <cell r="G4023" t="str">
            <v>Tipo</v>
          </cell>
        </row>
        <row r="4023">
          <cell r="I4023" t="str">
            <v>Und</v>
          </cell>
          <cell r="J4023" t="str">
            <v>Quant.</v>
          </cell>
          <cell r="K4023" t="str">
            <v>Porcent.</v>
          </cell>
          <cell r="L4023" t="str">
            <v>Valor Unit</v>
          </cell>
        </row>
        <row r="4024">
          <cell r="D4024" t="str">
            <v> UFF00572 (ADAPT_SINAPI: 104785) </v>
          </cell>
          <cell r="E4024" t="str">
            <v>Próprio</v>
          </cell>
          <cell r="F4024" t="str">
            <v>FIXAÇÃO DE ELETRODUTOS, DIÂMETRO DE 25 MM, COM ABRAÇADEIRA METÁLICA RÍGIDA TIPO D E CUNHA DE FIXAÇÃO.</v>
          </cell>
          <cell r="G4024" t="str">
            <v>INEL - INSTALAÇÃO ELÉTRICA/ELETRIFICAÇÃO E ILUMINAÇÃO EXTERNA</v>
          </cell>
        </row>
        <row r="4024">
          <cell r="I4024" t="str">
            <v>UN</v>
          </cell>
          <cell r="J4024">
            <v>1</v>
          </cell>
        </row>
        <row r="4024">
          <cell r="L4024">
            <v>11.03</v>
          </cell>
        </row>
        <row r="4025">
          <cell r="D4025" t="str">
            <v> 88264 </v>
          </cell>
          <cell r="E4025" t="str">
            <v>SINAPI</v>
          </cell>
          <cell r="F4025" t="str">
            <v>ELETRICISTA COM ENCARGOS COMPLEMENTARES</v>
          </cell>
          <cell r="G4025" t="str">
            <v>SEDI - SERVIÇOS DIVERSOS</v>
          </cell>
        </row>
        <row r="4025">
          <cell r="I4025" t="str">
            <v>H</v>
          </cell>
          <cell r="J4025">
            <v>0.1946</v>
          </cell>
          <cell r="K4025">
            <v>0</v>
          </cell>
          <cell r="L4025">
            <v>33.07</v>
          </cell>
        </row>
        <row r="4026">
          <cell r="D4026" t="str">
            <v> 88247 </v>
          </cell>
          <cell r="E4026" t="str">
            <v>SINAPI</v>
          </cell>
          <cell r="F4026" t="str">
            <v>AUXILIAR DE ELETRICISTA COM ENCARGOS COMPLEMENTARES</v>
          </cell>
          <cell r="G4026" t="str">
            <v>SEDI - SERVIÇOS DIVERSOS</v>
          </cell>
        </row>
        <row r="4026">
          <cell r="I4026" t="str">
            <v>H</v>
          </cell>
          <cell r="J4026">
            <v>0.0442</v>
          </cell>
          <cell r="K4026">
            <v>0</v>
          </cell>
          <cell r="L4026">
            <v>27.3</v>
          </cell>
        </row>
        <row r="4027">
          <cell r="D4027" t="str">
            <v> 00039129 </v>
          </cell>
          <cell r="E4027" t="str">
            <v>SINAPI</v>
          </cell>
          <cell r="F4027" t="str">
            <v>ABRACADEIRA EM ACO PARA AMARRACAO DE ELETRODUTOS, TIPO D, COM 1" E CUNHA DE FIXACAO</v>
          </cell>
          <cell r="G4027" t="str">
            <v>Material</v>
          </cell>
        </row>
        <row r="4027">
          <cell r="I4027" t="str">
            <v>UN</v>
          </cell>
          <cell r="J4027">
            <v>1.25</v>
          </cell>
          <cell r="K4027">
            <v>0</v>
          </cell>
          <cell r="L4027">
            <v>2.72</v>
          </cell>
        </row>
        <row r="4029">
          <cell r="D4029" t="str">
            <v>Código</v>
          </cell>
          <cell r="E4029" t="str">
            <v>Banco</v>
          </cell>
          <cell r="F4029" t="str">
            <v>Descrição</v>
          </cell>
          <cell r="G4029" t="str">
            <v>Tipo</v>
          </cell>
        </row>
        <row r="4029">
          <cell r="I4029" t="str">
            <v>Und</v>
          </cell>
          <cell r="J4029" t="str">
            <v>Quant.</v>
          </cell>
          <cell r="K4029" t="str">
            <v>Porcent.</v>
          </cell>
          <cell r="L4029" t="str">
            <v>Valor Unit</v>
          </cell>
        </row>
        <row r="4030">
          <cell r="D4030" t="str">
            <v> UFF00021 (ADAPT_ORSE:12545) </v>
          </cell>
          <cell r="E4030" t="str">
            <v>Próprio</v>
          </cell>
          <cell r="F4030" t="str">
            <v>FIXAÇÃO - BARRA DE TIRANTE ROSQUEADA GALVANIZADA, DE Ø1/4"</v>
          </cell>
          <cell r="G4030" t="str">
            <v>INEL - INSTALAÇÃO ELÉTRICA/ELETRIFICAÇÃO E ILUMINAÇÃO EXTERNA</v>
          </cell>
        </row>
        <row r="4030">
          <cell r="I4030" t="str">
            <v>UN</v>
          </cell>
          <cell r="J4030">
            <v>1</v>
          </cell>
        </row>
        <row r="4030">
          <cell r="L4030">
            <v>23.18</v>
          </cell>
        </row>
        <row r="4031">
          <cell r="D4031" t="str">
            <v> 88264 </v>
          </cell>
          <cell r="E4031" t="str">
            <v>SINAPI</v>
          </cell>
          <cell r="F4031" t="str">
            <v>ELETRICISTA COM ENCARGOS COMPLEMENTARES</v>
          </cell>
          <cell r="G4031" t="str">
            <v>SEDI - SERVIÇOS DIVERSOS</v>
          </cell>
        </row>
        <row r="4031">
          <cell r="I4031" t="str">
            <v>H</v>
          </cell>
          <cell r="J4031">
            <v>0.3</v>
          </cell>
          <cell r="K4031">
            <v>0</v>
          </cell>
          <cell r="L4031">
            <v>33.07</v>
          </cell>
        </row>
        <row r="4032">
          <cell r="D4032" t="str">
            <v> 88316 </v>
          </cell>
          <cell r="E4032" t="str">
            <v>SINAPI</v>
          </cell>
          <cell r="F4032" t="str">
            <v>SERVENTE COM ENCARGOS COMPLEMENTARES</v>
          </cell>
          <cell r="G4032" t="str">
            <v>SEDI - SERVIÇOS DIVERSOS</v>
          </cell>
        </row>
        <row r="4032">
          <cell r="I4032" t="str">
            <v>H</v>
          </cell>
          <cell r="J4032">
            <v>0.3</v>
          </cell>
          <cell r="K4032">
            <v>0</v>
          </cell>
          <cell r="L4032">
            <v>25.95</v>
          </cell>
        </row>
        <row r="4033">
          <cell r="D4033" t="str">
            <v> 00039996 </v>
          </cell>
          <cell r="E4033" t="str">
            <v>SINAPI</v>
          </cell>
          <cell r="F4033" t="str">
            <v>VERGALHAO ZINCADO ROSCA TOTAL, 1/4" (6,3 MM)</v>
          </cell>
          <cell r="G4033" t="str">
            <v>Material</v>
          </cell>
        </row>
        <row r="4033">
          <cell r="I4033" t="str">
            <v>M</v>
          </cell>
          <cell r="J4033">
            <v>1</v>
          </cell>
          <cell r="K4033">
            <v>0</v>
          </cell>
          <cell r="L4033">
            <v>3.4</v>
          </cell>
        </row>
        <row r="4034">
          <cell r="D4034" t="str">
            <v> 00039997 </v>
          </cell>
          <cell r="E4034" t="str">
            <v>SINAPI</v>
          </cell>
          <cell r="F4034" t="str">
            <v>PORCA ZINCADA, SEXTAVADA, DIAMETRO 1/4"</v>
          </cell>
          <cell r="G4034" t="str">
            <v>Material</v>
          </cell>
        </row>
        <row r="4034">
          <cell r="I4034" t="str">
            <v>UN</v>
          </cell>
          <cell r="J4034">
            <v>1</v>
          </cell>
          <cell r="K4034">
            <v>0</v>
          </cell>
          <cell r="L4034">
            <v>0.42</v>
          </cell>
        </row>
        <row r="4035">
          <cell r="D4035" t="str">
            <v> 00011976 </v>
          </cell>
          <cell r="E4035" t="str">
            <v>SINAPI</v>
          </cell>
          <cell r="F4035" t="str">
            <v>CHUMBADOR DE ACO ZINCADO, DIAMETRO 1/4" COM PARAFUSO 1/4" X 40 MM</v>
          </cell>
          <cell r="G4035" t="str">
            <v>Material</v>
          </cell>
        </row>
        <row r="4035">
          <cell r="I4035" t="str">
            <v>UN</v>
          </cell>
          <cell r="J4035">
            <v>1</v>
          </cell>
          <cell r="K4035">
            <v>0</v>
          </cell>
          <cell r="L4035">
            <v>1.66</v>
          </cell>
        </row>
        <row r="4037">
          <cell r="D4037" t="str">
            <v>Código</v>
          </cell>
          <cell r="E4037" t="str">
            <v>Banco</v>
          </cell>
          <cell r="F4037" t="str">
            <v>Descrição</v>
          </cell>
          <cell r="G4037" t="str">
            <v>Tipo</v>
          </cell>
        </row>
        <row r="4037">
          <cell r="I4037" t="str">
            <v>Und</v>
          </cell>
          <cell r="J4037" t="str">
            <v>Quant.</v>
          </cell>
          <cell r="K4037" t="str">
            <v>Porcent.</v>
          </cell>
          <cell r="L4037" t="str">
            <v>Valor Unit</v>
          </cell>
        </row>
        <row r="4038">
          <cell r="D4038" t="str">
            <v> MAT007550 </v>
          </cell>
          <cell r="E4038" t="str">
            <v>SCO</v>
          </cell>
          <cell r="F4038" t="str">
            <v>Arruela lisa de aco galvanizado, de 1/4"</v>
          </cell>
          <cell r="G4038" t="str">
            <v>Material</v>
          </cell>
        </row>
        <row r="4038">
          <cell r="I4038" t="str">
            <v>un</v>
          </cell>
          <cell r="J4038">
            <v>1</v>
          </cell>
        </row>
        <row r="4038">
          <cell r="L4038">
            <v>0.06</v>
          </cell>
        </row>
        <row r="4040">
          <cell r="D4040" t="str">
            <v>Código</v>
          </cell>
          <cell r="E4040" t="str">
            <v>Banco</v>
          </cell>
          <cell r="F4040" t="str">
            <v>Descrição</v>
          </cell>
          <cell r="G4040" t="str">
            <v>Tipo</v>
          </cell>
        </row>
        <row r="4040">
          <cell r="I4040" t="str">
            <v>Und</v>
          </cell>
          <cell r="J4040" t="str">
            <v>Quant.</v>
          </cell>
          <cell r="K4040" t="str">
            <v>Porcent.</v>
          </cell>
          <cell r="L4040" t="str">
            <v>Valor Unit</v>
          </cell>
        </row>
        <row r="4041">
          <cell r="D4041" t="str">
            <v> UFF00103 (ADAPT_SCO: IP 54.10.0950) </v>
          </cell>
          <cell r="E4041" t="str">
            <v>Próprio</v>
          </cell>
          <cell r="F4041" t="str">
            <v>PORCA SEXTAVADA DE AÇO GALVANIZADO, DE Ø1/4". Fornecimento.(desonerado)</v>
          </cell>
          <cell r="G4041" t="str">
            <v>IP</v>
          </cell>
        </row>
        <row r="4041">
          <cell r="I4041" t="str">
            <v>UN</v>
          </cell>
          <cell r="J4041">
            <v>1</v>
          </cell>
        </row>
        <row r="4041">
          <cell r="L4041">
            <v>0.12</v>
          </cell>
        </row>
        <row r="4042">
          <cell r="D4042" t="str">
            <v> MAT106200 </v>
          </cell>
          <cell r="E4042" t="str">
            <v>SCO</v>
          </cell>
          <cell r="F4042" t="str">
            <v>Porca sextavada de aco galvanizado, de 1/4"</v>
          </cell>
          <cell r="G4042" t="str">
            <v>Material</v>
          </cell>
        </row>
        <row r="4042">
          <cell r="I4042" t="str">
            <v>un</v>
          </cell>
          <cell r="J4042">
            <v>1</v>
          </cell>
          <cell r="K4042">
            <v>0</v>
          </cell>
          <cell r="L4042">
            <v>0.12</v>
          </cell>
        </row>
        <row r="4044">
          <cell r="D4044" t="str">
            <v>Código</v>
          </cell>
          <cell r="E4044" t="str">
            <v>Banco</v>
          </cell>
          <cell r="F4044" t="str">
            <v>Descrição</v>
          </cell>
          <cell r="G4044" t="str">
            <v>Tipo</v>
          </cell>
        </row>
        <row r="4044">
          <cell r="I4044" t="str">
            <v>Und</v>
          </cell>
          <cell r="J4044" t="str">
            <v>Quant.</v>
          </cell>
          <cell r="K4044" t="str">
            <v>Porcent.</v>
          </cell>
          <cell r="L4044" t="str">
            <v>Valor Unit</v>
          </cell>
        </row>
        <row r="4045">
          <cell r="D4045" t="str">
            <v> UFF00568 (ADAPT_AGETOP CIVIL: 070422) </v>
          </cell>
          <cell r="E4045" t="str">
            <v>Próprio</v>
          </cell>
          <cell r="F4045" t="str">
            <v>BUCHA E ARRUELA METALICA DIAM. 1"</v>
          </cell>
          <cell r="G4045" t="str">
            <v>INEL - INSTALAÇÃO ELÉTRICA/ELETRIFICAÇÃO E ILUMINAÇÃO EXTERNA</v>
          </cell>
        </row>
        <row r="4045">
          <cell r="I4045" t="str">
            <v>UN</v>
          </cell>
          <cell r="J4045">
            <v>1</v>
          </cell>
        </row>
        <row r="4045">
          <cell r="L4045">
            <v>3.97</v>
          </cell>
        </row>
        <row r="4046">
          <cell r="D4046" t="str">
            <v> 88264 </v>
          </cell>
          <cell r="E4046" t="str">
            <v>SINAPI</v>
          </cell>
          <cell r="F4046" t="str">
            <v>ELETRICISTA COM ENCARGOS COMPLEMENTARES</v>
          </cell>
          <cell r="G4046" t="str">
            <v>SEDI - SERVIÇOS DIVERSOS</v>
          </cell>
        </row>
        <row r="4046">
          <cell r="I4046" t="str">
            <v>H</v>
          </cell>
          <cell r="J4046">
            <v>0.01</v>
          </cell>
          <cell r="K4046">
            <v>0</v>
          </cell>
          <cell r="L4046">
            <v>33.07</v>
          </cell>
        </row>
        <row r="4047">
          <cell r="D4047" t="str">
            <v> 88247 </v>
          </cell>
          <cell r="E4047" t="str">
            <v>SINAPI</v>
          </cell>
          <cell r="F4047" t="str">
            <v>AUXILIAR DE ELETRICISTA COM ENCARGOS COMPLEMENTARES</v>
          </cell>
          <cell r="G4047" t="str">
            <v>SEDI - SERVIÇOS DIVERSOS</v>
          </cell>
        </row>
        <row r="4047">
          <cell r="I4047" t="str">
            <v>H</v>
          </cell>
          <cell r="J4047">
            <v>0.01</v>
          </cell>
          <cell r="K4047">
            <v>0</v>
          </cell>
          <cell r="L4047">
            <v>27.3</v>
          </cell>
        </row>
        <row r="4048">
          <cell r="D4048" t="str">
            <v> 007863 </v>
          </cell>
          <cell r="E4048" t="str">
            <v>SBC</v>
          </cell>
          <cell r="F4048" t="str">
            <v>BUCHA/ARRUELA DE ALUMINIO PARA ELETRODUTO 1"</v>
          </cell>
          <cell r="G4048" t="str">
            <v>Material</v>
          </cell>
        </row>
        <row r="4048">
          <cell r="I4048" t="str">
            <v>CJ</v>
          </cell>
          <cell r="J4048">
            <v>1</v>
          </cell>
          <cell r="K4048">
            <v>0</v>
          </cell>
          <cell r="L4048">
            <v>3.37</v>
          </cell>
        </row>
        <row r="4050">
          <cell r="D4050" t="str">
            <v>Código</v>
          </cell>
          <cell r="E4050" t="str">
            <v>Banco</v>
          </cell>
          <cell r="F4050" t="str">
            <v>Descrição</v>
          </cell>
          <cell r="G4050" t="str">
            <v>Tipo</v>
          </cell>
        </row>
        <row r="4050">
          <cell r="I4050" t="str">
            <v>Und</v>
          </cell>
          <cell r="J4050" t="str">
            <v>Quant.</v>
          </cell>
          <cell r="K4050" t="str">
            <v>Porcent.</v>
          </cell>
          <cell r="L4050" t="str">
            <v>Valor Unit</v>
          </cell>
        </row>
        <row r="4051">
          <cell r="D4051" t="str">
            <v> 00039599 </v>
          </cell>
          <cell r="E4051" t="str">
            <v>SINAPI</v>
          </cell>
          <cell r="F4051" t="str">
            <v>CABO DE REDE, PAR TRANCADO UTP, 4 PARES, CATEGORIA 6 (CAT 6), ISOLAMENTO PVC (LSZH)</v>
          </cell>
          <cell r="G4051" t="str">
            <v>Material</v>
          </cell>
        </row>
        <row r="4051">
          <cell r="I4051" t="str">
            <v>M</v>
          </cell>
          <cell r="J4051">
            <v>1</v>
          </cell>
        </row>
        <row r="4051">
          <cell r="L4051">
            <v>7.28</v>
          </cell>
        </row>
        <row r="4053">
          <cell r="D4053" t="str">
            <v>Código</v>
          </cell>
          <cell r="E4053" t="str">
            <v>Banco</v>
          </cell>
          <cell r="F4053" t="str">
            <v>Descrição</v>
          </cell>
          <cell r="G4053" t="str">
            <v>Tipo</v>
          </cell>
        </row>
        <row r="4053">
          <cell r="I4053" t="str">
            <v>Und</v>
          </cell>
          <cell r="J4053" t="str">
            <v>Quant.</v>
          </cell>
          <cell r="K4053" t="str">
            <v>Porcent.</v>
          </cell>
          <cell r="L4053" t="str">
            <v>Valor Unit</v>
          </cell>
        </row>
        <row r="4054">
          <cell r="D4054" t="str">
            <v> UFF00554 (ADAPT_SBC: 059434) </v>
          </cell>
          <cell r="E4054" t="str">
            <v>Próprio</v>
          </cell>
          <cell r="F4054" t="str">
            <v>CABO OPTICO MONOMODO 6Fo</v>
          </cell>
          <cell r="G4054">
            <v>59</v>
          </cell>
        </row>
        <row r="4054">
          <cell r="I4054" t="str">
            <v>M</v>
          </cell>
          <cell r="J4054">
            <v>1</v>
          </cell>
        </row>
        <row r="4054">
          <cell r="L4054">
            <v>7.23</v>
          </cell>
        </row>
        <row r="4055">
          <cell r="D4055" t="str">
            <v> 88243 </v>
          </cell>
          <cell r="E4055" t="str">
            <v>SINAPI</v>
          </cell>
          <cell r="F4055" t="str">
            <v>AJUDANTE ESPECIALIZADO COM ENCARGOS COMPLEMENTARES</v>
          </cell>
          <cell r="G4055" t="str">
            <v>SEDI - SERVIÇOS DIVERSOS</v>
          </cell>
        </row>
        <row r="4055">
          <cell r="I4055" t="str">
            <v>H</v>
          </cell>
          <cell r="J4055">
            <v>0.03</v>
          </cell>
          <cell r="K4055">
            <v>0</v>
          </cell>
          <cell r="L4055">
            <v>26.97</v>
          </cell>
        </row>
        <row r="4056">
          <cell r="D4056" t="str">
            <v> 88266 </v>
          </cell>
          <cell r="E4056" t="str">
            <v>SINAPI</v>
          </cell>
          <cell r="F4056" t="str">
            <v>ELETROTÉCNICO COM ENCARGOS COMPLEMENTARES</v>
          </cell>
          <cell r="G4056" t="str">
            <v>SEDI - SERVIÇOS DIVERSOS</v>
          </cell>
        </row>
        <row r="4056">
          <cell r="I4056" t="str">
            <v>H</v>
          </cell>
          <cell r="J4056">
            <v>0.03</v>
          </cell>
          <cell r="K4056">
            <v>0</v>
          </cell>
          <cell r="L4056">
            <v>36.5</v>
          </cell>
        </row>
        <row r="4057">
          <cell r="D4057" t="str">
            <v> 072256 </v>
          </cell>
          <cell r="E4057" t="str">
            <v>SBC</v>
          </cell>
          <cell r="F4057" t="str">
            <v>FIBRA OPTICA - CABO FIBRA OPTICA MONOMODO UT COG 6FO</v>
          </cell>
          <cell r="G4057" t="str">
            <v>Material</v>
          </cell>
        </row>
        <row r="4057">
          <cell r="I4057" t="str">
            <v>M</v>
          </cell>
          <cell r="J4057">
            <v>1</v>
          </cell>
          <cell r="K4057">
            <v>0</v>
          </cell>
          <cell r="L4057">
            <v>5.34</v>
          </cell>
        </row>
        <row r="4059">
          <cell r="D4059" t="str">
            <v>Código</v>
          </cell>
          <cell r="E4059" t="str">
            <v>Banco</v>
          </cell>
          <cell r="F4059" t="str">
            <v>Descrição</v>
          </cell>
          <cell r="G4059" t="str">
            <v>Tipo</v>
          </cell>
        </row>
        <row r="4059">
          <cell r="I4059" t="str">
            <v>Und</v>
          </cell>
          <cell r="J4059" t="str">
            <v>Quant.</v>
          </cell>
          <cell r="K4059" t="str">
            <v>Porcent.</v>
          </cell>
          <cell r="L4059" t="str">
            <v>Valor Unit</v>
          </cell>
        </row>
        <row r="4060">
          <cell r="D4060" t="str">
            <v> UFF00555 (ADAPT_SBC: 059434) </v>
          </cell>
          <cell r="E4060" t="str">
            <v>Próprio</v>
          </cell>
          <cell r="F4060" t="str">
            <v>CABO OPTICO MONOMODO 12Fo</v>
          </cell>
          <cell r="G4060">
            <v>59</v>
          </cell>
        </row>
        <row r="4060">
          <cell r="I4060" t="str">
            <v>M</v>
          </cell>
          <cell r="J4060">
            <v>1</v>
          </cell>
        </row>
        <row r="4060">
          <cell r="L4060">
            <v>7.78</v>
          </cell>
        </row>
        <row r="4061">
          <cell r="D4061" t="str">
            <v> 88266 </v>
          </cell>
          <cell r="E4061" t="str">
            <v>SINAPI</v>
          </cell>
          <cell r="F4061" t="str">
            <v>ELETROTÉCNICO COM ENCARGOS COMPLEMENTARES</v>
          </cell>
          <cell r="G4061" t="str">
            <v>SEDI - SERVIÇOS DIVERSOS</v>
          </cell>
        </row>
        <row r="4061">
          <cell r="I4061" t="str">
            <v>H</v>
          </cell>
          <cell r="J4061">
            <v>0.03</v>
          </cell>
          <cell r="K4061">
            <v>0</v>
          </cell>
          <cell r="L4061">
            <v>36.5</v>
          </cell>
        </row>
        <row r="4062">
          <cell r="D4062" t="str">
            <v> 88243 </v>
          </cell>
          <cell r="E4062" t="str">
            <v>SINAPI</v>
          </cell>
          <cell r="F4062" t="str">
            <v>AJUDANTE ESPECIALIZADO COM ENCARGOS COMPLEMENTARES</v>
          </cell>
          <cell r="G4062" t="str">
            <v>SEDI - SERVIÇOS DIVERSOS</v>
          </cell>
        </row>
        <row r="4062">
          <cell r="I4062" t="str">
            <v>H</v>
          </cell>
          <cell r="J4062">
            <v>0.03</v>
          </cell>
          <cell r="K4062">
            <v>0</v>
          </cell>
          <cell r="L4062">
            <v>26.97</v>
          </cell>
        </row>
        <row r="4063">
          <cell r="D4063" t="str">
            <v> UFF_COTAÇÃO 179 </v>
          </cell>
          <cell r="E4063" t="str">
            <v>Próprio</v>
          </cell>
          <cell r="F4063" t="str">
            <v>Cabo Óptico Monomodo 12FO</v>
          </cell>
          <cell r="G4063" t="str">
            <v>Material</v>
          </cell>
        </row>
        <row r="4063">
          <cell r="I4063" t="str">
            <v>m</v>
          </cell>
          <cell r="J4063">
            <v>1</v>
          </cell>
          <cell r="K4063">
            <v>0</v>
          </cell>
          <cell r="L4063">
            <v>5.89</v>
          </cell>
        </row>
        <row r="4065">
          <cell r="D4065" t="str">
            <v>Código</v>
          </cell>
          <cell r="E4065" t="str">
            <v>Banco</v>
          </cell>
          <cell r="F4065" t="str">
            <v>Descrição</v>
          </cell>
          <cell r="G4065" t="str">
            <v>Tipo</v>
          </cell>
        </row>
        <row r="4065">
          <cell r="I4065" t="str">
            <v>Und</v>
          </cell>
          <cell r="J4065" t="str">
            <v>Quant.</v>
          </cell>
          <cell r="K4065" t="str">
            <v>Porcent.</v>
          </cell>
          <cell r="L4065" t="str">
            <v>Valor Unit</v>
          </cell>
        </row>
        <row r="4066">
          <cell r="D4066" t="str">
            <v> UFF00115 (ADAPT_SINAPI: 104403) </v>
          </cell>
          <cell r="E4066" t="str">
            <v>Próprio</v>
          </cell>
          <cell r="F4066" t="str">
            <v>PORTA EQUIPAMENTOS PARA CANALETA DE ALUMINIO 90X35MM. FORNECIMENTO E COLOCAÇÃO.</v>
          </cell>
          <cell r="G4066" t="str">
            <v>INEL - INSTALAÇÃO ELÉTRICA/ELETRIFICAÇÃO E ILUMINAÇÃO EXTERNA</v>
          </cell>
        </row>
        <row r="4066">
          <cell r="I4066" t="str">
            <v>UN</v>
          </cell>
          <cell r="J4066">
            <v>1</v>
          </cell>
        </row>
        <row r="4066">
          <cell r="L4066">
            <v>52.07</v>
          </cell>
        </row>
        <row r="4067">
          <cell r="D4067" t="str">
            <v> 88264 </v>
          </cell>
          <cell r="E4067" t="str">
            <v>SINAPI</v>
          </cell>
          <cell r="F4067" t="str">
            <v>ELETRICISTA COM ENCARGOS COMPLEMENTARES</v>
          </cell>
          <cell r="G4067" t="str">
            <v>SEDI - SERVIÇOS DIVERSOS</v>
          </cell>
        </row>
        <row r="4067">
          <cell r="I4067" t="str">
            <v>H</v>
          </cell>
          <cell r="J4067">
            <v>0.3618</v>
          </cell>
          <cell r="K4067">
            <v>0</v>
          </cell>
          <cell r="L4067">
            <v>33.07</v>
          </cell>
        </row>
        <row r="4068">
          <cell r="D4068" t="str">
            <v> 88247 </v>
          </cell>
          <cell r="E4068" t="str">
            <v>SINAPI</v>
          </cell>
          <cell r="F4068" t="str">
            <v>AUXILIAR DE ELETRICISTA COM ENCARGOS COMPLEMENTARES</v>
          </cell>
          <cell r="G4068" t="str">
            <v>SEDI - SERVIÇOS DIVERSOS</v>
          </cell>
        </row>
        <row r="4068">
          <cell r="I4068" t="str">
            <v>H</v>
          </cell>
          <cell r="J4068">
            <v>0.3618</v>
          </cell>
          <cell r="K4068">
            <v>0</v>
          </cell>
          <cell r="L4068">
            <v>27.3</v>
          </cell>
        </row>
        <row r="4069">
          <cell r="D4069" t="str">
            <v> UFF_COTAÇÃO 25 </v>
          </cell>
          <cell r="E4069" t="str">
            <v>Próprio</v>
          </cell>
          <cell r="F4069" t="str">
            <v>PORTA EQUIPAMENTOS PARA CANALETA DE ALUMINIO 90X35MM</v>
          </cell>
          <cell r="G4069" t="str">
            <v>Material</v>
          </cell>
        </row>
        <row r="4069">
          <cell r="I4069" t="str">
            <v>UN</v>
          </cell>
          <cell r="J4069">
            <v>1</v>
          </cell>
          <cell r="K4069">
            <v>0</v>
          </cell>
          <cell r="L4069">
            <v>29.62</v>
          </cell>
        </row>
        <row r="4070">
          <cell r="D4070" t="str">
            <v> 00011950 </v>
          </cell>
          <cell r="E4070" t="str">
            <v>SINAPI</v>
          </cell>
          <cell r="F4070" t="str">
            <v>BUCHA DE NYLON SEM ABA S6, COM PARAFUSO DE 4,20 X 40 MM EM ACO ZINCADO COM ROSCA SOBERBA, CABECA CHATA E FENDA PHILLIPS</v>
          </cell>
          <cell r="G4070" t="str">
            <v>Material</v>
          </cell>
        </row>
        <row r="4070">
          <cell r="I4070" t="str">
            <v>UN</v>
          </cell>
          <cell r="J4070">
            <v>2</v>
          </cell>
          <cell r="K4070">
            <v>0</v>
          </cell>
          <cell r="L4070">
            <v>0.31</v>
          </cell>
        </row>
        <row r="4072">
          <cell r="D4072" t="str">
            <v>Código</v>
          </cell>
          <cell r="E4072" t="str">
            <v>Banco</v>
          </cell>
          <cell r="F4072" t="str">
            <v>Descrição</v>
          </cell>
          <cell r="G4072" t="str">
            <v>Tipo</v>
          </cell>
        </row>
        <row r="4072">
          <cell r="I4072" t="str">
            <v>Und</v>
          </cell>
          <cell r="J4072" t="str">
            <v>Quant.</v>
          </cell>
          <cell r="K4072" t="str">
            <v>Porcent.</v>
          </cell>
          <cell r="L4072" t="str">
            <v>Valor Unit</v>
          </cell>
        </row>
        <row r="4073">
          <cell r="D4073" t="str">
            <v> 15.019.0095-A </v>
          </cell>
          <cell r="E4073" t="str">
            <v>EMOP</v>
          </cell>
          <cell r="F4073" t="str">
            <v>TOMADA TIPO RJ45,DE EMBUTIR,COMPLETA,PARA LOGICA.FORNECIMENT O E COLOCACAO</v>
          </cell>
          <cell r="G4073">
            <v>15</v>
          </cell>
        </row>
        <row r="4073">
          <cell r="I4073" t="str">
            <v>UN</v>
          </cell>
          <cell r="J4073">
            <v>1</v>
          </cell>
        </row>
        <row r="4073">
          <cell r="L4073">
            <v>24.11</v>
          </cell>
        </row>
        <row r="4074">
          <cell r="D4074" t="str">
            <v> 12748 </v>
          </cell>
          <cell r="E4074" t="str">
            <v>EMOP</v>
          </cell>
          <cell r="F4074" t="str">
            <v>TOMADA TIPO RJ45, DE EMBUTIR, COMPLETA, PARA LOGICA</v>
          </cell>
          <cell r="G4074" t="str">
            <v>Material</v>
          </cell>
        </row>
        <row r="4074">
          <cell r="I4074" t="str">
            <v>UN</v>
          </cell>
          <cell r="J4074">
            <v>1</v>
          </cell>
          <cell r="K4074">
            <v>0</v>
          </cell>
          <cell r="L4074">
            <v>19.13</v>
          </cell>
        </row>
        <row r="4075">
          <cell r="D4075" t="str">
            <v> 20060 </v>
          </cell>
          <cell r="E4075" t="str">
            <v>EMOP</v>
          </cell>
          <cell r="F4075" t="str">
            <v>MAO-DE-OBRA DE ELETRICISTA DA CONSTRUCAO  CIVIL, INCLUSIVE ENCARGOS SOCIAIS DESON ERADOS</v>
          </cell>
          <cell r="G4075" t="str">
            <v>Mão de Obra</v>
          </cell>
        </row>
        <row r="4075">
          <cell r="I4075" t="str">
            <v>H</v>
          </cell>
          <cell r="J4075">
            <v>0.2</v>
          </cell>
          <cell r="K4075">
            <v>3</v>
          </cell>
          <cell r="L4075">
            <v>24.2</v>
          </cell>
        </row>
        <row r="4077">
          <cell r="D4077" t="str">
            <v>Código</v>
          </cell>
          <cell r="E4077" t="str">
            <v>Banco</v>
          </cell>
          <cell r="F4077" t="str">
            <v>Descrição</v>
          </cell>
          <cell r="G4077" t="str">
            <v>Tipo</v>
          </cell>
        </row>
        <row r="4077">
          <cell r="I4077" t="str">
            <v>Und</v>
          </cell>
          <cell r="J4077" t="str">
            <v>Quant.</v>
          </cell>
          <cell r="K4077" t="str">
            <v>Porcent.</v>
          </cell>
          <cell r="L4077" t="str">
            <v>Valor Unit</v>
          </cell>
        </row>
        <row r="4078">
          <cell r="D4078" t="str">
            <v> 98302 </v>
          </cell>
          <cell r="E4078" t="str">
            <v>SINAPI</v>
          </cell>
          <cell r="F4078" t="str">
            <v>PATCH PANEL 24 PORTAS, CATEGORIA 6 - FORNECIMENTO E INSTALAÇÃO. AF_11/2019</v>
          </cell>
          <cell r="G4078" t="str">
            <v>INES - INSTALAÇÕES ESPECIAIS</v>
          </cell>
        </row>
        <row r="4078">
          <cell r="I4078" t="str">
            <v>UN</v>
          </cell>
          <cell r="J4078">
            <v>1</v>
          </cell>
        </row>
        <row r="4078">
          <cell r="L4078">
            <v>1311.65</v>
          </cell>
        </row>
        <row r="4079">
          <cell r="D4079" t="str">
            <v> 88247 </v>
          </cell>
          <cell r="E4079" t="str">
            <v>SINAPI</v>
          </cell>
          <cell r="F4079" t="str">
            <v>AUXILIAR DE ELETRICISTA COM ENCARGOS COMPLEMENTARES</v>
          </cell>
          <cell r="G4079" t="str">
            <v>SEDI - SERVIÇOS DIVERSOS</v>
          </cell>
        </row>
        <row r="4079">
          <cell r="I4079" t="str">
            <v>H</v>
          </cell>
          <cell r="J4079">
            <v>6.2007</v>
          </cell>
          <cell r="K4079">
            <v>0</v>
          </cell>
          <cell r="L4079">
            <v>27.3</v>
          </cell>
        </row>
        <row r="4080">
          <cell r="D4080" t="str">
            <v> 88264 </v>
          </cell>
          <cell r="E4080" t="str">
            <v>SINAPI</v>
          </cell>
          <cell r="F4080" t="str">
            <v>ELETRICISTA COM ENCARGOS COMPLEMENTARES</v>
          </cell>
          <cell r="G4080" t="str">
            <v>SEDI - SERVIÇOS DIVERSOS</v>
          </cell>
        </row>
        <row r="4080">
          <cell r="I4080" t="str">
            <v>H</v>
          </cell>
          <cell r="J4080">
            <v>6.2007</v>
          </cell>
          <cell r="K4080">
            <v>0</v>
          </cell>
          <cell r="L4080">
            <v>33.07</v>
          </cell>
        </row>
        <row r="4081">
          <cell r="D4081" t="str">
            <v> 00039596 </v>
          </cell>
          <cell r="E4081" t="str">
            <v>SINAPI</v>
          </cell>
          <cell r="F4081" t="str">
            <v>PATCH PANEL, 24 PORTAS, CATEGORIA 6, COM RACKS DE 19" DE LARGURA E 1 U DE ALTURA</v>
          </cell>
          <cell r="G4081" t="str">
            <v>Material</v>
          </cell>
        </row>
        <row r="4081">
          <cell r="I4081" t="str">
            <v>UN</v>
          </cell>
          <cell r="J4081">
            <v>1</v>
          </cell>
          <cell r="K4081">
            <v>0</v>
          </cell>
          <cell r="L4081">
            <v>937.33</v>
          </cell>
        </row>
        <row r="4083">
          <cell r="D4083" t="str">
            <v>Código</v>
          </cell>
          <cell r="E4083" t="str">
            <v>Banco</v>
          </cell>
          <cell r="F4083" t="str">
            <v>Descrição</v>
          </cell>
          <cell r="G4083" t="str">
            <v>Tipo</v>
          </cell>
        </row>
        <row r="4083">
          <cell r="I4083" t="str">
            <v>Und</v>
          </cell>
          <cell r="J4083" t="str">
            <v>Quant.</v>
          </cell>
          <cell r="K4083" t="str">
            <v>Porcent.</v>
          </cell>
          <cell r="L4083" t="str">
            <v>Valor Unit</v>
          </cell>
        </row>
        <row r="4084">
          <cell r="D4084" t="str">
            <v> 079444 </v>
          </cell>
          <cell r="E4084" t="str">
            <v>SBC</v>
          </cell>
          <cell r="F4084" t="str">
            <v>ORGANIZADOR HORIZONTAL DE CABOS 1 U</v>
          </cell>
          <cell r="G4084">
            <v>79</v>
          </cell>
        </row>
        <row r="4084">
          <cell r="I4084" t="str">
            <v>UN</v>
          </cell>
          <cell r="J4084">
            <v>1</v>
          </cell>
        </row>
        <row r="4084">
          <cell r="L4084">
            <v>38.25</v>
          </cell>
        </row>
        <row r="4085">
          <cell r="D4085" t="str">
            <v> 099302 </v>
          </cell>
          <cell r="E4085" t="str">
            <v>SBC</v>
          </cell>
          <cell r="F4085" t="str">
            <v>AJUDANTE ESPECIALIZADO - ELETROTECNICO</v>
          </cell>
          <cell r="G4085" t="str">
            <v>Mão de Obra</v>
          </cell>
        </row>
        <row r="4085">
          <cell r="I4085" t="str">
            <v>H</v>
          </cell>
          <cell r="J4085">
            <v>0.5</v>
          </cell>
          <cell r="K4085">
            <v>0</v>
          </cell>
          <cell r="L4085">
            <v>19.687466</v>
          </cell>
        </row>
        <row r="4086">
          <cell r="D4086" t="str">
            <v> 058975 </v>
          </cell>
          <cell r="E4086" t="str">
            <v>SBC</v>
          </cell>
          <cell r="F4086" t="str">
            <v>RACK - ORGANIZADOR HORIZONTAL DE CABOS 1 U</v>
          </cell>
          <cell r="G4086" t="str">
            <v>Material</v>
          </cell>
        </row>
        <row r="4086">
          <cell r="I4086" t="str">
            <v>UN</v>
          </cell>
          <cell r="J4086">
            <v>1</v>
          </cell>
          <cell r="K4086">
            <v>0</v>
          </cell>
          <cell r="L4086">
            <v>28.41</v>
          </cell>
        </row>
        <row r="4088">
          <cell r="D4088" t="str">
            <v>Código</v>
          </cell>
          <cell r="E4088" t="str">
            <v>Banco</v>
          </cell>
          <cell r="F4088" t="str">
            <v>Descrição</v>
          </cell>
          <cell r="G4088" t="str">
            <v>Tipo</v>
          </cell>
        </row>
        <row r="4088">
          <cell r="I4088" t="str">
            <v>Und</v>
          </cell>
          <cell r="J4088" t="str">
            <v>Quant.</v>
          </cell>
          <cell r="K4088" t="str">
            <v>Porcent.</v>
          </cell>
          <cell r="L4088" t="str">
            <v>Valor Unit</v>
          </cell>
        </row>
        <row r="4089">
          <cell r="D4089" t="str">
            <v> 059251 </v>
          </cell>
          <cell r="E4089" t="str">
            <v>SBC</v>
          </cell>
          <cell r="F4089" t="str">
            <v>DISTRIBUIDOR INTERNO OPTICO DIO 24 FIBRAS</v>
          </cell>
          <cell r="G4089" t="str">
            <v>INSTALACOES DE TELEFONE-LOGICA-CFTV-CATV</v>
          </cell>
        </row>
        <row r="4089">
          <cell r="I4089" t="str">
            <v>UN</v>
          </cell>
          <cell r="J4089">
            <v>1</v>
          </cell>
        </row>
        <row r="4089">
          <cell r="L4089">
            <v>429.11</v>
          </cell>
        </row>
        <row r="4090">
          <cell r="D4090" t="str">
            <v> 099302 </v>
          </cell>
          <cell r="E4090" t="str">
            <v>SBC</v>
          </cell>
          <cell r="F4090" t="str">
            <v>AJUDANTE ESPECIALIZADO - ELETROTECNICO</v>
          </cell>
          <cell r="G4090" t="str">
            <v>Mão de Obra</v>
          </cell>
        </row>
        <row r="4090">
          <cell r="I4090" t="str">
            <v>H</v>
          </cell>
          <cell r="J4090">
            <v>2.1</v>
          </cell>
          <cell r="K4090">
            <v>0</v>
          </cell>
          <cell r="L4090">
            <v>19.687466</v>
          </cell>
        </row>
        <row r="4091">
          <cell r="D4091" t="str">
            <v> 047588 </v>
          </cell>
          <cell r="E4091" t="str">
            <v>SBC</v>
          </cell>
          <cell r="F4091" t="str">
            <v>RACK - DISTRIBUIDOR INTERNO OPTICO DIO 24 FIBRAS ODF FULL JZ-1823 APC</v>
          </cell>
          <cell r="G4091" t="str">
            <v>Material</v>
          </cell>
        </row>
        <row r="4091">
          <cell r="I4091" t="str">
            <v>UN</v>
          </cell>
          <cell r="J4091">
            <v>1</v>
          </cell>
          <cell r="K4091">
            <v>0</v>
          </cell>
          <cell r="L4091">
            <v>325</v>
          </cell>
        </row>
        <row r="4092">
          <cell r="D4092" t="str">
            <v> 099031 </v>
          </cell>
          <cell r="E4092" t="str">
            <v>SBC</v>
          </cell>
          <cell r="F4092" t="str">
            <v>ELETROTECNICO</v>
          </cell>
          <cell r="G4092" t="str">
            <v>Mão de Obra</v>
          </cell>
        </row>
        <row r="4092">
          <cell r="I4092" t="str">
            <v>H</v>
          </cell>
          <cell r="J4092">
            <v>2.1</v>
          </cell>
          <cell r="K4092">
            <v>0</v>
          </cell>
          <cell r="L4092">
            <v>29.8942</v>
          </cell>
        </row>
        <row r="4094">
          <cell r="D4094" t="str">
            <v>Código</v>
          </cell>
          <cell r="E4094" t="str">
            <v>Banco</v>
          </cell>
          <cell r="F4094" t="str">
            <v>Descrição</v>
          </cell>
          <cell r="G4094" t="str">
            <v>Tipo</v>
          </cell>
        </row>
        <row r="4094">
          <cell r="I4094" t="str">
            <v>Und</v>
          </cell>
          <cell r="J4094" t="str">
            <v>Quant.</v>
          </cell>
          <cell r="K4094" t="str">
            <v>Porcent.</v>
          </cell>
          <cell r="L4094" t="str">
            <v>Valor Unit</v>
          </cell>
        </row>
        <row r="4095">
          <cell r="D4095" t="str">
            <v> 98305 </v>
          </cell>
          <cell r="E4095" t="str">
            <v>SINAPI</v>
          </cell>
          <cell r="F4095" t="str">
            <v>RACK FECHADO PARA SERVIDOR - FORNECIMENTO E INSTALAÇÃO. AF_11/2019</v>
          </cell>
          <cell r="G4095" t="str">
            <v>INES - INSTALAÇÕES ESPECIAIS</v>
          </cell>
        </row>
        <row r="4095">
          <cell r="I4095" t="str">
            <v>UN</v>
          </cell>
          <cell r="J4095">
            <v>1</v>
          </cell>
        </row>
        <row r="4095">
          <cell r="L4095">
            <v>2910.16</v>
          </cell>
        </row>
        <row r="4096">
          <cell r="D4096" t="str">
            <v> 88247 </v>
          </cell>
          <cell r="E4096" t="str">
            <v>SINAPI</v>
          </cell>
          <cell r="F4096" t="str">
            <v>AUXILIAR DE ELETRICISTA COM ENCARGOS COMPLEMENTARES</v>
          </cell>
          <cell r="G4096" t="str">
            <v>SEDI - SERVIÇOS DIVERSOS</v>
          </cell>
        </row>
        <row r="4096">
          <cell r="I4096" t="str">
            <v>H</v>
          </cell>
          <cell r="J4096">
            <v>1.0259</v>
          </cell>
          <cell r="K4096">
            <v>0</v>
          </cell>
          <cell r="L4096">
            <v>27.3</v>
          </cell>
        </row>
        <row r="4097">
          <cell r="D4097" t="str">
            <v> 88264 </v>
          </cell>
          <cell r="E4097" t="str">
            <v>SINAPI</v>
          </cell>
          <cell r="F4097" t="str">
            <v>ELETRICISTA COM ENCARGOS COMPLEMENTARES</v>
          </cell>
          <cell r="G4097" t="str">
            <v>SEDI - SERVIÇOS DIVERSOS</v>
          </cell>
        </row>
        <row r="4097">
          <cell r="I4097" t="str">
            <v>H</v>
          </cell>
          <cell r="J4097">
            <v>1.0259</v>
          </cell>
          <cell r="K4097">
            <v>0</v>
          </cell>
          <cell r="L4097">
            <v>33.07</v>
          </cell>
        </row>
        <row r="4098">
          <cell r="D4098" t="str">
            <v> 00043836 </v>
          </cell>
          <cell r="E4098" t="str">
            <v>SINAPI</v>
          </cell>
          <cell r="F4098" t="str">
            <v>RACK DE PISO PARA SERVIDOR, FECHADO, 44U, COM PORTA, 44U X *570* MM</v>
          </cell>
          <cell r="G4098" t="str">
            <v>Material</v>
          </cell>
        </row>
        <row r="4098">
          <cell r="I4098" t="str">
            <v>UN</v>
          </cell>
          <cell r="J4098">
            <v>1</v>
          </cell>
          <cell r="K4098">
            <v>0</v>
          </cell>
          <cell r="L4098">
            <v>2848.24</v>
          </cell>
        </row>
        <row r="4100">
          <cell r="D4100" t="str">
            <v>Código</v>
          </cell>
          <cell r="E4100" t="str">
            <v>Banco</v>
          </cell>
          <cell r="F4100" t="str">
            <v>Descrição</v>
          </cell>
          <cell r="G4100" t="str">
            <v>Tipo</v>
          </cell>
        </row>
        <row r="4100">
          <cell r="I4100" t="str">
            <v>Und</v>
          </cell>
          <cell r="J4100" t="str">
            <v>Quant.</v>
          </cell>
          <cell r="K4100" t="str">
            <v>Porcent.</v>
          </cell>
          <cell r="L4100" t="str">
            <v>Valor Unit</v>
          </cell>
        </row>
        <row r="4101">
          <cell r="D4101" t="str">
            <v> UFF00049 (ADAPT_AGESUL: 1202007081) </v>
          </cell>
          <cell r="E4101" t="str">
            <v>Próprio</v>
          </cell>
          <cell r="F4101" t="str">
            <v>CAMERA POE, FIXA, RESOLUÇÃO 4K, 8 MEGAPIXELS, ALCANCE DE ATÉ 60 METROS, USO INTERNO/EXTERNO, COM INFRAVERMELHO, CASE METÁLICO, INDICE DE PROTEÇÃO IP67, COM PROTEÇÃO ANTI-SURTO.ILAR- FORNECIMENTO E INSTALAÇÃO</v>
          </cell>
          <cell r="G4101" t="str">
            <v>REDE DE LOGICA E CFTV</v>
          </cell>
        </row>
        <row r="4101">
          <cell r="I4101" t="str">
            <v>UN</v>
          </cell>
          <cell r="J4101">
            <v>1</v>
          </cell>
        </row>
        <row r="4101">
          <cell r="L4101">
            <v>1480.99</v>
          </cell>
        </row>
        <row r="4102">
          <cell r="D4102" t="str">
            <v> 88243 </v>
          </cell>
          <cell r="E4102" t="str">
            <v>SINAPI</v>
          </cell>
          <cell r="F4102" t="str">
            <v>AJUDANTE ESPECIALIZADO COM ENCARGOS COMPLEMENTARES</v>
          </cell>
          <cell r="G4102" t="str">
            <v>SEDI - SERVIÇOS DIVERSOS</v>
          </cell>
        </row>
        <row r="4102">
          <cell r="I4102" t="str">
            <v>H</v>
          </cell>
          <cell r="J4102">
            <v>2</v>
          </cell>
          <cell r="K4102">
            <v>0</v>
          </cell>
          <cell r="L4102">
            <v>26.97</v>
          </cell>
        </row>
        <row r="4103">
          <cell r="D4103" t="str">
            <v> 88266 </v>
          </cell>
          <cell r="E4103" t="str">
            <v>SINAPI</v>
          </cell>
          <cell r="F4103" t="str">
            <v>ELETROTÉCNICO COM ENCARGOS COMPLEMENTARES</v>
          </cell>
          <cell r="G4103" t="str">
            <v>SEDI - SERVIÇOS DIVERSOS</v>
          </cell>
        </row>
        <row r="4103">
          <cell r="I4103" t="str">
            <v>H</v>
          </cell>
          <cell r="J4103">
            <v>2</v>
          </cell>
          <cell r="K4103">
            <v>0</v>
          </cell>
          <cell r="L4103">
            <v>36.5</v>
          </cell>
        </row>
        <row r="4104">
          <cell r="D4104" t="str">
            <v> UFF_COTAÇÃO 182 </v>
          </cell>
          <cell r="E4104" t="str">
            <v>Próprio</v>
          </cell>
          <cell r="F4104" t="str">
            <v>CAMERA POE, FIXA, RESOLUÇÃO 4K, 8 MEGAPIXELS, ALCANCE DE ATÉ 60 METROS, USO INTERNO/EXTERNO, COM INFRAVERMELHO, CASE METÁLICO, INDICE DE PROTEÇÃO IP67, COM PROTEÇÃO ANTI-SURTO.</v>
          </cell>
          <cell r="G4104" t="str">
            <v>Equipamento</v>
          </cell>
        </row>
        <row r="4104">
          <cell r="I4104" t="str">
            <v>UN</v>
          </cell>
          <cell r="J4104">
            <v>1</v>
          </cell>
          <cell r="K4104">
            <v>0</v>
          </cell>
          <cell r="L4104">
            <v>1354.05</v>
          </cell>
        </row>
        <row r="4106">
          <cell r="D4106" t="str">
            <v>Código</v>
          </cell>
          <cell r="E4106" t="str">
            <v>Banco</v>
          </cell>
          <cell r="F4106" t="str">
            <v>Descrição</v>
          </cell>
          <cell r="G4106" t="str">
            <v>Tipo</v>
          </cell>
        </row>
        <row r="4106">
          <cell r="I4106" t="str">
            <v>Und</v>
          </cell>
          <cell r="J4106" t="str">
            <v>Quant.</v>
          </cell>
          <cell r="K4106" t="str">
            <v>Porcent.</v>
          </cell>
          <cell r="L4106" t="str">
            <v>Valor Unit</v>
          </cell>
        </row>
        <row r="4107">
          <cell r="D4107" t="str">
            <v> 90099 </v>
          </cell>
          <cell r="E4107" t="str">
            <v>SINAPI</v>
          </cell>
          <cell r="F4107" t="str">
            <v>ESCAVAÇÃO MECANIZADA DE VALA COM PROF. ATÉ 1,5 M (MÉDIA MONTANTE E JUSANTE/UMA COMPOSIÇÃO POR TRECHO), RETROESCAV. (0,26 M3), LARG. MENOR QUE 0,8 M, EM SOLO DE 1A CATEGORIA, EM LOCAIS COM ALTO NÍVEL DE INTERFERÊNCIA. AF_02/2021</v>
          </cell>
          <cell r="G4107" t="str">
            <v>MOVT - MOVIMENTO DE TERRA</v>
          </cell>
        </row>
        <row r="4107">
          <cell r="I4107" t="str">
            <v>m³</v>
          </cell>
          <cell r="J4107">
            <v>1</v>
          </cell>
        </row>
        <row r="4107">
          <cell r="L4107">
            <v>17.78</v>
          </cell>
        </row>
        <row r="4108">
          <cell r="D4108" t="str">
            <v> 88316 </v>
          </cell>
          <cell r="E4108" t="str">
            <v>SINAPI</v>
          </cell>
          <cell r="F4108" t="str">
            <v>SERVENTE COM ENCARGOS COMPLEMENTARES</v>
          </cell>
          <cell r="G4108" t="str">
            <v>SEDI - SERVIÇOS DIVERSOS</v>
          </cell>
        </row>
        <row r="4108">
          <cell r="I4108" t="str">
            <v>H</v>
          </cell>
          <cell r="J4108">
            <v>0.1298</v>
          </cell>
          <cell r="K4108">
            <v>0</v>
          </cell>
          <cell r="L4108">
            <v>25.95</v>
          </cell>
        </row>
        <row r="4109">
          <cell r="D4109" t="str">
            <v> 5679 </v>
          </cell>
          <cell r="E4109" t="str">
            <v>SINAPI</v>
          </cell>
          <cell r="F4109" t="str">
            <v>RETROESCAVADEIRA SOBRE RODAS COM CARREGADEIRA, TRAÇÃO 4X4, POTÊNCIA LÍQ. 88 HP, CAÇAMBA CARREG. CAP. MÍN. 1 M3, CAÇAMBA RETRO CAP. 0,26 M3, PESO OPERACIONAL MÍN. 6.674 KG, PROFUNDIDADE ESCAVAÇÃO MÁX. 4,37 M - CHI DIURNO. AF_06/2014</v>
          </cell>
          <cell r="G4109" t="str">
            <v>CHOR - CUSTOS HORÁRIOS DE MÁQUINAS E EQUIPAMENTOS</v>
          </cell>
        </row>
        <row r="4109">
          <cell r="I4109" t="str">
            <v>CHI</v>
          </cell>
          <cell r="J4109">
            <v>0.071</v>
          </cell>
          <cell r="K4109">
            <v>0</v>
          </cell>
          <cell r="L4109">
            <v>71.86</v>
          </cell>
        </row>
        <row r="4110">
          <cell r="D4110" t="str">
            <v> 5678 </v>
          </cell>
          <cell r="E4110" t="str">
            <v>SINAPI</v>
          </cell>
          <cell r="F4110" t="str">
            <v>RETROESCAVADEIRA SOBRE RODAS COM CARREGADEIRA, TRAÇÃO 4X4, POTÊNCIA LÍQ. 88 HP, CAÇAMBA CARREG. CAP. MÍN. 1 M3, CAÇAMBA RETRO CAP. 0,26 M3, PESO OPERACIONAL MÍN. 6.674 KG, PROFUNDIDADE ESCAVAÇÃO MÁX. 4,37 M - CHP DIURNO. AF_06/2014</v>
          </cell>
          <cell r="G4110" t="str">
            <v>CHOR - CUSTOS HORÁRIOS DE MÁQUINAS E EQUIPAMENTOS</v>
          </cell>
        </row>
        <row r="4110">
          <cell r="I4110" t="str">
            <v>CHP</v>
          </cell>
          <cell r="J4110">
            <v>0.0588</v>
          </cell>
          <cell r="K4110">
            <v>0</v>
          </cell>
          <cell r="L4110">
            <v>158.6</v>
          </cell>
        </row>
        <row r="4112">
          <cell r="D4112" t="str">
            <v>Código</v>
          </cell>
          <cell r="E4112" t="str">
            <v>Banco</v>
          </cell>
          <cell r="F4112" t="str">
            <v>Descrição</v>
          </cell>
          <cell r="G4112" t="str">
            <v>Tipo</v>
          </cell>
        </row>
        <row r="4112">
          <cell r="I4112" t="str">
            <v>Und</v>
          </cell>
          <cell r="J4112" t="str">
            <v>Quant.</v>
          </cell>
          <cell r="K4112" t="str">
            <v>Porcent.</v>
          </cell>
          <cell r="L4112" t="str">
            <v>Valor Unit</v>
          </cell>
        </row>
        <row r="4113">
          <cell r="D4113" t="str">
            <v> 104733 </v>
          </cell>
          <cell r="E4113" t="str">
            <v>SINAPI</v>
          </cell>
          <cell r="F4113" t="str">
            <v>REATERRO MECANIZADO DE VALA COM RETROESCAVADEIRA (CAPACIDADE   DA   CAÇAMBA   DA RETRO: 0,26 M³/POTÊNCIA: 88 HP), LARGURA ATÉ 0,8 M, PROFUNDIDADE ATÉ 1,5 M, COM SOLO (SEM SUBSTITUIÇÃO) DE 1ª CATEGORIA, COM PLACA VIBRATÓRIA. AF_08/2023</v>
          </cell>
          <cell r="G4113" t="str">
            <v>MOVT - MOVIMENTO DE TERRA</v>
          </cell>
        </row>
        <row r="4113">
          <cell r="I4113" t="str">
            <v>m³</v>
          </cell>
          <cell r="J4113">
            <v>1</v>
          </cell>
        </row>
        <row r="4113">
          <cell r="L4113">
            <v>21.19</v>
          </cell>
        </row>
        <row r="4114">
          <cell r="D4114" t="str">
            <v> 5679 </v>
          </cell>
          <cell r="E4114" t="str">
            <v>SINAPI</v>
          </cell>
          <cell r="F4114" t="str">
            <v>RETROESCAVADEIRA SOBRE RODAS COM CARREGADEIRA, TRAÇÃO 4X4, POTÊNCIA LÍQ. 88 HP, CAÇAMBA CARREG. CAP. MÍN. 1 M3, CAÇAMBA RETRO CAP. 0,26 M3, PESO OPERACIONAL MÍN. 6.674 KG, PROFUNDIDADE ESCAVAÇÃO MÁX. 4,37 M - CHI DIURNO. AF_06/2014</v>
          </cell>
          <cell r="G4114" t="str">
            <v>CHOR - CUSTOS HORÁRIOS DE MÁQUINAS E EQUIPAMENTOS</v>
          </cell>
        </row>
        <row r="4114">
          <cell r="I4114" t="str">
            <v>CHI</v>
          </cell>
          <cell r="J4114">
            <v>0.0777</v>
          </cell>
          <cell r="K4114">
            <v>0</v>
          </cell>
          <cell r="L4114">
            <v>71.86</v>
          </cell>
        </row>
        <row r="4115">
          <cell r="D4115" t="str">
            <v> 5903 </v>
          </cell>
          <cell r="E4115" t="str">
            <v>SINAPI</v>
          </cell>
          <cell r="F4115" t="str">
            <v>CAMINHÃO PIPA 10.000 L TRUCADO, PESO BRUTO TOTAL 23.000 KG, CARGA ÚTIL MÁXIMA 15.935 KG, DISTÂNCIA ENTRE EIXOS 4,8 M, POTÊNCIA 230 CV, INCLUSIVE TANQUE DE AÇO PARA TRANSPORTE DE ÁGUA - CHI DIURNO. AF_06/2014</v>
          </cell>
          <cell r="G4115" t="str">
            <v>CHOR - CUSTOS HORÁRIOS DE MÁQUINAS E EQUIPAMENTOS</v>
          </cell>
        </row>
        <row r="4115">
          <cell r="I4115" t="str">
            <v>CHI</v>
          </cell>
          <cell r="J4115">
            <v>0.0006</v>
          </cell>
          <cell r="K4115">
            <v>0</v>
          </cell>
          <cell r="L4115">
            <v>89.6</v>
          </cell>
        </row>
        <row r="4116">
          <cell r="D4116" t="str">
            <v> 91277 </v>
          </cell>
          <cell r="E4116" t="str">
            <v>SINAPI</v>
          </cell>
          <cell r="F4116" t="str">
            <v>PLACA VIBRATÓRIA REVERSÍVEL COM MOTOR 4 TEMPOS A GASOLINA, FORÇA CENTRÍFUGA DE 25 KN (2500 KGF), POTÊNCIA 5,5 CV - CHP DIURNO. AF_08/2015</v>
          </cell>
          <cell r="G4116" t="str">
            <v>CHOR - CUSTOS HORÁRIOS DE MÁQUINAS E EQUIPAMENTOS</v>
          </cell>
        </row>
        <row r="4116">
          <cell r="I4116" t="str">
            <v>CHP</v>
          </cell>
          <cell r="J4116">
            <v>0.0942</v>
          </cell>
          <cell r="K4116">
            <v>0</v>
          </cell>
          <cell r="L4116">
            <v>9.65</v>
          </cell>
        </row>
        <row r="4117">
          <cell r="D4117" t="str">
            <v> 5901 </v>
          </cell>
          <cell r="E4117" t="str">
            <v>SINAPI</v>
          </cell>
          <cell r="F4117" t="str">
            <v>CAMINHÃO PIPA 10.000 L TRUCADO, PESO BRUTO TOTAL 23.000 KG, CARGA ÚTIL MÁXIMA 15.935 KG, DISTÂNCIA ENTRE EIXOS 4,8 M, POTÊNCIA 230 CV, INCLUSIVE TANQUE DE AÇO PARA TRANSPORTE DE ÁGUA - CHP DIURNO. AF_06/2014</v>
          </cell>
          <cell r="G4117" t="str">
            <v>CHOR - CUSTOS HORÁRIOS DE MÁQUINAS E EQUIPAMENTOS</v>
          </cell>
        </row>
        <row r="4117">
          <cell r="I4117" t="str">
            <v>CHP</v>
          </cell>
          <cell r="J4117">
            <v>0.0054</v>
          </cell>
          <cell r="K4117">
            <v>0</v>
          </cell>
          <cell r="L4117">
            <v>332.71</v>
          </cell>
        </row>
        <row r="4118">
          <cell r="D4118" t="str">
            <v> 5678 </v>
          </cell>
          <cell r="E4118" t="str">
            <v>SINAPI</v>
          </cell>
          <cell r="F4118" t="str">
            <v>RETROESCAVADEIRA SOBRE RODAS COM CARREGADEIRA, TRAÇÃO 4X4, POTÊNCIA LÍQ. 88 HP, CAÇAMBA CARREG. CAP. MÍN. 1 M3, CAÇAMBA RETRO CAP. 0,26 M3, PESO OPERACIONAL MÍN. 6.674 KG, PROFUNDIDADE ESCAVAÇÃO MÁX. 4,37 M - CHP DIURNO. AF_06/2014</v>
          </cell>
          <cell r="G4118" t="str">
            <v>CHOR - CUSTOS HORÁRIOS DE MÁQUINAS E EQUIPAMENTOS</v>
          </cell>
        </row>
        <row r="4118">
          <cell r="I4118" t="str">
            <v>CHP</v>
          </cell>
          <cell r="J4118">
            <v>0.0538</v>
          </cell>
          <cell r="K4118">
            <v>0</v>
          </cell>
          <cell r="L4118">
            <v>158.6</v>
          </cell>
        </row>
        <row r="4119">
          <cell r="D4119" t="str">
            <v> 88316 </v>
          </cell>
          <cell r="E4119" t="str">
            <v>SINAPI</v>
          </cell>
          <cell r="F4119" t="str">
            <v>SERVENTE COM ENCARGOS COMPLEMENTARES</v>
          </cell>
          <cell r="G4119" t="str">
            <v>SEDI - SERVIÇOS DIVERSOS</v>
          </cell>
        </row>
        <row r="4119">
          <cell r="I4119" t="str">
            <v>H</v>
          </cell>
          <cell r="J4119">
            <v>0.1676</v>
          </cell>
          <cell r="K4119">
            <v>0</v>
          </cell>
          <cell r="L4119">
            <v>25.95</v>
          </cell>
        </row>
        <row r="4121">
          <cell r="D4121" t="str">
            <v>Código</v>
          </cell>
          <cell r="E4121" t="str">
            <v>Banco</v>
          </cell>
          <cell r="F4121" t="str">
            <v>Descrição</v>
          </cell>
          <cell r="G4121" t="str">
            <v>Tipo</v>
          </cell>
        </row>
        <row r="4121">
          <cell r="I4121" t="str">
            <v>Und</v>
          </cell>
          <cell r="J4121" t="str">
            <v>Quant.</v>
          </cell>
          <cell r="K4121" t="str">
            <v>Porcent.</v>
          </cell>
          <cell r="L4121" t="str">
            <v>Valor Unit</v>
          </cell>
        </row>
        <row r="4122">
          <cell r="D4122" t="str">
            <v> 97670 </v>
          </cell>
          <cell r="E4122" t="str">
            <v>SINAPI</v>
          </cell>
          <cell r="F4122" t="str">
            <v>ELETRODUTO FLEXÍVEL CORRUGADO, PEAD, DN 100 (4"), PARA REDE ENTERRADA DE DISTRIBUIÇÃO DE ENERGIA ELÉTRICA - FORNECIMENTO E INSTALAÇÃO. AF_12/2021</v>
          </cell>
          <cell r="G4122" t="str">
            <v>INEL - INSTALAÇÃO ELÉTRICA/ELETRIFICAÇÃO E ILUMINAÇÃO EXTERNA</v>
          </cell>
        </row>
        <row r="4122">
          <cell r="I4122" t="str">
            <v>M</v>
          </cell>
          <cell r="J4122">
            <v>1</v>
          </cell>
        </row>
        <row r="4122">
          <cell r="L4122">
            <v>31.53</v>
          </cell>
        </row>
        <row r="4123">
          <cell r="D4123" t="str">
            <v> 88264 </v>
          </cell>
          <cell r="E4123" t="str">
            <v>SINAPI</v>
          </cell>
          <cell r="F4123" t="str">
            <v>ELETRICISTA COM ENCARGOS COMPLEMENTARES</v>
          </cell>
          <cell r="G4123" t="str">
            <v>SEDI - SERVIÇOS DIVERSOS</v>
          </cell>
        </row>
        <row r="4123">
          <cell r="I4123" t="str">
            <v>H</v>
          </cell>
          <cell r="J4123">
            <v>0.1721</v>
          </cell>
          <cell r="K4123">
            <v>0</v>
          </cell>
          <cell r="L4123">
            <v>33.07</v>
          </cell>
        </row>
        <row r="4124">
          <cell r="D4124" t="str">
            <v> 88247 </v>
          </cell>
          <cell r="E4124" t="str">
            <v>SINAPI</v>
          </cell>
          <cell r="F4124" t="str">
            <v>AUXILIAR DE ELETRICISTA COM ENCARGOS COMPLEMENTARES</v>
          </cell>
          <cell r="G4124" t="str">
            <v>SEDI - SERVIÇOS DIVERSOS</v>
          </cell>
        </row>
        <row r="4124">
          <cell r="I4124" t="str">
            <v>H</v>
          </cell>
          <cell r="J4124">
            <v>0.1721</v>
          </cell>
          <cell r="K4124">
            <v>0</v>
          </cell>
          <cell r="L4124">
            <v>27.3</v>
          </cell>
        </row>
        <row r="4125">
          <cell r="D4125" t="str">
            <v> 00039248 </v>
          </cell>
          <cell r="E4125" t="str">
            <v>SINAPI</v>
          </cell>
          <cell r="F4125" t="str">
            <v>ELETRODUTO/DUTO PEAD FLEXIVEL PAREDE SIMPLES, CORRUGACAO HELICOIDAL, COR PRETA, SEM ROSCA, DE 4", CRC 680 N, PARA CABEAMENTO SUBTERRANEO (NBR 15715)</v>
          </cell>
          <cell r="G4125" t="str">
            <v>Material</v>
          </cell>
        </row>
        <row r="4125">
          <cell r="I4125" t="str">
            <v>M</v>
          </cell>
          <cell r="J4125">
            <v>1.1</v>
          </cell>
          <cell r="K4125">
            <v>0</v>
          </cell>
          <cell r="L4125">
            <v>19.23</v>
          </cell>
        </row>
        <row r="4127">
          <cell r="D4127" t="str">
            <v>Código</v>
          </cell>
          <cell r="E4127" t="str">
            <v>Banco</v>
          </cell>
          <cell r="F4127" t="str">
            <v>Descrição</v>
          </cell>
          <cell r="G4127" t="str">
            <v>Tipo</v>
          </cell>
        </row>
        <row r="4127">
          <cell r="I4127" t="str">
            <v>Und</v>
          </cell>
          <cell r="J4127" t="str">
            <v>Quant.</v>
          </cell>
          <cell r="K4127" t="str">
            <v>Porcent.</v>
          </cell>
          <cell r="L4127" t="str">
            <v>Valor Unit</v>
          </cell>
        </row>
        <row r="4128">
          <cell r="D4128" t="str">
            <v> 97668 </v>
          </cell>
          <cell r="E4128" t="str">
            <v>SINAPI</v>
          </cell>
          <cell r="F4128" t="str">
            <v>ELETRODUTO FLEXÍVEL CORRUGADO, PEAD, DN 63 (2"), PARA REDE ENTERRADA DE DISTRIBUIÇÃO DE ENERGIA ELÉTRICA - FORNECIMENTO E INSTALAÇÃO. AF_12/2021</v>
          </cell>
          <cell r="G4128" t="str">
            <v>INEL - INSTALAÇÃO ELÉTRICA/ELETRIFICAÇÃO E ILUMINAÇÃO EXTERNA</v>
          </cell>
        </row>
        <row r="4128">
          <cell r="I4128" t="str">
            <v>M</v>
          </cell>
          <cell r="J4128">
            <v>1</v>
          </cell>
        </row>
        <row r="4128">
          <cell r="L4128">
            <v>16.52</v>
          </cell>
        </row>
        <row r="4129">
          <cell r="D4129" t="str">
            <v> 88264 </v>
          </cell>
          <cell r="E4129" t="str">
            <v>SINAPI</v>
          </cell>
          <cell r="F4129" t="str">
            <v>ELETRICISTA COM ENCARGOS COMPLEMENTARES</v>
          </cell>
          <cell r="G4129" t="str">
            <v>SEDI - SERVIÇOS DIVERSOS</v>
          </cell>
        </row>
        <row r="4129">
          <cell r="I4129" t="str">
            <v>H</v>
          </cell>
          <cell r="J4129">
            <v>0.0945</v>
          </cell>
          <cell r="K4129">
            <v>0</v>
          </cell>
          <cell r="L4129">
            <v>33.07</v>
          </cell>
        </row>
        <row r="4130">
          <cell r="D4130" t="str">
            <v> 88247 </v>
          </cell>
          <cell r="E4130" t="str">
            <v>SINAPI</v>
          </cell>
          <cell r="F4130" t="str">
            <v>AUXILIAR DE ELETRICISTA COM ENCARGOS COMPLEMENTARES</v>
          </cell>
          <cell r="G4130" t="str">
            <v>SEDI - SERVIÇOS DIVERSOS</v>
          </cell>
        </row>
        <row r="4130">
          <cell r="I4130" t="str">
            <v>H</v>
          </cell>
          <cell r="J4130">
            <v>0.0945</v>
          </cell>
          <cell r="K4130">
            <v>0</v>
          </cell>
          <cell r="L4130">
            <v>27.3</v>
          </cell>
        </row>
        <row r="4131">
          <cell r="D4131" t="str">
            <v> 00002446 </v>
          </cell>
          <cell r="E4131" t="str">
            <v>SINAPI</v>
          </cell>
          <cell r="F4131" t="str">
            <v>ELETRODUTO/DUTO PEAD FLEXIVEL PAREDE SIMPLES, CORRUGACAO HELICOIDAL, COR PRETA, SEM ROSCA, DE 2", CRC 680 N, PARA CABEAMENTO SUBTERRANEO (NBR 15715)</v>
          </cell>
          <cell r="G4131" t="str">
            <v>Material</v>
          </cell>
        </row>
        <row r="4131">
          <cell r="I4131" t="str">
            <v>M</v>
          </cell>
          <cell r="J4131">
            <v>1.1</v>
          </cell>
          <cell r="K4131">
            <v>0</v>
          </cell>
          <cell r="L4131">
            <v>9.85</v>
          </cell>
        </row>
        <row r="4133">
          <cell r="D4133" t="str">
            <v>Código</v>
          </cell>
          <cell r="E4133" t="str">
            <v>Banco</v>
          </cell>
          <cell r="F4133" t="str">
            <v>Descrição</v>
          </cell>
          <cell r="G4133" t="str">
            <v>Tipo</v>
          </cell>
        </row>
        <row r="4133">
          <cell r="I4133" t="str">
            <v>Und</v>
          </cell>
          <cell r="J4133" t="str">
            <v>Quant.</v>
          </cell>
          <cell r="K4133" t="str">
            <v>Porcent.</v>
          </cell>
          <cell r="L4133" t="str">
            <v>Valor Unit</v>
          </cell>
        </row>
        <row r="4134">
          <cell r="D4134" t="str">
            <v> UFF00530 (ADAPT_SBC: 061307) </v>
          </cell>
          <cell r="E4134" t="str">
            <v>Próprio</v>
          </cell>
          <cell r="F4134" t="str">
            <v>ENVELOPE CONCRETO 1:2:4 , PARA 2 ELETRODUTOS KANALEX 4""</v>
          </cell>
          <cell r="G4134">
            <v>61</v>
          </cell>
        </row>
        <row r="4134">
          <cell r="I4134" t="str">
            <v>M</v>
          </cell>
          <cell r="J4134">
            <v>1</v>
          </cell>
        </row>
        <row r="4134">
          <cell r="L4134">
            <v>145.91</v>
          </cell>
        </row>
        <row r="4135">
          <cell r="D4135" t="str">
            <v> 88309 </v>
          </cell>
          <cell r="E4135" t="str">
            <v>SINAPI</v>
          </cell>
          <cell r="F4135" t="str">
            <v>PEDREIRO COM ENCARGOS COMPLEMENTARES</v>
          </cell>
          <cell r="G4135" t="str">
            <v>SEDI - SERVIÇOS DIVERSOS</v>
          </cell>
        </row>
        <row r="4135">
          <cell r="I4135" t="str">
            <v>H</v>
          </cell>
          <cell r="J4135">
            <v>0.66</v>
          </cell>
          <cell r="K4135">
            <v>0</v>
          </cell>
          <cell r="L4135">
            <v>33.38</v>
          </cell>
        </row>
        <row r="4136">
          <cell r="D4136" t="str">
            <v> 88316 </v>
          </cell>
          <cell r="E4136" t="str">
            <v>SINAPI</v>
          </cell>
          <cell r="F4136" t="str">
            <v>SERVENTE COM ENCARGOS COMPLEMENTARES</v>
          </cell>
          <cell r="G4136" t="str">
            <v>SEDI - SERVIÇOS DIVERSOS</v>
          </cell>
        </row>
        <row r="4136">
          <cell r="I4136" t="str">
            <v>H</v>
          </cell>
          <cell r="J4136">
            <v>2.64</v>
          </cell>
          <cell r="K4136">
            <v>0</v>
          </cell>
          <cell r="L4136">
            <v>25.95</v>
          </cell>
        </row>
        <row r="4137">
          <cell r="D4137" t="str">
            <v> 000050 </v>
          </cell>
          <cell r="E4137" t="str">
            <v>SBC</v>
          </cell>
          <cell r="F4137" t="str">
            <v>CIMENTO PORTLAND CP III 32RS NBR 11578 (quilo)</v>
          </cell>
          <cell r="G4137" t="str">
            <v>Material</v>
          </cell>
        </row>
        <row r="4137">
          <cell r="I4137" t="str">
            <v>KG</v>
          </cell>
          <cell r="J4137">
            <v>49.76</v>
          </cell>
          <cell r="K4137">
            <v>0</v>
          </cell>
          <cell r="L4137">
            <v>0.66</v>
          </cell>
        </row>
        <row r="4138">
          <cell r="D4138" t="str">
            <v> 000200 </v>
          </cell>
          <cell r="E4138" t="str">
            <v>SBC</v>
          </cell>
          <cell r="F4138" t="str">
            <v>PEDRA BRITADA #1 E 2</v>
          </cell>
          <cell r="G4138" t="str">
            <v>Material</v>
          </cell>
        </row>
        <row r="4138">
          <cell r="I4138" t="str">
            <v>m³</v>
          </cell>
          <cell r="J4138">
            <v>0.128</v>
          </cell>
          <cell r="K4138">
            <v>0</v>
          </cell>
          <cell r="L4138">
            <v>98.6</v>
          </cell>
        </row>
        <row r="4139">
          <cell r="D4139" t="str">
            <v> 000100 </v>
          </cell>
          <cell r="E4139" t="str">
            <v>SBC</v>
          </cell>
          <cell r="F4139" t="str">
            <v>AREIA GROSSA LAVADA</v>
          </cell>
          <cell r="G4139" t="str">
            <v>Material</v>
          </cell>
        </row>
        <row r="4139">
          <cell r="I4139" t="str">
            <v>m³</v>
          </cell>
          <cell r="J4139">
            <v>0.112</v>
          </cell>
          <cell r="K4139">
            <v>0</v>
          </cell>
          <cell r="L4139">
            <v>88.64</v>
          </cell>
        </row>
        <row r="4141">
          <cell r="D4141" t="str">
            <v>Código</v>
          </cell>
          <cell r="E4141" t="str">
            <v>Banco</v>
          </cell>
          <cell r="F4141" t="str">
            <v>Descrição</v>
          </cell>
          <cell r="G4141" t="str">
            <v>Tipo</v>
          </cell>
        </row>
        <row r="4141">
          <cell r="I4141" t="str">
            <v>Und</v>
          </cell>
          <cell r="J4141" t="str">
            <v>Quant.</v>
          </cell>
          <cell r="K4141" t="str">
            <v>Porcent.</v>
          </cell>
          <cell r="L4141" t="str">
            <v>Valor Unit</v>
          </cell>
        </row>
        <row r="4142">
          <cell r="D4142" t="str">
            <v> 061307 </v>
          </cell>
          <cell r="E4142" t="str">
            <v>SBC</v>
          </cell>
          <cell r="F4142" t="str">
            <v>ENVELOPE CONCRETO 1:2:4 P/2 ELETRODUTOS KANALEX 2""</v>
          </cell>
          <cell r="G4142" t="str">
            <v>INSTALACOES ELETRICAS - ELETRODUTOS</v>
          </cell>
        </row>
        <row r="4142">
          <cell r="I4142" t="str">
            <v>M</v>
          </cell>
          <cell r="J4142">
            <v>1</v>
          </cell>
        </row>
        <row r="4142">
          <cell r="L4142">
            <v>76.18</v>
          </cell>
        </row>
        <row r="4143">
          <cell r="D4143" t="str">
            <v> 000200 </v>
          </cell>
          <cell r="E4143" t="str">
            <v>SBC</v>
          </cell>
          <cell r="F4143" t="str">
            <v>PEDRA BRITADA #1 E 2</v>
          </cell>
          <cell r="G4143" t="str">
            <v>Material</v>
          </cell>
        </row>
        <row r="4143">
          <cell r="I4143" t="str">
            <v>m³</v>
          </cell>
          <cell r="J4143">
            <v>0.064</v>
          </cell>
          <cell r="K4143">
            <v>0</v>
          </cell>
          <cell r="L4143">
            <v>98.6</v>
          </cell>
        </row>
        <row r="4144">
          <cell r="D4144" t="str">
            <v> 039111 </v>
          </cell>
          <cell r="E4144" t="str">
            <v>SBC</v>
          </cell>
          <cell r="F4144" t="str">
            <v>ELETRODUTO FLEXIVEL KANALEX 2"</v>
          </cell>
          <cell r="G4144" t="str">
            <v>Material</v>
          </cell>
        </row>
        <row r="4144">
          <cell r="I4144" t="str">
            <v>M</v>
          </cell>
          <cell r="J4144">
            <v>2.4</v>
          </cell>
          <cell r="K4144">
            <v>0</v>
          </cell>
          <cell r="L4144">
            <v>6.38</v>
          </cell>
        </row>
        <row r="4145">
          <cell r="D4145" t="str">
            <v> 099900 </v>
          </cell>
          <cell r="E4145" t="str">
            <v>SBC</v>
          </cell>
          <cell r="F4145" t="str">
            <v>SERVENTE</v>
          </cell>
          <cell r="G4145" t="str">
            <v>Mão de Obra</v>
          </cell>
        </row>
        <row r="4145">
          <cell r="I4145" t="str">
            <v>H</v>
          </cell>
          <cell r="J4145">
            <v>1.32</v>
          </cell>
          <cell r="K4145">
            <v>0</v>
          </cell>
          <cell r="L4145">
            <v>18.683875</v>
          </cell>
        </row>
        <row r="4146">
          <cell r="D4146" t="str">
            <v> 099050 </v>
          </cell>
          <cell r="E4146" t="str">
            <v>SBC</v>
          </cell>
          <cell r="F4146" t="str">
            <v>PEDREIRO</v>
          </cell>
          <cell r="G4146" t="str">
            <v>Mão de Obra</v>
          </cell>
        </row>
        <row r="4146">
          <cell r="I4146" t="str">
            <v>H</v>
          </cell>
          <cell r="J4146">
            <v>0.33</v>
          </cell>
          <cell r="K4146">
            <v>0</v>
          </cell>
          <cell r="L4146">
            <v>25.83713</v>
          </cell>
        </row>
        <row r="4147">
          <cell r="D4147" t="str">
            <v> 000100 </v>
          </cell>
          <cell r="E4147" t="str">
            <v>SBC</v>
          </cell>
          <cell r="F4147" t="str">
            <v>AREIA GROSSA LAVADA</v>
          </cell>
          <cell r="G4147" t="str">
            <v>Material</v>
          </cell>
        </row>
        <row r="4147">
          <cell r="I4147" t="str">
            <v>m³</v>
          </cell>
          <cell r="J4147">
            <v>0.056</v>
          </cell>
          <cell r="K4147">
            <v>0</v>
          </cell>
          <cell r="L4147">
            <v>88.64</v>
          </cell>
        </row>
        <row r="4148">
          <cell r="D4148" t="str">
            <v> 000050 </v>
          </cell>
          <cell r="E4148" t="str">
            <v>SBC</v>
          </cell>
          <cell r="F4148" t="str">
            <v>CIMENTO PORTLAND CP III 32RS NBR 11578 (quilo)</v>
          </cell>
          <cell r="G4148" t="str">
            <v>Material</v>
          </cell>
        </row>
        <row r="4148">
          <cell r="I4148" t="str">
            <v>KG</v>
          </cell>
          <cell r="J4148">
            <v>24.88</v>
          </cell>
          <cell r="K4148">
            <v>0</v>
          </cell>
          <cell r="L4148">
            <v>0.66</v>
          </cell>
        </row>
        <row r="4150">
          <cell r="D4150" t="str">
            <v>Código</v>
          </cell>
          <cell r="E4150" t="str">
            <v>Banco</v>
          </cell>
          <cell r="F4150" t="str">
            <v>Descrição</v>
          </cell>
          <cell r="G4150" t="str">
            <v>Tipo</v>
          </cell>
        </row>
        <row r="4150">
          <cell r="I4150" t="str">
            <v>Und</v>
          </cell>
          <cell r="J4150" t="str">
            <v>Quant.</v>
          </cell>
          <cell r="K4150" t="str">
            <v>Porcent.</v>
          </cell>
          <cell r="L4150" t="str">
            <v>Valor Unit</v>
          </cell>
        </row>
        <row r="4151">
          <cell r="D4151" t="str">
            <v> UFF00565 (ADAPT_IOPES: 151017) </v>
          </cell>
          <cell r="E4151" t="str">
            <v>Próprio</v>
          </cell>
          <cell r="F4151" t="str">
            <v>CAIXA DE PASSAGEM DE ALVENARIA DE BLOCOS DE CONCRETO 9x19x39 CM, DIMENSÕES 60x60x60 CM, COM REVESTIMENTO INTERNO EM CHAPISCO E RECOBO, TAMPA DE FERRO FUNDIDO PESADO DIAM. 60 CM, COM DRENO DE BRITA NO FUNDO.</v>
          </cell>
          <cell r="G4151" t="str">
            <v>ASTU - ASSENTAMENTO DE TUBOS E PECAS</v>
          </cell>
        </row>
        <row r="4151">
          <cell r="I4151" t="str">
            <v>UN</v>
          </cell>
          <cell r="J4151">
            <v>1</v>
          </cell>
        </row>
        <row r="4151">
          <cell r="L4151">
            <v>986.8</v>
          </cell>
        </row>
        <row r="4152">
          <cell r="D4152" t="str">
            <v> 88262 </v>
          </cell>
          <cell r="E4152" t="str">
            <v>SINAPI</v>
          </cell>
          <cell r="F4152" t="str">
            <v>CARPINTEIRO DE FORMAS COM ENCARGOS COMPLEMENTARES</v>
          </cell>
          <cell r="G4152" t="str">
            <v>SEDI - SERVIÇOS DIVERSOS</v>
          </cell>
        </row>
        <row r="4152">
          <cell r="I4152" t="str">
            <v>H</v>
          </cell>
          <cell r="J4152">
            <v>0.808</v>
          </cell>
          <cell r="K4152">
            <v>0</v>
          </cell>
          <cell r="L4152">
            <v>33.15</v>
          </cell>
        </row>
        <row r="4153">
          <cell r="D4153" t="str">
            <v> 88242 </v>
          </cell>
          <cell r="E4153" t="str">
            <v>SINAPI</v>
          </cell>
          <cell r="F4153" t="str">
            <v>AJUDANTE DE PEDREIRO COM ENCARGOS COMPLEMENTARES</v>
          </cell>
          <cell r="G4153" t="str">
            <v>SEDI - SERVIÇOS DIVERSOS</v>
          </cell>
        </row>
        <row r="4153">
          <cell r="I4153" t="str">
            <v>H</v>
          </cell>
          <cell r="J4153">
            <v>0.894</v>
          </cell>
          <cell r="K4153">
            <v>0</v>
          </cell>
          <cell r="L4153">
            <v>26.86</v>
          </cell>
        </row>
        <row r="4154">
          <cell r="D4154" t="str">
            <v> 88316 </v>
          </cell>
          <cell r="E4154" t="str">
            <v>SINAPI</v>
          </cell>
          <cell r="F4154" t="str">
            <v>SERVENTE COM ENCARGOS COMPLEMENTARES</v>
          </cell>
          <cell r="G4154" t="str">
            <v>SEDI - SERVIÇOS DIVERSOS</v>
          </cell>
        </row>
        <row r="4154">
          <cell r="I4154" t="str">
            <v>H</v>
          </cell>
          <cell r="J4154">
            <v>9.164</v>
          </cell>
          <cell r="K4154">
            <v>0</v>
          </cell>
          <cell r="L4154">
            <v>25.95</v>
          </cell>
        </row>
        <row r="4155">
          <cell r="D4155" t="str">
            <v> 88309 </v>
          </cell>
          <cell r="E4155" t="str">
            <v>SINAPI</v>
          </cell>
          <cell r="F4155" t="str">
            <v>PEDREIRO COM ENCARGOS COMPLEMENTARES</v>
          </cell>
          <cell r="G4155" t="str">
            <v>SEDI - SERVIÇOS DIVERSOS</v>
          </cell>
        </row>
        <row r="4155">
          <cell r="I4155" t="str">
            <v>H</v>
          </cell>
          <cell r="J4155">
            <v>3.301</v>
          </cell>
          <cell r="K4155">
            <v>0</v>
          </cell>
          <cell r="L4155">
            <v>33.38</v>
          </cell>
        </row>
        <row r="4156">
          <cell r="D4156" t="str">
            <v> 88245 </v>
          </cell>
          <cell r="E4156" t="str">
            <v>SINAPI</v>
          </cell>
          <cell r="F4156" t="str">
            <v>ARMADOR COM ENCARGOS COMPLEMENTARES</v>
          </cell>
          <cell r="G4156" t="str">
            <v>SEDI - SERVIÇOS DIVERSOS</v>
          </cell>
        </row>
        <row r="4156">
          <cell r="I4156" t="str">
            <v>H</v>
          </cell>
          <cell r="J4156">
            <v>0.086</v>
          </cell>
          <cell r="K4156">
            <v>0</v>
          </cell>
          <cell r="L4156">
            <v>32.41</v>
          </cell>
        </row>
        <row r="4157">
          <cell r="D4157" t="str">
            <v> 000211 </v>
          </cell>
          <cell r="E4157" t="str">
            <v>SBC</v>
          </cell>
          <cell r="F4157" t="str">
            <v>PEDRA BRITADA #3</v>
          </cell>
          <cell r="G4157" t="str">
            <v>Material</v>
          </cell>
        </row>
        <row r="4157">
          <cell r="I4157" t="str">
            <v>m³</v>
          </cell>
          <cell r="J4157">
            <v>0.023</v>
          </cell>
          <cell r="K4157">
            <v>0</v>
          </cell>
          <cell r="L4157">
            <v>92.65</v>
          </cell>
        </row>
        <row r="4158">
          <cell r="D4158" t="str">
            <v> 000300 </v>
          </cell>
          <cell r="E4158" t="str">
            <v>SBC</v>
          </cell>
          <cell r="F4158" t="str">
            <v>CAL HIDRATADA CH-III SACO 20kg (QUILOGRAMA)</v>
          </cell>
          <cell r="G4158" t="str">
            <v>Material</v>
          </cell>
        </row>
        <row r="4158">
          <cell r="I4158" t="str">
            <v>KG</v>
          </cell>
          <cell r="J4158">
            <v>2.727</v>
          </cell>
          <cell r="K4158">
            <v>0</v>
          </cell>
          <cell r="L4158">
            <v>0.89</v>
          </cell>
        </row>
        <row r="4159">
          <cell r="D4159" t="str">
            <v> 00043132 </v>
          </cell>
          <cell r="E4159" t="str">
            <v>SINAPI</v>
          </cell>
          <cell r="F4159" t="str">
            <v>ARAME RECOZIDO 16 BWG, D = 1,65 MM (0,016 KG/M) OU 18 BWG, D = 1,25 MM (0,01 KG/M)</v>
          </cell>
          <cell r="G4159" t="str">
            <v>Material</v>
          </cell>
        </row>
        <row r="4159">
          <cell r="I4159" t="str">
            <v>KG</v>
          </cell>
          <cell r="J4159">
            <v>0.021</v>
          </cell>
          <cell r="K4159">
            <v>0</v>
          </cell>
          <cell r="L4159">
            <v>25.69</v>
          </cell>
        </row>
        <row r="4160">
          <cell r="D4160" t="str">
            <v> 00034599 </v>
          </cell>
          <cell r="E4160" t="str">
            <v>SINAPI</v>
          </cell>
          <cell r="F4160" t="str">
            <v>BLOCO DE VEDACAO CONCRETO APARENTE 9 X 19 X 39 CM (CLASSE C - NBR 6136)</v>
          </cell>
          <cell r="G4160" t="str">
            <v>Material</v>
          </cell>
        </row>
        <row r="4160">
          <cell r="I4160" t="str">
            <v>UN</v>
          </cell>
          <cell r="J4160">
            <v>21.858</v>
          </cell>
          <cell r="K4160">
            <v>0</v>
          </cell>
          <cell r="L4160">
            <v>2.75</v>
          </cell>
        </row>
        <row r="4161">
          <cell r="D4161" t="str">
            <v> 008766 </v>
          </cell>
          <cell r="E4161" t="str">
            <v>SBC</v>
          </cell>
          <cell r="F4161" t="str">
            <v>PEDRA BRITADA #1</v>
          </cell>
          <cell r="G4161" t="str">
            <v>Material</v>
          </cell>
        </row>
        <row r="4161">
          <cell r="I4161" t="str">
            <v>m³</v>
          </cell>
          <cell r="J4161">
            <v>0.011</v>
          </cell>
          <cell r="K4161">
            <v>0</v>
          </cell>
          <cell r="L4161">
            <v>98.08</v>
          </cell>
        </row>
        <row r="4162">
          <cell r="D4162" t="str">
            <v> 00006212 </v>
          </cell>
          <cell r="E4162" t="str">
            <v>SINAPI</v>
          </cell>
          <cell r="F4162" t="str">
            <v>TABUA *2,5 X 30 CM EM PINUS, MISTA OU EQUIVALENTE DA REGIAO - BRUTA</v>
          </cell>
          <cell r="G4162" t="str">
            <v>Material</v>
          </cell>
        </row>
        <row r="4162">
          <cell r="I4162" t="str">
            <v>M</v>
          </cell>
          <cell r="J4162">
            <v>0.622</v>
          </cell>
          <cell r="K4162">
            <v>0</v>
          </cell>
          <cell r="L4162">
            <v>13.9</v>
          </cell>
        </row>
        <row r="4163">
          <cell r="D4163" t="str">
            <v> 00004509 </v>
          </cell>
          <cell r="E4163" t="str">
            <v>SINAPI</v>
          </cell>
          <cell r="F4163" t="str">
            <v>SARRAFO *2,5 X 10* CM EM PINUS, MISTA OU EQUIVALENTE DA REGIAO - BRUTA</v>
          </cell>
          <cell r="G4163" t="str">
            <v>Material</v>
          </cell>
        </row>
        <row r="4163">
          <cell r="I4163" t="str">
            <v>M</v>
          </cell>
          <cell r="J4163">
            <v>0.311</v>
          </cell>
          <cell r="K4163">
            <v>0</v>
          </cell>
          <cell r="L4163">
            <v>4.25</v>
          </cell>
        </row>
        <row r="4164">
          <cell r="D4164" t="str">
            <v> 00005061 </v>
          </cell>
          <cell r="E4164" t="str">
            <v>SINAPI</v>
          </cell>
          <cell r="F4164" t="str">
            <v>PREGO DE ACO POLIDO COM CABECA 18 X 27 (2 1/2 X 10)</v>
          </cell>
          <cell r="G4164" t="str">
            <v>Material</v>
          </cell>
        </row>
        <row r="4164">
          <cell r="I4164" t="str">
            <v>KG</v>
          </cell>
          <cell r="J4164">
            <v>0.093</v>
          </cell>
          <cell r="K4164">
            <v>0</v>
          </cell>
          <cell r="L4164">
            <v>18.05</v>
          </cell>
        </row>
        <row r="4165">
          <cell r="D4165" t="str">
            <v> 00507 </v>
          </cell>
          <cell r="E4165" t="str">
            <v>EMOP</v>
          </cell>
          <cell r="F4165" t="str">
            <v>TAMPAO DE FERRO FUNDIDO NODULAR MISTO, A RTICULADO, DIAMETRO DE 60CM, TIPO PESADO</v>
          </cell>
          <cell r="G4165" t="str">
            <v>Material</v>
          </cell>
        </row>
        <row r="4165">
          <cell r="I4165" t="str">
            <v>UN</v>
          </cell>
          <cell r="J4165">
            <v>1</v>
          </cell>
          <cell r="K4165">
            <v>0</v>
          </cell>
          <cell r="L4165">
            <v>468</v>
          </cell>
        </row>
        <row r="4166">
          <cell r="D4166" t="str">
            <v> 000098 </v>
          </cell>
          <cell r="E4166" t="str">
            <v>SBC</v>
          </cell>
          <cell r="F4166" t="str">
            <v>AREIA MEDIA LAVADA</v>
          </cell>
          <cell r="G4166" t="str">
            <v>Material</v>
          </cell>
        </row>
        <row r="4166">
          <cell r="I4166" t="str">
            <v>m³</v>
          </cell>
          <cell r="J4166">
            <v>0.086</v>
          </cell>
          <cell r="K4166">
            <v>0</v>
          </cell>
          <cell r="L4166">
            <v>95</v>
          </cell>
        </row>
        <row r="4167">
          <cell r="D4167" t="str">
            <v> 00013284 </v>
          </cell>
          <cell r="E4167" t="str">
            <v>SINAPI</v>
          </cell>
          <cell r="F4167" t="str">
            <v>CIMENTO PORTLAND DE ALTO FORNO (AF) CP III-40</v>
          </cell>
          <cell r="G4167" t="str">
            <v>Material</v>
          </cell>
        </row>
        <row r="4167">
          <cell r="I4167" t="str">
            <v>KG</v>
          </cell>
          <cell r="J4167">
            <v>24.067</v>
          </cell>
          <cell r="K4167">
            <v>0</v>
          </cell>
          <cell r="L4167">
            <v>0.56</v>
          </cell>
        </row>
        <row r="4168">
          <cell r="D4168" t="str">
            <v> 00002692 </v>
          </cell>
          <cell r="E4168" t="str">
            <v>SINAPI</v>
          </cell>
          <cell r="F4168" t="str">
            <v>DESMOLDANTE PROTETOR PARA FORMAS DE MADEIRA, DE BASE OLEOSA EMULSIONADA EM AGUA</v>
          </cell>
          <cell r="G4168" t="str">
            <v>Material</v>
          </cell>
        </row>
        <row r="4168">
          <cell r="I4168" t="str">
            <v>L</v>
          </cell>
          <cell r="J4168">
            <v>0.249</v>
          </cell>
          <cell r="K4168">
            <v>0</v>
          </cell>
          <cell r="L4168">
            <v>7.97</v>
          </cell>
        </row>
        <row r="4169">
          <cell r="D4169" t="str">
            <v> 072552 </v>
          </cell>
          <cell r="E4169" t="str">
            <v>SBC</v>
          </cell>
          <cell r="F4169" t="str">
            <v>ADITIVO IMPERMEABILIZANTE PEGA NORMAL SIKA 1</v>
          </cell>
          <cell r="G4169" t="str">
            <v>Material</v>
          </cell>
        </row>
        <row r="4169">
          <cell r="I4169" t="str">
            <v>L</v>
          </cell>
          <cell r="J4169">
            <v>0.764</v>
          </cell>
          <cell r="K4169">
            <v>0</v>
          </cell>
          <cell r="L4169">
            <v>6.72</v>
          </cell>
        </row>
        <row r="4170">
          <cell r="D4170" t="str">
            <v> 00000033 </v>
          </cell>
          <cell r="E4170" t="str">
            <v>SINAPI</v>
          </cell>
          <cell r="F4170" t="str">
            <v>ACO CA-50, 8,0 MM, VERGALHAO</v>
          </cell>
          <cell r="G4170" t="str">
            <v>Material</v>
          </cell>
        </row>
        <row r="4170">
          <cell r="I4170" t="str">
            <v>KG</v>
          </cell>
          <cell r="J4170">
            <v>1.176</v>
          </cell>
          <cell r="K4170">
            <v>0</v>
          </cell>
          <cell r="L4170">
            <v>8.12</v>
          </cell>
        </row>
        <row r="4171">
          <cell r="D4171" t="str">
            <v> 008767 </v>
          </cell>
          <cell r="E4171" t="str">
            <v>SBC</v>
          </cell>
          <cell r="F4171" t="str">
            <v>PEDRA BRITADA #2</v>
          </cell>
          <cell r="G4171" t="str">
            <v>Material</v>
          </cell>
        </row>
        <row r="4171">
          <cell r="I4171" t="str">
            <v>m³</v>
          </cell>
          <cell r="J4171">
            <v>0.011</v>
          </cell>
          <cell r="K4171">
            <v>0</v>
          </cell>
          <cell r="L4171">
            <v>98.6</v>
          </cell>
        </row>
        <row r="4173">
          <cell r="F4173" t="str">
            <v>INSTALAÇÃO DE INCÊNDIO</v>
          </cell>
        </row>
        <row r="4174">
          <cell r="F4174" t="str">
            <v>SISTEMA DE DETECÇÃO E ALARME DE INCÊNDIO</v>
          </cell>
        </row>
        <row r="4175">
          <cell r="F4175" t="str">
            <v>INSTALAÇÕES INTERNAS SDAI</v>
          </cell>
        </row>
        <row r="4176">
          <cell r="D4176" t="str">
            <v>Código</v>
          </cell>
          <cell r="E4176" t="str">
            <v>Banco</v>
          </cell>
          <cell r="F4176" t="str">
            <v>Descrição</v>
          </cell>
          <cell r="G4176" t="str">
            <v>Tipo</v>
          </cell>
        </row>
        <row r="4176">
          <cell r="I4176" t="str">
            <v>Und</v>
          </cell>
          <cell r="J4176" t="str">
            <v>Quant.</v>
          </cell>
          <cell r="K4176" t="str">
            <v>Porcent.</v>
          </cell>
          <cell r="L4176" t="str">
            <v>Valor Unit</v>
          </cell>
        </row>
        <row r="4177">
          <cell r="D4177" t="str">
            <v> UFF00524 (ADAPT_EMOP: 15.034.0021-A) </v>
          </cell>
          <cell r="E4177" t="str">
            <v>Próprio</v>
          </cell>
          <cell r="F4177" t="str">
            <v>REMOÇÃO/DESINSTALAÇÃO DE REDE SISTEMA DETECÇÃO E ALARME DE INCÊNDIO (SDAI).</v>
          </cell>
          <cell r="G4177">
            <v>15</v>
          </cell>
        </row>
        <row r="4177">
          <cell r="I4177" t="str">
            <v>M</v>
          </cell>
          <cell r="J4177">
            <v>1</v>
          </cell>
        </row>
        <row r="4177">
          <cell r="L4177">
            <v>9.44</v>
          </cell>
        </row>
        <row r="4178">
          <cell r="D4178" t="str">
            <v> 88264 </v>
          </cell>
          <cell r="E4178" t="str">
            <v>SINAPI</v>
          </cell>
          <cell r="F4178" t="str">
            <v>ELETRICISTA COM ENCARGOS COMPLEMENTARES</v>
          </cell>
          <cell r="G4178" t="str">
            <v>SEDI - SERVIÇOS DIVERSOS</v>
          </cell>
        </row>
        <row r="4178">
          <cell r="I4178" t="str">
            <v>H</v>
          </cell>
          <cell r="J4178">
            <v>0.16</v>
          </cell>
          <cell r="K4178">
            <v>0</v>
          </cell>
          <cell r="L4178">
            <v>33.07</v>
          </cell>
        </row>
        <row r="4179">
          <cell r="D4179" t="str">
            <v> 88316 </v>
          </cell>
          <cell r="E4179" t="str">
            <v>SINAPI</v>
          </cell>
          <cell r="F4179" t="str">
            <v>SERVENTE COM ENCARGOS COMPLEMENTARES</v>
          </cell>
          <cell r="G4179" t="str">
            <v>SEDI - SERVIÇOS DIVERSOS</v>
          </cell>
        </row>
        <row r="4179">
          <cell r="I4179" t="str">
            <v>H</v>
          </cell>
          <cell r="J4179">
            <v>0.16</v>
          </cell>
          <cell r="K4179">
            <v>0</v>
          </cell>
          <cell r="L4179">
            <v>25.95</v>
          </cell>
        </row>
        <row r="4181">
          <cell r="D4181" t="str">
            <v>Código</v>
          </cell>
          <cell r="E4181" t="str">
            <v>Banco</v>
          </cell>
          <cell r="F4181" t="str">
            <v>Descrição</v>
          </cell>
          <cell r="G4181" t="str">
            <v>Tipo</v>
          </cell>
        </row>
        <row r="4181">
          <cell r="I4181" t="str">
            <v>Und</v>
          </cell>
          <cell r="J4181" t="str">
            <v>Quant.</v>
          </cell>
          <cell r="K4181" t="str">
            <v>Porcent.</v>
          </cell>
          <cell r="L4181" t="str">
            <v>Valor Unit</v>
          </cell>
        </row>
        <row r="4182">
          <cell r="D4182" t="str">
            <v> 15.034.0021-A </v>
          </cell>
          <cell r="E4182" t="str">
            <v>EMOP</v>
          </cell>
          <cell r="F4182" t="str">
            <v>ELETRODUTO DE FERRO GALVANIZADO,TIPO MEDIO,DIAMETRO DE 1",IN CLUSIVE CONEXOES E EMENDAS,EXCLUSIVE ABERTURA E FECHAMENTO D E RASGO.FORNECIMENTO E ASSENTAMENTO</v>
          </cell>
          <cell r="G4182">
            <v>15</v>
          </cell>
        </row>
        <row r="4182">
          <cell r="I4182" t="str">
            <v>M</v>
          </cell>
          <cell r="J4182">
            <v>1</v>
          </cell>
        </row>
        <row r="4182">
          <cell r="L4182">
            <v>18.74</v>
          </cell>
        </row>
        <row r="4183">
          <cell r="D4183" t="str">
            <v> 20132 </v>
          </cell>
          <cell r="E4183" t="str">
            <v>EMOP</v>
          </cell>
          <cell r="F4183" t="str">
            <v>MAO-DE-OBRA DE SERVENTE DA CONSTRUCAO CI VIL, INCLUSIVE ENCARGOS SOCIAIS DESONERA DOS</v>
          </cell>
          <cell r="G4183" t="str">
            <v>Mão de Obra</v>
          </cell>
        </row>
        <row r="4183">
          <cell r="I4183" t="str">
            <v>H</v>
          </cell>
          <cell r="J4183">
            <v>0.16</v>
          </cell>
          <cell r="K4183">
            <v>3</v>
          </cell>
          <cell r="L4183">
            <v>17.5</v>
          </cell>
        </row>
        <row r="4184">
          <cell r="D4184" t="str">
            <v> 04752 </v>
          </cell>
          <cell r="E4184" t="str">
            <v>EMOP</v>
          </cell>
          <cell r="F4184" t="str">
            <v>ELETRODUTO DE FERRO GALVANIZADO, MEDIO, GALVANIZACAO A FOGO, NBR 5624, EM BARRAS  DE 3M, DE 1"</v>
          </cell>
          <cell r="G4184" t="str">
            <v>Material</v>
          </cell>
        </row>
        <row r="4184">
          <cell r="I4184" t="str">
            <v>UN</v>
          </cell>
          <cell r="J4184">
            <v>0.35</v>
          </cell>
          <cell r="K4184">
            <v>10</v>
          </cell>
          <cell r="L4184">
            <v>30.88</v>
          </cell>
        </row>
        <row r="4185">
          <cell r="D4185" t="str">
            <v> 20060 </v>
          </cell>
          <cell r="E4185" t="str">
            <v>EMOP</v>
          </cell>
          <cell r="F4185" t="str">
            <v>MAO-DE-OBRA DE ELETRICISTA DA CONSTRUCAO  CIVIL, INCLUSIVE ENCARGOS SOCIAIS DESON ERADOS</v>
          </cell>
          <cell r="G4185" t="str">
            <v>Mão de Obra</v>
          </cell>
        </row>
        <row r="4185">
          <cell r="I4185" t="str">
            <v>H</v>
          </cell>
          <cell r="J4185">
            <v>0.16</v>
          </cell>
          <cell r="K4185">
            <v>3</v>
          </cell>
          <cell r="L4185">
            <v>24.2</v>
          </cell>
        </row>
        <row r="4187">
          <cell r="D4187" t="str">
            <v>Código</v>
          </cell>
          <cell r="E4187" t="str">
            <v>Banco</v>
          </cell>
          <cell r="F4187" t="str">
            <v>Descrição</v>
          </cell>
          <cell r="G4187" t="str">
            <v>Tipo</v>
          </cell>
        </row>
        <row r="4187">
          <cell r="I4187" t="str">
            <v>Und</v>
          </cell>
          <cell r="J4187" t="str">
            <v>Quant.</v>
          </cell>
          <cell r="K4187" t="str">
            <v>Porcent.</v>
          </cell>
          <cell r="L4187" t="str">
            <v>Valor Unit</v>
          </cell>
        </row>
        <row r="4188">
          <cell r="D4188" t="str">
            <v> UFF00514 (ADAPT_EMOP:  15.034.0020-A) </v>
          </cell>
          <cell r="E4188" t="str">
            <v>Próprio</v>
          </cell>
          <cell r="F4188" t="str">
            <v>ELETRODUTO DE ALUMÍNIO DIÂMETRO 3/4" COM ROSCA BSP. FORNECIMENTO E ASSENTAMENTO</v>
          </cell>
          <cell r="G4188">
            <v>15</v>
          </cell>
        </row>
        <row r="4188">
          <cell r="I4188" t="str">
            <v>M</v>
          </cell>
          <cell r="J4188">
            <v>1</v>
          </cell>
        </row>
        <row r="4188">
          <cell r="L4188">
            <v>34.18</v>
          </cell>
        </row>
        <row r="4189">
          <cell r="D4189" t="str">
            <v> 88264 </v>
          </cell>
          <cell r="E4189" t="str">
            <v>SINAPI</v>
          </cell>
          <cell r="F4189" t="str">
            <v>ELETRICISTA COM ENCARGOS COMPLEMENTARES</v>
          </cell>
          <cell r="G4189" t="str">
            <v>SEDI - SERVIÇOS DIVERSOS</v>
          </cell>
        </row>
        <row r="4189">
          <cell r="I4189" t="str">
            <v>H</v>
          </cell>
          <cell r="J4189">
            <v>0.14</v>
          </cell>
          <cell r="K4189">
            <v>0</v>
          </cell>
          <cell r="L4189">
            <v>33.07</v>
          </cell>
        </row>
        <row r="4190">
          <cell r="D4190" t="str">
            <v> 88247 </v>
          </cell>
          <cell r="E4190" t="str">
            <v>SINAPI</v>
          </cell>
          <cell r="F4190" t="str">
            <v>AUXILIAR DE ELETRICISTA COM ENCARGOS COMPLEMENTARES</v>
          </cell>
          <cell r="G4190" t="str">
            <v>SEDI - SERVIÇOS DIVERSOS</v>
          </cell>
        </row>
        <row r="4190">
          <cell r="I4190" t="str">
            <v>H</v>
          </cell>
          <cell r="J4190">
            <v>0.14</v>
          </cell>
          <cell r="K4190">
            <v>0</v>
          </cell>
          <cell r="L4190">
            <v>27.3</v>
          </cell>
        </row>
        <row r="4191">
          <cell r="D4191" t="str">
            <v> UFF_COTAÇÃO 183 </v>
          </cell>
          <cell r="E4191" t="str">
            <v>Próprio</v>
          </cell>
          <cell r="F4191" t="str">
            <v>ELETRODUTO DE ALUMÍNIO 3/4" COM ROSCA BSP, VARA COM 3M</v>
          </cell>
          <cell r="G4191" t="str">
            <v>Material</v>
          </cell>
        </row>
        <row r="4191">
          <cell r="I4191" t="str">
            <v>M</v>
          </cell>
          <cell r="J4191">
            <v>0.35</v>
          </cell>
          <cell r="K4191">
            <v>0</v>
          </cell>
          <cell r="L4191">
            <v>73.56</v>
          </cell>
        </row>
        <row r="4193">
          <cell r="D4193" t="str">
            <v>Código</v>
          </cell>
          <cell r="E4193" t="str">
            <v>Banco</v>
          </cell>
          <cell r="F4193" t="str">
            <v>Descrição</v>
          </cell>
          <cell r="G4193" t="str">
            <v>Tipo</v>
          </cell>
        </row>
        <row r="4193">
          <cell r="I4193" t="str">
            <v>Und</v>
          </cell>
          <cell r="J4193" t="str">
            <v>Quant.</v>
          </cell>
          <cell r="K4193" t="str">
            <v>Porcent.</v>
          </cell>
          <cell r="L4193" t="str">
            <v>Valor Unit</v>
          </cell>
        </row>
        <row r="4194">
          <cell r="D4194" t="str">
            <v> 061551 </v>
          </cell>
          <cell r="E4194" t="str">
            <v>SBC</v>
          </cell>
          <cell r="F4194" t="str">
            <v>ELETRODUTO FLEXIVEL SEALTUBE 1""</v>
          </cell>
          <cell r="G4194" t="str">
            <v>INSTALACOES ELETRICAS - ELETRODUTOS</v>
          </cell>
        </row>
        <row r="4194">
          <cell r="I4194" t="str">
            <v>M</v>
          </cell>
          <cell r="J4194">
            <v>1</v>
          </cell>
        </row>
        <row r="4194">
          <cell r="L4194">
            <v>29.4</v>
          </cell>
        </row>
        <row r="4195">
          <cell r="D4195" t="str">
            <v> 099806 </v>
          </cell>
          <cell r="E4195" t="str">
            <v>SBC</v>
          </cell>
          <cell r="F4195" t="str">
            <v>AJUDANTE DE ELETRICISTA</v>
          </cell>
          <cell r="G4195" t="str">
            <v>Mão de Obra</v>
          </cell>
        </row>
        <row r="4195">
          <cell r="I4195" t="str">
            <v>H</v>
          </cell>
          <cell r="J4195">
            <v>0.305</v>
          </cell>
          <cell r="K4195">
            <v>0</v>
          </cell>
          <cell r="L4195">
            <v>19.687466</v>
          </cell>
        </row>
        <row r="4196">
          <cell r="D4196" t="str">
            <v> 087016 </v>
          </cell>
          <cell r="E4196" t="str">
            <v>SBC</v>
          </cell>
          <cell r="F4196" t="str">
            <v>ELETRODUTO FLEXIVEL SEALTUBE 1"</v>
          </cell>
          <cell r="G4196" t="str">
            <v>Material</v>
          </cell>
        </row>
        <row r="4196">
          <cell r="I4196" t="str">
            <v>M</v>
          </cell>
          <cell r="J4196">
            <v>1</v>
          </cell>
          <cell r="K4196">
            <v>0</v>
          </cell>
          <cell r="L4196">
            <v>15.52</v>
          </cell>
        </row>
        <row r="4197">
          <cell r="D4197" t="str">
            <v> 099250 </v>
          </cell>
          <cell r="E4197" t="str">
            <v>SBC</v>
          </cell>
          <cell r="F4197" t="str">
            <v>ELETRICISTA</v>
          </cell>
          <cell r="G4197" t="str">
            <v>Mão de Obra</v>
          </cell>
        </row>
        <row r="4197">
          <cell r="I4197" t="str">
            <v>H</v>
          </cell>
          <cell r="J4197">
            <v>0.305</v>
          </cell>
          <cell r="K4197">
            <v>0</v>
          </cell>
          <cell r="L4197">
            <v>25.83713</v>
          </cell>
        </row>
        <row r="4199">
          <cell r="D4199" t="str">
            <v>Código</v>
          </cell>
          <cell r="E4199" t="str">
            <v>Banco</v>
          </cell>
          <cell r="F4199" t="str">
            <v>Descrição</v>
          </cell>
          <cell r="G4199" t="str">
            <v>Tipo</v>
          </cell>
        </row>
        <row r="4199">
          <cell r="I4199" t="str">
            <v>Und</v>
          </cell>
          <cell r="J4199" t="str">
            <v>Quant.</v>
          </cell>
          <cell r="K4199" t="str">
            <v>Porcent.</v>
          </cell>
          <cell r="L4199" t="str">
            <v>Valor Unit</v>
          </cell>
        </row>
        <row r="4200">
          <cell r="D4200" t="str">
            <v> UFF00024 (ADAPT_SBC:055221) </v>
          </cell>
          <cell r="E4200" t="str">
            <v>Próprio</v>
          </cell>
          <cell r="F4200" t="str">
            <v>CONECTOR MACHO GIRATORIO 1" POLEGADA ZINCADO</v>
          </cell>
          <cell r="G4200" t="str">
            <v>INES - INSTALAÇÕES ESPECIAIS</v>
          </cell>
        </row>
        <row r="4200">
          <cell r="I4200" t="str">
            <v>UN</v>
          </cell>
          <cell r="J4200">
            <v>1</v>
          </cell>
        </row>
        <row r="4200">
          <cell r="L4200">
            <v>13.28</v>
          </cell>
        </row>
        <row r="4201">
          <cell r="D4201" t="str">
            <v> 88248 </v>
          </cell>
          <cell r="E4201" t="str">
            <v>SINAPI</v>
          </cell>
          <cell r="F4201" t="str">
            <v>AUXILIAR DE ENCANADOR OU BOMBEIRO HIDRÁULICO COM ENCARGOS COMPLEMENTARES</v>
          </cell>
          <cell r="G4201" t="str">
            <v>SEDI - SERVIÇOS DIVERSOS</v>
          </cell>
        </row>
        <row r="4201">
          <cell r="I4201" t="str">
            <v>H</v>
          </cell>
          <cell r="J4201">
            <v>0.158</v>
          </cell>
          <cell r="K4201">
            <v>0</v>
          </cell>
          <cell r="L4201">
            <v>26.23</v>
          </cell>
        </row>
        <row r="4202">
          <cell r="D4202" t="str">
            <v> 88267 </v>
          </cell>
          <cell r="E4202" t="str">
            <v>SINAPI</v>
          </cell>
          <cell r="F4202" t="str">
            <v>ENCANADOR OU BOMBEIRO HIDRÁULICO COM ENCARGOS COMPLEMENTARES</v>
          </cell>
          <cell r="G4202" t="str">
            <v>SEDI - SERVIÇOS DIVERSOS</v>
          </cell>
        </row>
        <row r="4202">
          <cell r="I4202" t="str">
            <v>H</v>
          </cell>
          <cell r="J4202">
            <v>0.158</v>
          </cell>
          <cell r="K4202">
            <v>0</v>
          </cell>
          <cell r="L4202">
            <v>32.39</v>
          </cell>
        </row>
        <row r="4203">
          <cell r="D4203" t="str">
            <v> 00002483 </v>
          </cell>
          <cell r="E4203" t="str">
            <v>SINAPI</v>
          </cell>
          <cell r="F4203" t="str">
            <v>CONECTOR RETO DE ALUMINIO PARA ELETRODUTO DE 1", PARA ADAPTAR ENTRADA DE ELETRODUTO METALICO FLEXIVEL EM QUADROS</v>
          </cell>
          <cell r="G4203" t="str">
            <v>Material</v>
          </cell>
        </row>
        <row r="4203">
          <cell r="I4203" t="str">
            <v>UN</v>
          </cell>
          <cell r="J4203">
            <v>1</v>
          </cell>
          <cell r="K4203">
            <v>0</v>
          </cell>
          <cell r="L4203">
            <v>4.03</v>
          </cell>
        </row>
        <row r="4205">
          <cell r="D4205" t="str">
            <v>Código</v>
          </cell>
          <cell r="E4205" t="str">
            <v>Banco</v>
          </cell>
          <cell r="F4205" t="str">
            <v>Descrição</v>
          </cell>
          <cell r="G4205" t="str">
            <v>Tipo</v>
          </cell>
        </row>
        <row r="4205">
          <cell r="I4205" t="str">
            <v>Und</v>
          </cell>
          <cell r="J4205" t="str">
            <v>Quant.</v>
          </cell>
          <cell r="K4205" t="str">
            <v>Porcent.</v>
          </cell>
          <cell r="L4205" t="str">
            <v>Valor Unit</v>
          </cell>
        </row>
        <row r="4206">
          <cell r="D4206" t="str">
            <v> 95796 </v>
          </cell>
          <cell r="E4206" t="str">
            <v>SINAPI</v>
          </cell>
          <cell r="F4206" t="str">
            <v>CONDULETE DE ALUMÍNIO, TIPO T, PARA ELETRODUTO DE AÇO GALVANIZADO DN 25 MM (1''), APARENTE - FORNECIMENTO E INSTALAÇÃO. AF_10/2022</v>
          </cell>
          <cell r="G4206" t="str">
            <v>INEL - INSTALAÇÃO ELÉTRICA/ELETRIFICAÇÃO E ILUMINAÇÃO EXTERNA</v>
          </cell>
        </row>
        <row r="4206">
          <cell r="I4206" t="str">
            <v>UN</v>
          </cell>
          <cell r="J4206">
            <v>1</v>
          </cell>
        </row>
        <row r="4206">
          <cell r="L4206">
            <v>49.85</v>
          </cell>
        </row>
        <row r="4207">
          <cell r="D4207" t="str">
            <v> 88247 </v>
          </cell>
          <cell r="E4207" t="str">
            <v>SINAPI</v>
          </cell>
          <cell r="F4207" t="str">
            <v>AUXILIAR DE ELETRICISTA COM ENCARGOS COMPLEMENTARES</v>
          </cell>
          <cell r="G4207" t="str">
            <v>SEDI - SERVIÇOS DIVERSOS</v>
          </cell>
        </row>
        <row r="4207">
          <cell r="I4207" t="str">
            <v>H</v>
          </cell>
          <cell r="J4207">
            <v>0.4578</v>
          </cell>
          <cell r="K4207">
            <v>0</v>
          </cell>
          <cell r="L4207">
            <v>27.3</v>
          </cell>
        </row>
        <row r="4208">
          <cell r="D4208" t="str">
            <v> 88264 </v>
          </cell>
          <cell r="E4208" t="str">
            <v>SINAPI</v>
          </cell>
          <cell r="F4208" t="str">
            <v>ELETRICISTA COM ENCARGOS COMPLEMENTARES</v>
          </cell>
          <cell r="G4208" t="str">
            <v>SEDI - SERVIÇOS DIVERSOS</v>
          </cell>
        </row>
        <row r="4208">
          <cell r="I4208" t="str">
            <v>H</v>
          </cell>
          <cell r="J4208">
            <v>0.4578</v>
          </cell>
          <cell r="K4208">
            <v>0</v>
          </cell>
          <cell r="L4208">
            <v>33.07</v>
          </cell>
        </row>
        <row r="4209">
          <cell r="D4209" t="str">
            <v> 00002586 </v>
          </cell>
          <cell r="E4209" t="str">
            <v>SINAPI</v>
          </cell>
          <cell r="F4209" t="str">
            <v>CONDULETE DE ALUMINIO TIPO T, PARA ELETRODUTO ROSCAVEL DE 1", COM TAMPA CEGA</v>
          </cell>
          <cell r="G4209" t="str">
            <v>Material</v>
          </cell>
        </row>
        <row r="4209">
          <cell r="I4209" t="str">
            <v>UN</v>
          </cell>
          <cell r="J4209">
            <v>1</v>
          </cell>
          <cell r="K4209">
            <v>0</v>
          </cell>
          <cell r="L4209">
            <v>21.61</v>
          </cell>
        </row>
        <row r="4210">
          <cell r="D4210" t="str">
            <v> 00011950 </v>
          </cell>
          <cell r="E4210" t="str">
            <v>SINAPI</v>
          </cell>
          <cell r="F4210" t="str">
            <v>BUCHA DE NYLON SEM ABA S6, COM PARAFUSO DE 4,20 X 40 MM EM ACO ZINCADO COM ROSCA SOBERBA, CABECA CHATA E FENDA PHILLIPS</v>
          </cell>
          <cell r="G4210" t="str">
            <v>Material</v>
          </cell>
        </row>
        <row r="4210">
          <cell r="I4210" t="str">
            <v>UN</v>
          </cell>
          <cell r="J4210">
            <v>2</v>
          </cell>
          <cell r="K4210">
            <v>0</v>
          </cell>
          <cell r="L4210">
            <v>0.31</v>
          </cell>
        </row>
        <row r="4212">
          <cell r="D4212" t="str">
            <v>Código</v>
          </cell>
          <cell r="E4212" t="str">
            <v>Banco</v>
          </cell>
          <cell r="F4212" t="str">
            <v>Descrição</v>
          </cell>
          <cell r="G4212" t="str">
            <v>Tipo</v>
          </cell>
        </row>
        <row r="4212">
          <cell r="I4212" t="str">
            <v>Und</v>
          </cell>
          <cell r="J4212" t="str">
            <v>Quant.</v>
          </cell>
          <cell r="K4212" t="str">
            <v>Porcent.</v>
          </cell>
          <cell r="L4212" t="str">
            <v>Valor Unit</v>
          </cell>
        </row>
        <row r="4213">
          <cell r="D4213" t="str">
            <v> 95789 </v>
          </cell>
          <cell r="E4213" t="str">
            <v>SINAPI</v>
          </cell>
          <cell r="F4213" t="str">
            <v>CONDULETE DE ALUMÍNIO, TIPO LR, PARA ELETRODUTO DE AÇO GALVANIZADO DN 25 MM (1''), APARENTE - FORNECIMENTO E INSTALAÇÃO. AF_10/2022</v>
          </cell>
          <cell r="G4213" t="str">
            <v>INEL - INSTALAÇÃO ELÉTRICA/ELETRIFICAÇÃO E ILUMINAÇÃO EXTERNA</v>
          </cell>
        </row>
        <row r="4213">
          <cell r="I4213" t="str">
            <v>UN</v>
          </cell>
          <cell r="J4213">
            <v>1</v>
          </cell>
        </row>
        <row r="4213">
          <cell r="L4213">
            <v>42.46</v>
          </cell>
        </row>
        <row r="4214">
          <cell r="D4214" t="str">
            <v> 88264 </v>
          </cell>
          <cell r="E4214" t="str">
            <v>SINAPI</v>
          </cell>
          <cell r="F4214" t="str">
            <v>ELETRICISTA COM ENCARGOS COMPLEMENTARES</v>
          </cell>
          <cell r="G4214" t="str">
            <v>SEDI - SERVIÇOS DIVERSOS</v>
          </cell>
        </row>
        <row r="4214">
          <cell r="I4214" t="str">
            <v>H</v>
          </cell>
          <cell r="J4214">
            <v>0.3902</v>
          </cell>
          <cell r="K4214">
            <v>0</v>
          </cell>
          <cell r="L4214">
            <v>33.07</v>
          </cell>
        </row>
        <row r="4215">
          <cell r="D4215" t="str">
            <v> 88247 </v>
          </cell>
          <cell r="E4215" t="str">
            <v>SINAPI</v>
          </cell>
          <cell r="F4215" t="str">
            <v>AUXILIAR DE ELETRICISTA COM ENCARGOS COMPLEMENTARES</v>
          </cell>
          <cell r="G4215" t="str">
            <v>SEDI - SERVIÇOS DIVERSOS</v>
          </cell>
        </row>
        <row r="4215">
          <cell r="I4215" t="str">
            <v>H</v>
          </cell>
          <cell r="J4215">
            <v>0.3902</v>
          </cell>
          <cell r="K4215">
            <v>0</v>
          </cell>
          <cell r="L4215">
            <v>27.3</v>
          </cell>
        </row>
        <row r="4216">
          <cell r="D4216" t="str">
            <v> 00002570 </v>
          </cell>
          <cell r="E4216" t="str">
            <v>SINAPI</v>
          </cell>
          <cell r="F4216" t="str">
            <v>CONDULETE DE ALUMINIO TIPO LR, PARA ELETRODUTO ROSCAVEL DE 1", COM TAMPA CEGA</v>
          </cell>
          <cell r="G4216" t="str">
            <v>Material</v>
          </cell>
        </row>
        <row r="4216">
          <cell r="I4216" t="str">
            <v>UN</v>
          </cell>
          <cell r="J4216">
            <v>1</v>
          </cell>
          <cell r="K4216">
            <v>0</v>
          </cell>
          <cell r="L4216">
            <v>18.29</v>
          </cell>
        </row>
        <row r="4217">
          <cell r="D4217" t="str">
            <v> 00011950 </v>
          </cell>
          <cell r="E4217" t="str">
            <v>SINAPI</v>
          </cell>
          <cell r="F4217" t="str">
            <v>BUCHA DE NYLON SEM ABA S6, COM PARAFUSO DE 4,20 X 40 MM EM ACO ZINCADO COM ROSCA SOBERBA, CABECA CHATA E FENDA PHILLIPS</v>
          </cell>
          <cell r="G4217" t="str">
            <v>Material</v>
          </cell>
        </row>
        <row r="4217">
          <cell r="I4217" t="str">
            <v>UN</v>
          </cell>
          <cell r="J4217">
            <v>2</v>
          </cell>
          <cell r="K4217">
            <v>0</v>
          </cell>
          <cell r="L4217">
            <v>0.31</v>
          </cell>
        </row>
        <row r="4219">
          <cell r="D4219" t="str">
            <v>Código</v>
          </cell>
          <cell r="E4219" t="str">
            <v>Banco</v>
          </cell>
          <cell r="F4219" t="str">
            <v>Descrição</v>
          </cell>
          <cell r="G4219" t="str">
            <v>Tipo</v>
          </cell>
        </row>
        <row r="4219">
          <cell r="I4219" t="str">
            <v>Und</v>
          </cell>
          <cell r="J4219" t="str">
            <v>Quant.</v>
          </cell>
          <cell r="K4219" t="str">
            <v>Porcent.</v>
          </cell>
          <cell r="L4219" t="str">
            <v>Valor Unit</v>
          </cell>
        </row>
        <row r="4220">
          <cell r="D4220" t="str">
            <v> 95781 </v>
          </cell>
          <cell r="E4220" t="str">
            <v>SINAPI</v>
          </cell>
          <cell r="F4220" t="str">
            <v>CONDULETE DE ALUMÍNIO, TIPO C, PARA ELETRODUTO DE AÇO GALVANIZADO DN 25 MM (1''), APARENTE - FORNECIMENTO E INSTALAÇÃO. AF_10/2022</v>
          </cell>
          <cell r="G4220" t="str">
            <v>INEL - INSTALAÇÃO ELÉTRICA/ELETRIFICAÇÃO E ILUMINAÇÃO EXTERNA</v>
          </cell>
        </row>
        <row r="4220">
          <cell r="I4220" t="str">
            <v>UN</v>
          </cell>
          <cell r="J4220">
            <v>1</v>
          </cell>
        </row>
        <row r="4220">
          <cell r="L4220">
            <v>37.46</v>
          </cell>
        </row>
        <row r="4221">
          <cell r="D4221" t="str">
            <v> 88264 </v>
          </cell>
          <cell r="E4221" t="str">
            <v>SINAPI</v>
          </cell>
          <cell r="F4221" t="str">
            <v>ELETRICISTA COM ENCARGOS COMPLEMENTARES</v>
          </cell>
          <cell r="G4221" t="str">
            <v>SEDI - SERVIÇOS DIVERSOS</v>
          </cell>
        </row>
        <row r="4221">
          <cell r="I4221" t="str">
            <v>H</v>
          </cell>
          <cell r="J4221">
            <v>0.3226</v>
          </cell>
          <cell r="K4221">
            <v>0</v>
          </cell>
          <cell r="L4221">
            <v>33.07</v>
          </cell>
        </row>
        <row r="4222">
          <cell r="D4222" t="str">
            <v> 88247 </v>
          </cell>
          <cell r="E4222" t="str">
            <v>SINAPI</v>
          </cell>
          <cell r="F4222" t="str">
            <v>AUXILIAR DE ELETRICISTA COM ENCARGOS COMPLEMENTARES</v>
          </cell>
          <cell r="G4222" t="str">
            <v>SEDI - SERVIÇOS DIVERSOS</v>
          </cell>
        </row>
        <row r="4222">
          <cell r="I4222" t="str">
            <v>H</v>
          </cell>
          <cell r="J4222">
            <v>0.3226</v>
          </cell>
          <cell r="K4222">
            <v>0</v>
          </cell>
          <cell r="L4222">
            <v>27.3</v>
          </cell>
        </row>
        <row r="4223">
          <cell r="D4223" t="str">
            <v> 00002560 </v>
          </cell>
          <cell r="E4223" t="str">
            <v>SINAPI</v>
          </cell>
          <cell r="F4223" t="str">
            <v>CONDULETE DE ALUMINIO TIPO C, PARA ELETRODUTO ROSCAVEL DE 1", COM TAMPA CEGA</v>
          </cell>
          <cell r="G4223" t="str">
            <v>Material</v>
          </cell>
        </row>
        <row r="4223">
          <cell r="I4223" t="str">
            <v>UN</v>
          </cell>
          <cell r="J4223">
            <v>1</v>
          </cell>
          <cell r="K4223">
            <v>0</v>
          </cell>
          <cell r="L4223">
            <v>17.38</v>
          </cell>
        </row>
        <row r="4224">
          <cell r="D4224" t="str">
            <v> 00011950 </v>
          </cell>
          <cell r="E4224" t="str">
            <v>SINAPI</v>
          </cell>
          <cell r="F4224" t="str">
            <v>BUCHA DE NYLON SEM ABA S6, COM PARAFUSO DE 4,20 X 40 MM EM ACO ZINCADO COM ROSCA SOBERBA, CABECA CHATA E FENDA PHILLIPS</v>
          </cell>
          <cell r="G4224" t="str">
            <v>Material</v>
          </cell>
        </row>
        <row r="4224">
          <cell r="I4224" t="str">
            <v>UN</v>
          </cell>
          <cell r="J4224">
            <v>2</v>
          </cell>
          <cell r="K4224">
            <v>0</v>
          </cell>
          <cell r="L4224">
            <v>0.31</v>
          </cell>
        </row>
        <row r="4226">
          <cell r="D4226" t="str">
            <v>Código</v>
          </cell>
          <cell r="E4226" t="str">
            <v>Banco</v>
          </cell>
          <cell r="F4226" t="str">
            <v>Descrição</v>
          </cell>
          <cell r="G4226" t="str">
            <v>Tipo</v>
          </cell>
        </row>
        <row r="4226">
          <cell r="I4226" t="str">
            <v>Und</v>
          </cell>
          <cell r="J4226" t="str">
            <v>Quant.</v>
          </cell>
          <cell r="K4226" t="str">
            <v>Porcent.</v>
          </cell>
          <cell r="L4226" t="str">
            <v>Valor Unit</v>
          </cell>
        </row>
        <row r="4227">
          <cell r="D4227" t="str">
            <v> 95782 </v>
          </cell>
          <cell r="E4227" t="str">
            <v>SINAPI</v>
          </cell>
          <cell r="F4227" t="str">
            <v>CONDULETE DE ALUMÍNIO, TIPO E, ELETRODUTO DE AÇO GALVANIZADO DN 25 MM (1''), APARENTE - FORNECIMENTO E INSTALAÇÃO. AF_10/2022</v>
          </cell>
          <cell r="G4227" t="str">
            <v>INEL - INSTALAÇÃO ELÉTRICA/ELETRIFICAÇÃO E ILUMINAÇÃO EXTERNA</v>
          </cell>
        </row>
        <row r="4227">
          <cell r="I4227" t="str">
            <v>UN</v>
          </cell>
          <cell r="J4227">
            <v>1</v>
          </cell>
        </row>
        <row r="4227">
          <cell r="L4227">
            <v>34.92</v>
          </cell>
        </row>
        <row r="4228">
          <cell r="D4228" t="str">
            <v> 88247 </v>
          </cell>
          <cell r="E4228" t="str">
            <v>SINAPI</v>
          </cell>
          <cell r="F4228" t="str">
            <v>AUXILIAR DE ELETRICISTA COM ENCARGOS COMPLEMENTARES</v>
          </cell>
          <cell r="G4228" t="str">
            <v>SEDI - SERVIÇOS DIVERSOS</v>
          </cell>
        </row>
        <row r="4228">
          <cell r="I4228" t="str">
            <v>H</v>
          </cell>
          <cell r="J4228">
            <v>0.255</v>
          </cell>
          <cell r="K4228">
            <v>0</v>
          </cell>
          <cell r="L4228">
            <v>27.3</v>
          </cell>
        </row>
        <row r="4229">
          <cell r="D4229" t="str">
            <v> 88264 </v>
          </cell>
          <cell r="E4229" t="str">
            <v>SINAPI</v>
          </cell>
          <cell r="F4229" t="str">
            <v>ELETRICISTA COM ENCARGOS COMPLEMENTARES</v>
          </cell>
          <cell r="G4229" t="str">
            <v>SEDI - SERVIÇOS DIVERSOS</v>
          </cell>
        </row>
        <row r="4229">
          <cell r="I4229" t="str">
            <v>H</v>
          </cell>
          <cell r="J4229">
            <v>0.255</v>
          </cell>
          <cell r="K4229">
            <v>0</v>
          </cell>
          <cell r="L4229">
            <v>33.07</v>
          </cell>
        </row>
        <row r="4230">
          <cell r="D4230" t="str">
            <v> 00011950 </v>
          </cell>
          <cell r="E4230" t="str">
            <v>SINAPI</v>
          </cell>
          <cell r="F4230" t="str">
            <v>BUCHA DE NYLON SEM ABA S6, COM PARAFUSO DE 4,20 X 40 MM EM ACO ZINCADO COM ROSCA SOBERBA, CABECA CHATA E FENDA PHILLIPS</v>
          </cell>
          <cell r="G4230" t="str">
            <v>Material</v>
          </cell>
        </row>
        <row r="4230">
          <cell r="I4230" t="str">
            <v>UN</v>
          </cell>
          <cell r="J4230">
            <v>2</v>
          </cell>
          <cell r="K4230">
            <v>0</v>
          </cell>
          <cell r="L4230">
            <v>0.31</v>
          </cell>
        </row>
        <row r="4231">
          <cell r="D4231" t="str">
            <v> 00002590 </v>
          </cell>
          <cell r="E4231" t="str">
            <v>SINAPI</v>
          </cell>
          <cell r="F4231" t="str">
            <v>CONDULETE DE ALUMINIO TIPO E, PARA ELETRODUTO ROSCAVEL DE 1", COM TAMPA CEGA</v>
          </cell>
          <cell r="G4231" t="str">
            <v>Material</v>
          </cell>
        </row>
        <row r="4231">
          <cell r="I4231" t="str">
            <v>UN</v>
          </cell>
          <cell r="J4231">
            <v>1</v>
          </cell>
          <cell r="K4231">
            <v>0</v>
          </cell>
          <cell r="L4231">
            <v>18.91</v>
          </cell>
        </row>
        <row r="4233">
          <cell r="D4233" t="str">
            <v>Código</v>
          </cell>
          <cell r="E4233" t="str">
            <v>Banco</v>
          </cell>
          <cell r="F4233" t="str">
            <v>Descrição</v>
          </cell>
          <cell r="G4233" t="str">
            <v>Tipo</v>
          </cell>
        </row>
        <row r="4233">
          <cell r="I4233" t="str">
            <v>Und</v>
          </cell>
          <cell r="J4233" t="str">
            <v>Quant.</v>
          </cell>
          <cell r="K4233" t="str">
            <v>Porcent.</v>
          </cell>
          <cell r="L4233" t="str">
            <v>Valor Unit</v>
          </cell>
        </row>
        <row r="4234">
          <cell r="D4234" t="str">
            <v> 95802 </v>
          </cell>
          <cell r="E4234" t="str">
            <v>SINAPI</v>
          </cell>
          <cell r="F4234" t="str">
            <v>CONDULETE DE ALUMÍNIO, TIPO X, PARA ELETRODUTO DE AÇO GALVANIZADO DN 25 MM (1''), APARENTE - FORNECIMENTO E INSTALAÇÃO. AF_10/2022</v>
          </cell>
          <cell r="G4234" t="str">
            <v>INEL - INSTALAÇÃO ELÉTRICA/ELETRIFICAÇÃO E ILUMINAÇÃO EXTERNA</v>
          </cell>
        </row>
        <row r="4234">
          <cell r="I4234" t="str">
            <v>UN</v>
          </cell>
          <cell r="J4234">
            <v>1</v>
          </cell>
        </row>
        <row r="4234">
          <cell r="L4234">
            <v>53.01</v>
          </cell>
        </row>
        <row r="4235">
          <cell r="D4235" t="str">
            <v> 88247 </v>
          </cell>
          <cell r="E4235" t="str">
            <v>SINAPI</v>
          </cell>
          <cell r="F4235" t="str">
            <v>AUXILIAR DE ELETRICISTA COM ENCARGOS COMPLEMENTARES</v>
          </cell>
          <cell r="G4235" t="str">
            <v>SEDI - SERVIÇOS DIVERSOS</v>
          </cell>
        </row>
        <row r="4235">
          <cell r="I4235" t="str">
            <v>H</v>
          </cell>
          <cell r="J4235">
            <v>0.5254</v>
          </cell>
          <cell r="K4235">
            <v>0</v>
          </cell>
          <cell r="L4235">
            <v>27.3</v>
          </cell>
        </row>
        <row r="4236">
          <cell r="D4236" t="str">
            <v> 88264 </v>
          </cell>
          <cell r="E4236" t="str">
            <v>SINAPI</v>
          </cell>
          <cell r="F4236" t="str">
            <v>ELETRICISTA COM ENCARGOS COMPLEMENTARES</v>
          </cell>
          <cell r="G4236" t="str">
            <v>SEDI - SERVIÇOS DIVERSOS</v>
          </cell>
        </row>
        <row r="4236">
          <cell r="I4236" t="str">
            <v>H</v>
          </cell>
          <cell r="J4236">
            <v>0.5254</v>
          </cell>
          <cell r="K4236">
            <v>0</v>
          </cell>
          <cell r="L4236">
            <v>33.07</v>
          </cell>
        </row>
        <row r="4237">
          <cell r="D4237" t="str">
            <v> 00011950 </v>
          </cell>
          <cell r="E4237" t="str">
            <v>SINAPI</v>
          </cell>
          <cell r="F4237" t="str">
            <v>BUCHA DE NYLON SEM ABA S6, COM PARAFUSO DE 4,20 X 40 MM EM ACO ZINCADO COM ROSCA SOBERBA, CABECA CHATA E FENDA PHILLIPS</v>
          </cell>
          <cell r="G4237" t="str">
            <v>Material</v>
          </cell>
        </row>
        <row r="4237">
          <cell r="I4237" t="str">
            <v>UN</v>
          </cell>
          <cell r="J4237">
            <v>2</v>
          </cell>
          <cell r="K4237">
            <v>0</v>
          </cell>
          <cell r="L4237">
            <v>0.31</v>
          </cell>
        </row>
        <row r="4238">
          <cell r="D4238" t="str">
            <v> 00002581 </v>
          </cell>
          <cell r="E4238" t="str">
            <v>SINAPI</v>
          </cell>
          <cell r="F4238" t="str">
            <v>CONDULETE DE ALUMINIO TIPO X, PARA ELETRODUTO ROSCAVEL DE 1", COM TAMPA CEGA</v>
          </cell>
          <cell r="G4238" t="str">
            <v>Material</v>
          </cell>
        </row>
        <row r="4238">
          <cell r="I4238" t="str">
            <v>UN</v>
          </cell>
          <cell r="J4238">
            <v>1</v>
          </cell>
          <cell r="K4238">
            <v>0</v>
          </cell>
          <cell r="L4238">
            <v>20.68</v>
          </cell>
        </row>
        <row r="4240">
          <cell r="D4240" t="str">
            <v>Código</v>
          </cell>
          <cell r="E4240" t="str">
            <v>Banco</v>
          </cell>
          <cell r="F4240" t="str">
            <v>Descrição</v>
          </cell>
          <cell r="G4240" t="str">
            <v>Tipo</v>
          </cell>
        </row>
        <row r="4240">
          <cell r="I4240" t="str">
            <v>Und</v>
          </cell>
          <cell r="J4240" t="str">
            <v>Quant.</v>
          </cell>
          <cell r="K4240" t="str">
            <v>Porcent.</v>
          </cell>
          <cell r="L4240" t="str">
            <v>Valor Unit</v>
          </cell>
        </row>
        <row r="4241">
          <cell r="D4241" t="str">
            <v> UFF00572 (ADAPT_SINAPI: 104785) </v>
          </cell>
          <cell r="E4241" t="str">
            <v>Próprio</v>
          </cell>
          <cell r="F4241" t="str">
            <v>FIXAÇÃO DE ELETRODUTOS, DIÂMETRO DE 25 MM, COM ABRAÇADEIRA METÁLICA RÍGIDA TIPO D E CUNHA DE FIXAÇÃO.</v>
          </cell>
          <cell r="G4241" t="str">
            <v>INEL - INSTALAÇÃO ELÉTRICA/ELETRIFICAÇÃO E ILUMINAÇÃO EXTERNA</v>
          </cell>
        </row>
        <row r="4241">
          <cell r="I4241" t="str">
            <v>UN</v>
          </cell>
          <cell r="J4241">
            <v>1</v>
          </cell>
        </row>
        <row r="4241">
          <cell r="L4241">
            <v>11.03</v>
          </cell>
        </row>
        <row r="4242">
          <cell r="D4242" t="str">
            <v> 88264 </v>
          </cell>
          <cell r="E4242" t="str">
            <v>SINAPI</v>
          </cell>
          <cell r="F4242" t="str">
            <v>ELETRICISTA COM ENCARGOS COMPLEMENTARES</v>
          </cell>
          <cell r="G4242" t="str">
            <v>SEDI - SERVIÇOS DIVERSOS</v>
          </cell>
        </row>
        <row r="4242">
          <cell r="I4242" t="str">
            <v>H</v>
          </cell>
          <cell r="J4242">
            <v>0.1946</v>
          </cell>
          <cell r="K4242">
            <v>0</v>
          </cell>
          <cell r="L4242">
            <v>33.07</v>
          </cell>
        </row>
        <row r="4243">
          <cell r="D4243" t="str">
            <v> 88247 </v>
          </cell>
          <cell r="E4243" t="str">
            <v>SINAPI</v>
          </cell>
          <cell r="F4243" t="str">
            <v>AUXILIAR DE ELETRICISTA COM ENCARGOS COMPLEMENTARES</v>
          </cell>
          <cell r="G4243" t="str">
            <v>SEDI - SERVIÇOS DIVERSOS</v>
          </cell>
        </row>
        <row r="4243">
          <cell r="I4243" t="str">
            <v>H</v>
          </cell>
          <cell r="J4243">
            <v>0.0442</v>
          </cell>
          <cell r="K4243">
            <v>0</v>
          </cell>
          <cell r="L4243">
            <v>27.3</v>
          </cell>
        </row>
        <row r="4244">
          <cell r="D4244" t="str">
            <v> 00039129 </v>
          </cell>
          <cell r="E4244" t="str">
            <v>SINAPI</v>
          </cell>
          <cell r="F4244" t="str">
            <v>ABRACADEIRA EM ACO PARA AMARRACAO DE ELETRODUTOS, TIPO D, COM 1" E CUNHA DE FIXACAO</v>
          </cell>
          <cell r="G4244" t="str">
            <v>Material</v>
          </cell>
        </row>
        <row r="4244">
          <cell r="I4244" t="str">
            <v>UN</v>
          </cell>
          <cell r="J4244">
            <v>1.25</v>
          </cell>
          <cell r="K4244">
            <v>0</v>
          </cell>
          <cell r="L4244">
            <v>2.72</v>
          </cell>
        </row>
        <row r="4246">
          <cell r="D4246" t="str">
            <v>Código</v>
          </cell>
          <cell r="E4246" t="str">
            <v>Banco</v>
          </cell>
          <cell r="F4246" t="str">
            <v>Descrição</v>
          </cell>
          <cell r="G4246" t="str">
            <v>Tipo</v>
          </cell>
        </row>
        <row r="4246">
          <cell r="I4246" t="str">
            <v>Und</v>
          </cell>
          <cell r="J4246" t="str">
            <v>Quant.</v>
          </cell>
          <cell r="K4246" t="str">
            <v>Porcent.</v>
          </cell>
          <cell r="L4246" t="str">
            <v>Valor Unit</v>
          </cell>
        </row>
        <row r="4247">
          <cell r="D4247" t="str">
            <v> UFF00571 (ADAPT_SINAPI: 104785) </v>
          </cell>
          <cell r="E4247" t="str">
            <v>Próprio</v>
          </cell>
          <cell r="F4247" t="str">
            <v>FIXAÇÃO DE ELETRODUTOS, DIÂMETRO DE 20 MM, COM ABRAÇADEIRA METÁLICA RÍGIDA TIPO D E CUNHA DE FIXAÇÃO.</v>
          </cell>
          <cell r="G4247" t="str">
            <v>INEL - INSTALAÇÃO ELÉTRICA/ELETRIFICAÇÃO E ILUMINAÇÃO EXTERNA</v>
          </cell>
        </row>
        <row r="4247">
          <cell r="I4247" t="str">
            <v>UN</v>
          </cell>
          <cell r="J4247">
            <v>1</v>
          </cell>
        </row>
        <row r="4247">
          <cell r="L4247">
            <v>10.8</v>
          </cell>
        </row>
        <row r="4248">
          <cell r="D4248" t="str">
            <v> 88264 </v>
          </cell>
          <cell r="E4248" t="str">
            <v>SINAPI</v>
          </cell>
          <cell r="F4248" t="str">
            <v>ELETRICISTA COM ENCARGOS COMPLEMENTARES</v>
          </cell>
          <cell r="G4248" t="str">
            <v>SEDI - SERVIÇOS DIVERSOS</v>
          </cell>
        </row>
        <row r="4248">
          <cell r="I4248" t="str">
            <v>H</v>
          </cell>
          <cell r="J4248">
            <v>0.1946</v>
          </cell>
          <cell r="K4248">
            <v>0</v>
          </cell>
          <cell r="L4248">
            <v>33.07</v>
          </cell>
        </row>
        <row r="4249">
          <cell r="D4249" t="str">
            <v> 88247 </v>
          </cell>
          <cell r="E4249" t="str">
            <v>SINAPI</v>
          </cell>
          <cell r="F4249" t="str">
            <v>AUXILIAR DE ELETRICISTA COM ENCARGOS COMPLEMENTARES</v>
          </cell>
          <cell r="G4249" t="str">
            <v>SEDI - SERVIÇOS DIVERSOS</v>
          </cell>
        </row>
        <row r="4249">
          <cell r="I4249" t="str">
            <v>H</v>
          </cell>
          <cell r="J4249">
            <v>0.0442</v>
          </cell>
          <cell r="K4249">
            <v>0</v>
          </cell>
          <cell r="L4249">
            <v>27.3</v>
          </cell>
        </row>
        <row r="4250">
          <cell r="D4250" t="str">
            <v> 00039128 </v>
          </cell>
          <cell r="E4250" t="str">
            <v>SINAPI</v>
          </cell>
          <cell r="F4250" t="str">
            <v>ABRACADEIRA EM ACO PARA AMARRACAO DE ELETRODUTOS, TIPO D, COM 3/4" E CUNHA DE FIXACAO</v>
          </cell>
          <cell r="G4250" t="str">
            <v>Material</v>
          </cell>
        </row>
        <row r="4250">
          <cell r="I4250" t="str">
            <v>UN</v>
          </cell>
          <cell r="J4250">
            <v>1.25</v>
          </cell>
          <cell r="K4250">
            <v>0</v>
          </cell>
          <cell r="L4250">
            <v>2.54</v>
          </cell>
        </row>
        <row r="4252">
          <cell r="D4252" t="str">
            <v>Código</v>
          </cell>
          <cell r="E4252" t="str">
            <v>Banco</v>
          </cell>
          <cell r="F4252" t="str">
            <v>Descrição</v>
          </cell>
          <cell r="G4252" t="str">
            <v>Tipo</v>
          </cell>
        </row>
        <row r="4252">
          <cell r="I4252" t="str">
            <v>Und</v>
          </cell>
          <cell r="J4252" t="str">
            <v>Quant.</v>
          </cell>
          <cell r="K4252" t="str">
            <v>Porcent.</v>
          </cell>
          <cell r="L4252" t="str">
            <v>Valor Unit</v>
          </cell>
        </row>
        <row r="4253">
          <cell r="D4253" t="str">
            <v> UFF00021 (ADAPT_ORSE:12545) </v>
          </cell>
          <cell r="E4253" t="str">
            <v>Próprio</v>
          </cell>
          <cell r="F4253" t="str">
            <v>FIXAÇÃO - BARRA DE TIRANTE ROSQUEADA GALVANIZADA, DE Ø1/4"</v>
          </cell>
          <cell r="G4253" t="str">
            <v>INEL - INSTALAÇÃO ELÉTRICA/ELETRIFICAÇÃO E ILUMINAÇÃO EXTERNA</v>
          </cell>
        </row>
        <row r="4253">
          <cell r="I4253" t="str">
            <v>UN</v>
          </cell>
          <cell r="J4253">
            <v>1</v>
          </cell>
        </row>
        <row r="4253">
          <cell r="L4253">
            <v>23.18</v>
          </cell>
        </row>
        <row r="4254">
          <cell r="D4254" t="str">
            <v> 88264 </v>
          </cell>
          <cell r="E4254" t="str">
            <v>SINAPI</v>
          </cell>
          <cell r="F4254" t="str">
            <v>ELETRICISTA COM ENCARGOS COMPLEMENTARES</v>
          </cell>
          <cell r="G4254" t="str">
            <v>SEDI - SERVIÇOS DIVERSOS</v>
          </cell>
        </row>
        <row r="4254">
          <cell r="I4254" t="str">
            <v>H</v>
          </cell>
          <cell r="J4254">
            <v>0.3</v>
          </cell>
          <cell r="K4254">
            <v>0</v>
          </cell>
          <cell r="L4254">
            <v>33.07</v>
          </cell>
        </row>
        <row r="4255">
          <cell r="D4255" t="str">
            <v> 88316 </v>
          </cell>
          <cell r="E4255" t="str">
            <v>SINAPI</v>
          </cell>
          <cell r="F4255" t="str">
            <v>SERVENTE COM ENCARGOS COMPLEMENTARES</v>
          </cell>
          <cell r="G4255" t="str">
            <v>SEDI - SERVIÇOS DIVERSOS</v>
          </cell>
        </row>
        <row r="4255">
          <cell r="I4255" t="str">
            <v>H</v>
          </cell>
          <cell r="J4255">
            <v>0.3</v>
          </cell>
          <cell r="K4255">
            <v>0</v>
          </cell>
          <cell r="L4255">
            <v>25.95</v>
          </cell>
        </row>
        <row r="4256">
          <cell r="D4256" t="str">
            <v> 00039996 </v>
          </cell>
          <cell r="E4256" t="str">
            <v>SINAPI</v>
          </cell>
          <cell r="F4256" t="str">
            <v>VERGALHAO ZINCADO ROSCA TOTAL, 1/4" (6,3 MM)</v>
          </cell>
          <cell r="G4256" t="str">
            <v>Material</v>
          </cell>
        </row>
        <row r="4256">
          <cell r="I4256" t="str">
            <v>M</v>
          </cell>
          <cell r="J4256">
            <v>1</v>
          </cell>
          <cell r="K4256">
            <v>0</v>
          </cell>
          <cell r="L4256">
            <v>3.4</v>
          </cell>
        </row>
        <row r="4257">
          <cell r="D4257" t="str">
            <v> 00039997 </v>
          </cell>
          <cell r="E4257" t="str">
            <v>SINAPI</v>
          </cell>
          <cell r="F4257" t="str">
            <v>PORCA ZINCADA, SEXTAVADA, DIAMETRO 1/4"</v>
          </cell>
          <cell r="G4257" t="str">
            <v>Material</v>
          </cell>
        </row>
        <row r="4257">
          <cell r="I4257" t="str">
            <v>UN</v>
          </cell>
          <cell r="J4257">
            <v>1</v>
          </cell>
          <cell r="K4257">
            <v>0</v>
          </cell>
          <cell r="L4257">
            <v>0.42</v>
          </cell>
        </row>
        <row r="4258">
          <cell r="D4258" t="str">
            <v> 00011976 </v>
          </cell>
          <cell r="E4258" t="str">
            <v>SINAPI</v>
          </cell>
          <cell r="F4258" t="str">
            <v>CHUMBADOR DE ACO ZINCADO, DIAMETRO 1/4" COM PARAFUSO 1/4" X 40 MM</v>
          </cell>
          <cell r="G4258" t="str">
            <v>Material</v>
          </cell>
        </row>
        <row r="4258">
          <cell r="I4258" t="str">
            <v>UN</v>
          </cell>
          <cell r="J4258">
            <v>1</v>
          </cell>
          <cell r="K4258">
            <v>0</v>
          </cell>
          <cell r="L4258">
            <v>1.66</v>
          </cell>
        </row>
        <row r="4260">
          <cell r="D4260" t="str">
            <v>Código</v>
          </cell>
          <cell r="E4260" t="str">
            <v>Banco</v>
          </cell>
          <cell r="F4260" t="str">
            <v>Descrição</v>
          </cell>
          <cell r="G4260" t="str">
            <v>Tipo</v>
          </cell>
        </row>
        <row r="4260">
          <cell r="I4260" t="str">
            <v>Und</v>
          </cell>
          <cell r="J4260" t="str">
            <v>Quant.</v>
          </cell>
          <cell r="K4260" t="str">
            <v>Porcent.</v>
          </cell>
          <cell r="L4260" t="str">
            <v>Valor Unit</v>
          </cell>
        </row>
        <row r="4261">
          <cell r="D4261" t="str">
            <v> MAT007550 </v>
          </cell>
          <cell r="E4261" t="str">
            <v>SCO</v>
          </cell>
          <cell r="F4261" t="str">
            <v>Arruela lisa de aco galvanizado, de 1/4"</v>
          </cell>
          <cell r="G4261" t="str">
            <v>Material</v>
          </cell>
        </row>
        <row r="4261">
          <cell r="I4261" t="str">
            <v>un</v>
          </cell>
          <cell r="J4261">
            <v>1</v>
          </cell>
        </row>
        <row r="4261">
          <cell r="L4261">
            <v>0.06</v>
          </cell>
        </row>
        <row r="4263">
          <cell r="D4263" t="str">
            <v>Código</v>
          </cell>
          <cell r="E4263" t="str">
            <v>Banco</v>
          </cell>
          <cell r="F4263" t="str">
            <v>Descrição</v>
          </cell>
          <cell r="G4263" t="str">
            <v>Tipo</v>
          </cell>
        </row>
        <row r="4263">
          <cell r="I4263" t="str">
            <v>Und</v>
          </cell>
          <cell r="J4263" t="str">
            <v>Quant.</v>
          </cell>
          <cell r="K4263" t="str">
            <v>Porcent.</v>
          </cell>
          <cell r="L4263" t="str">
            <v>Valor Unit</v>
          </cell>
        </row>
        <row r="4264">
          <cell r="D4264" t="str">
            <v> UFF00103 (ADAPT_SCO: IP 54.10.0950) </v>
          </cell>
          <cell r="E4264" t="str">
            <v>Próprio</v>
          </cell>
          <cell r="F4264" t="str">
            <v>PORCA SEXTAVADA DE AÇO GALVANIZADO, DE Ø1/4". Fornecimento.(desonerado)</v>
          </cell>
          <cell r="G4264" t="str">
            <v>IP</v>
          </cell>
        </row>
        <row r="4264">
          <cell r="I4264" t="str">
            <v>UN</v>
          </cell>
          <cell r="J4264">
            <v>1</v>
          </cell>
        </row>
        <row r="4264">
          <cell r="L4264">
            <v>0.12</v>
          </cell>
        </row>
        <row r="4265">
          <cell r="D4265" t="str">
            <v> MAT106200 </v>
          </cell>
          <cell r="E4265" t="str">
            <v>SCO</v>
          </cell>
          <cell r="F4265" t="str">
            <v>Porca sextavada de aco galvanizado, de 1/4"</v>
          </cell>
          <cell r="G4265" t="str">
            <v>Material</v>
          </cell>
        </row>
        <row r="4265">
          <cell r="I4265" t="str">
            <v>un</v>
          </cell>
          <cell r="J4265">
            <v>1</v>
          </cell>
          <cell r="K4265">
            <v>0</v>
          </cell>
          <cell r="L4265">
            <v>0.12</v>
          </cell>
        </row>
        <row r="4267">
          <cell r="D4267" t="str">
            <v>Código</v>
          </cell>
          <cell r="E4267" t="str">
            <v>Banco</v>
          </cell>
          <cell r="F4267" t="str">
            <v>Descrição</v>
          </cell>
          <cell r="G4267" t="str">
            <v>Tipo</v>
          </cell>
        </row>
        <row r="4267">
          <cell r="I4267" t="str">
            <v>Und</v>
          </cell>
          <cell r="J4267" t="str">
            <v>Quant.</v>
          </cell>
          <cell r="K4267" t="str">
            <v>Porcent.</v>
          </cell>
          <cell r="L4267" t="str">
            <v>Valor Unit</v>
          </cell>
        </row>
        <row r="4268">
          <cell r="D4268" t="str">
            <v> UFF00568 (ADAPT_AGETOP CIVIL: 070422) </v>
          </cell>
          <cell r="E4268" t="str">
            <v>Próprio</v>
          </cell>
          <cell r="F4268" t="str">
            <v>BUCHA E ARRUELA METALICA DIAM. 1"</v>
          </cell>
          <cell r="G4268" t="str">
            <v>INEL - INSTALAÇÃO ELÉTRICA/ELETRIFICAÇÃO E ILUMINAÇÃO EXTERNA</v>
          </cell>
        </row>
        <row r="4268">
          <cell r="I4268" t="str">
            <v>UN</v>
          </cell>
          <cell r="J4268">
            <v>1</v>
          </cell>
        </row>
        <row r="4268">
          <cell r="L4268">
            <v>3.97</v>
          </cell>
        </row>
        <row r="4269">
          <cell r="D4269" t="str">
            <v> 88264 </v>
          </cell>
          <cell r="E4269" t="str">
            <v>SINAPI</v>
          </cell>
          <cell r="F4269" t="str">
            <v>ELETRICISTA COM ENCARGOS COMPLEMENTARES</v>
          </cell>
          <cell r="G4269" t="str">
            <v>SEDI - SERVIÇOS DIVERSOS</v>
          </cell>
        </row>
        <row r="4269">
          <cell r="I4269" t="str">
            <v>H</v>
          </cell>
          <cell r="J4269">
            <v>0.01</v>
          </cell>
          <cell r="K4269">
            <v>0</v>
          </cell>
          <cell r="L4269">
            <v>33.07</v>
          </cell>
        </row>
        <row r="4270">
          <cell r="D4270" t="str">
            <v> 88247 </v>
          </cell>
          <cell r="E4270" t="str">
            <v>SINAPI</v>
          </cell>
          <cell r="F4270" t="str">
            <v>AUXILIAR DE ELETRICISTA COM ENCARGOS COMPLEMENTARES</v>
          </cell>
          <cell r="G4270" t="str">
            <v>SEDI - SERVIÇOS DIVERSOS</v>
          </cell>
        </row>
        <row r="4270">
          <cell r="I4270" t="str">
            <v>H</v>
          </cell>
          <cell r="J4270">
            <v>0.01</v>
          </cell>
          <cell r="K4270">
            <v>0</v>
          </cell>
          <cell r="L4270">
            <v>27.3</v>
          </cell>
        </row>
        <row r="4271">
          <cell r="D4271" t="str">
            <v> 007863 </v>
          </cell>
          <cell r="E4271" t="str">
            <v>SBC</v>
          </cell>
          <cell r="F4271" t="str">
            <v>BUCHA/ARRUELA DE ALUMINIO PARA ELETRODUTO 1"</v>
          </cell>
          <cell r="G4271" t="str">
            <v>Material</v>
          </cell>
        </row>
        <row r="4271">
          <cell r="I4271" t="str">
            <v>CJ</v>
          </cell>
          <cell r="J4271">
            <v>1</v>
          </cell>
          <cell r="K4271">
            <v>0</v>
          </cell>
          <cell r="L4271">
            <v>3.37</v>
          </cell>
        </row>
        <row r="4273">
          <cell r="D4273" t="str">
            <v>Código</v>
          </cell>
          <cell r="E4273" t="str">
            <v>Banco</v>
          </cell>
          <cell r="F4273" t="str">
            <v>Descrição</v>
          </cell>
          <cell r="G4273" t="str">
            <v>Tipo</v>
          </cell>
        </row>
        <row r="4273">
          <cell r="I4273" t="str">
            <v>Und</v>
          </cell>
          <cell r="J4273" t="str">
            <v>Quant.</v>
          </cell>
          <cell r="K4273" t="str">
            <v>Porcent.</v>
          </cell>
          <cell r="L4273" t="str">
            <v>Valor Unit</v>
          </cell>
        </row>
        <row r="4274">
          <cell r="D4274" t="str">
            <v> UFF00567 (ADAPT_AGETOP CIVIL: 070421) </v>
          </cell>
          <cell r="E4274" t="str">
            <v>Próprio</v>
          </cell>
          <cell r="F4274" t="str">
            <v>BUCHA E ARRUELA METALICA DIAM. 3/4"</v>
          </cell>
          <cell r="G4274" t="str">
            <v>INEL - INSTALAÇÃO ELÉTRICA/ELETRIFICAÇÃO E ILUMINAÇÃO EXTERNA</v>
          </cell>
        </row>
        <row r="4274">
          <cell r="I4274" t="str">
            <v>UN</v>
          </cell>
          <cell r="J4274">
            <v>1</v>
          </cell>
        </row>
        <row r="4274">
          <cell r="L4274">
            <v>2.92</v>
          </cell>
        </row>
        <row r="4275">
          <cell r="D4275" t="str">
            <v> 88247 </v>
          </cell>
          <cell r="E4275" t="str">
            <v>SINAPI</v>
          </cell>
          <cell r="F4275" t="str">
            <v>AUXILIAR DE ELETRICISTA COM ENCARGOS COMPLEMENTARES</v>
          </cell>
          <cell r="G4275" t="str">
            <v>SEDI - SERVIÇOS DIVERSOS</v>
          </cell>
        </row>
        <row r="4275">
          <cell r="I4275" t="str">
            <v>H</v>
          </cell>
          <cell r="J4275">
            <v>0.01</v>
          </cell>
          <cell r="K4275">
            <v>0</v>
          </cell>
          <cell r="L4275">
            <v>27.3</v>
          </cell>
        </row>
        <row r="4276">
          <cell r="D4276" t="str">
            <v> 88264 </v>
          </cell>
          <cell r="E4276" t="str">
            <v>SINAPI</v>
          </cell>
          <cell r="F4276" t="str">
            <v>ELETRICISTA COM ENCARGOS COMPLEMENTARES</v>
          </cell>
          <cell r="G4276" t="str">
            <v>SEDI - SERVIÇOS DIVERSOS</v>
          </cell>
        </row>
        <row r="4276">
          <cell r="I4276" t="str">
            <v>H</v>
          </cell>
          <cell r="J4276">
            <v>0.01</v>
          </cell>
          <cell r="K4276">
            <v>0</v>
          </cell>
          <cell r="L4276">
            <v>33.07</v>
          </cell>
        </row>
        <row r="4277">
          <cell r="D4277" t="str">
            <v> 007824 </v>
          </cell>
          <cell r="E4277" t="str">
            <v>SBC</v>
          </cell>
          <cell r="F4277" t="str">
            <v>BUCHA/ARRUELA DE ALUMINIO PARA ELETRODUTO 3/4"</v>
          </cell>
          <cell r="G4277" t="str">
            <v>Material</v>
          </cell>
        </row>
        <row r="4277">
          <cell r="I4277" t="str">
            <v>CJ</v>
          </cell>
          <cell r="J4277">
            <v>1</v>
          </cell>
          <cell r="K4277">
            <v>0</v>
          </cell>
          <cell r="L4277">
            <v>2.32</v>
          </cell>
        </row>
        <row r="4279">
          <cell r="D4279" t="str">
            <v>Código</v>
          </cell>
          <cell r="E4279" t="str">
            <v>Banco</v>
          </cell>
          <cell r="F4279" t="str">
            <v>Descrição</v>
          </cell>
          <cell r="G4279" t="str">
            <v>Tipo</v>
          </cell>
        </row>
        <row r="4279">
          <cell r="I4279" t="str">
            <v>Und</v>
          </cell>
          <cell r="J4279" t="str">
            <v>Quant.</v>
          </cell>
          <cell r="K4279" t="str">
            <v>Porcent.</v>
          </cell>
          <cell r="L4279" t="str">
            <v>Valor Unit</v>
          </cell>
        </row>
        <row r="4280">
          <cell r="D4280" t="str">
            <v> 15.008.0157-A </v>
          </cell>
          <cell r="E4280" t="str">
            <v>EMOP</v>
          </cell>
          <cell r="F4280" t="str">
            <v>CABO DE COBRE COM ISOLACAO SOLIDA EXTRUDADA,COM BAIXA EMISSA O DE FUMACA,BIPOLAR,2X2,5MM2,ISOLAMENTO 0,6/1KV,COMPREENDEND O:PREPARO,CORTE E ENFIACAO EM ELETRODUTOS.FORNECIMENTO E COL OCACAO</v>
          </cell>
          <cell r="G4280">
            <v>15</v>
          </cell>
        </row>
        <row r="4280">
          <cell r="I4280" t="str">
            <v>M</v>
          </cell>
          <cell r="J4280">
            <v>1</v>
          </cell>
        </row>
        <row r="4280">
          <cell r="L4280">
            <v>6.74</v>
          </cell>
        </row>
        <row r="4281">
          <cell r="D4281" t="str">
            <v> 11875 </v>
          </cell>
          <cell r="E4281" t="str">
            <v>EMOP</v>
          </cell>
          <cell r="F4281" t="str">
            <v>CABO DE COBRE SOLIDA EXTRUDADA, COM BAIX A EMISSAO DE FUMACA, BIPOLAR, 2X2,5MM2, ISOLAMENTO 0,6/1KV</v>
          </cell>
          <cell r="G4281" t="str">
            <v>Material</v>
          </cell>
        </row>
        <row r="4281">
          <cell r="I4281" t="str">
            <v>M</v>
          </cell>
          <cell r="J4281">
            <v>1</v>
          </cell>
          <cell r="K4281">
            <v>0</v>
          </cell>
          <cell r="L4281">
            <v>4.6</v>
          </cell>
        </row>
        <row r="4282">
          <cell r="D4282" t="str">
            <v> 20132 </v>
          </cell>
          <cell r="E4282" t="str">
            <v>EMOP</v>
          </cell>
          <cell r="F4282" t="str">
            <v>MAO-DE-OBRA DE SERVENTE DA CONSTRUCAO CI VIL, INCLUSIVE ENCARGOS SOCIAIS DESONERA DOS</v>
          </cell>
          <cell r="G4282" t="str">
            <v>Mão de Obra</v>
          </cell>
        </row>
        <row r="4282">
          <cell r="I4282" t="str">
            <v>H</v>
          </cell>
          <cell r="J4282">
            <v>0.05</v>
          </cell>
          <cell r="K4282">
            <v>3</v>
          </cell>
          <cell r="L4282">
            <v>17.5</v>
          </cell>
        </row>
        <row r="4283">
          <cell r="D4283" t="str">
            <v> 20060 </v>
          </cell>
          <cell r="E4283" t="str">
            <v>EMOP</v>
          </cell>
          <cell r="F4283" t="str">
            <v>MAO-DE-OBRA DE ELETRICISTA DA CONSTRUCAO  CIVIL, INCLUSIVE ENCARGOS SOCIAIS DESON ERADOS</v>
          </cell>
          <cell r="G4283" t="str">
            <v>Mão de Obra</v>
          </cell>
        </row>
        <row r="4283">
          <cell r="I4283" t="str">
            <v>H</v>
          </cell>
          <cell r="J4283">
            <v>0.05</v>
          </cell>
          <cell r="K4283">
            <v>3</v>
          </cell>
          <cell r="L4283">
            <v>24.2</v>
          </cell>
        </row>
        <row r="4285">
          <cell r="D4285" t="str">
            <v>Código</v>
          </cell>
          <cell r="E4285" t="str">
            <v>Banco</v>
          </cell>
          <cell r="F4285" t="str">
            <v>Descrição</v>
          </cell>
          <cell r="G4285" t="str">
            <v>Tipo</v>
          </cell>
        </row>
        <row r="4285">
          <cell r="I4285" t="str">
            <v>Und</v>
          </cell>
          <cell r="J4285" t="str">
            <v>Quant.</v>
          </cell>
          <cell r="K4285" t="str">
            <v>Porcent.</v>
          </cell>
          <cell r="L4285" t="str">
            <v>Valor Unit</v>
          </cell>
        </row>
        <row r="4286">
          <cell r="D4286" t="str">
            <v> UFF00025 (ADAPT_CPOS:39.12.510) </v>
          </cell>
          <cell r="E4286" t="str">
            <v>Próprio</v>
          </cell>
          <cell r="F4286" t="str">
            <v>FORNECIMENTO E INSTALAÇÃO - CABO 2X1,5MM2 PARA SISTEMA DE ALARME DE INCÊNDIO – TIPO MA AI CONDUTOR: ENCORDOAMENTO CLASSE 2 / ISOLAÇÃO: PVC/EB (105 °C) / 1 PAR OU 1 TERNA /BLINDAGEM ELETROSTÁTICA TOTAL (215 MA AI FR)</v>
          </cell>
          <cell r="G4286" t="str">
            <v>INES - INSTALAÇÕES ESPECIAIS</v>
          </cell>
        </row>
        <row r="4286">
          <cell r="I4286" t="str">
            <v>M</v>
          </cell>
          <cell r="J4286">
            <v>1</v>
          </cell>
        </row>
        <row r="4286">
          <cell r="L4286">
            <v>11.31</v>
          </cell>
        </row>
        <row r="4287">
          <cell r="D4287" t="str">
            <v> 88264 </v>
          </cell>
          <cell r="E4287" t="str">
            <v>SINAPI</v>
          </cell>
          <cell r="F4287" t="str">
            <v>ELETRICISTA COM ENCARGOS COMPLEMENTARES</v>
          </cell>
          <cell r="G4287" t="str">
            <v>SEDI - SERVIÇOS DIVERSOS</v>
          </cell>
        </row>
        <row r="4287">
          <cell r="I4287" t="str">
            <v>H</v>
          </cell>
          <cell r="J4287">
            <v>0.1</v>
          </cell>
          <cell r="K4287">
            <v>0</v>
          </cell>
          <cell r="L4287">
            <v>33.07</v>
          </cell>
        </row>
        <row r="4288">
          <cell r="D4288" t="str">
            <v> 88247 </v>
          </cell>
          <cell r="E4288" t="str">
            <v>SINAPI</v>
          </cell>
          <cell r="F4288" t="str">
            <v>AUXILIAR DE ELETRICISTA COM ENCARGOS COMPLEMENTARES</v>
          </cell>
          <cell r="G4288" t="str">
            <v>SEDI - SERVIÇOS DIVERSOS</v>
          </cell>
        </row>
        <row r="4288">
          <cell r="I4288" t="str">
            <v>H</v>
          </cell>
          <cell r="J4288">
            <v>0.1</v>
          </cell>
          <cell r="K4288">
            <v>0</v>
          </cell>
          <cell r="L4288">
            <v>27.3</v>
          </cell>
        </row>
        <row r="4289">
          <cell r="D4289" t="str">
            <v> UFF_COTAÇÃO 184 </v>
          </cell>
          <cell r="E4289" t="str">
            <v>Próprio</v>
          </cell>
          <cell r="F4289" t="str">
            <v>CABO 2X1,5MM2 PARA SISTEMA DE ALARME DE INCÊNDIO – TIPO MA AI CONDUTOR: ENCORDOAMENTO CLASSE 2 / ISOLAÇÃO: PVC/EB (105 °C) / 1 PAR OU 1 TERNA /BLINDAGEM ELETROSTÁTICA TOTAL (215 MA AI FR)</v>
          </cell>
          <cell r="G4289" t="str">
            <v>Material</v>
          </cell>
        </row>
        <row r="4289">
          <cell r="I4289" t="str">
            <v>M</v>
          </cell>
          <cell r="J4289">
            <v>1</v>
          </cell>
          <cell r="K4289">
            <v>0</v>
          </cell>
          <cell r="L4289">
            <v>5.28</v>
          </cell>
        </row>
        <row r="4291">
          <cell r="D4291" t="str">
            <v>Código</v>
          </cell>
          <cell r="E4291" t="str">
            <v>Banco</v>
          </cell>
          <cell r="F4291" t="str">
            <v>Descrição</v>
          </cell>
          <cell r="G4291" t="str">
            <v>Tipo</v>
          </cell>
        </row>
        <row r="4291">
          <cell r="I4291" t="str">
            <v>Und</v>
          </cell>
          <cell r="J4291" t="str">
            <v>Quant.</v>
          </cell>
          <cell r="K4291" t="str">
            <v>Porcent.</v>
          </cell>
          <cell r="L4291" t="str">
            <v>Valor Unit</v>
          </cell>
        </row>
        <row r="4292">
          <cell r="D4292" t="str">
            <v> UFF00064 (ADAPT_ORSE:11820) </v>
          </cell>
          <cell r="E4292" t="str">
            <v>Próprio</v>
          </cell>
          <cell r="F4292" t="str">
            <v>FORNECIMENTO, INSTALAÇÃO E PROGRAMAÇÃO DE CENTRAL DE ALARME DE INCENDIO INDEREÇAVEL INTELIGENTE PARA ATÉ 10 LAÇOS, COM 159 DETECTORES POR LAÇO, E 318 DISPOSITIVOS POR LAÇO, MODELO NFS2-3030 DE FABRICAÇÃO NOTIFIER OU SIMILAR TÉCNICO.</v>
          </cell>
          <cell r="G4292" t="str">
            <v>INES - INSTALAÇÕES ESPECIAIS</v>
          </cell>
        </row>
        <row r="4292">
          <cell r="I4292" t="str">
            <v>UN</v>
          </cell>
          <cell r="J4292">
            <v>1</v>
          </cell>
        </row>
        <row r="4292">
          <cell r="L4292">
            <v>51712.39</v>
          </cell>
        </row>
        <row r="4293">
          <cell r="D4293" t="str">
            <v> 88264 </v>
          </cell>
          <cell r="E4293" t="str">
            <v>SINAPI</v>
          </cell>
          <cell r="F4293" t="str">
            <v>ELETRICISTA COM ENCARGOS COMPLEMENTARES</v>
          </cell>
          <cell r="G4293" t="str">
            <v>SEDI - SERVIÇOS DIVERSOS</v>
          </cell>
        </row>
        <row r="4293">
          <cell r="I4293" t="str">
            <v>H</v>
          </cell>
          <cell r="J4293">
            <v>1</v>
          </cell>
          <cell r="K4293">
            <v>0</v>
          </cell>
          <cell r="L4293">
            <v>33.07</v>
          </cell>
        </row>
        <row r="4294">
          <cell r="D4294" t="str">
            <v> UFF_COTAÇÃO 185 </v>
          </cell>
          <cell r="E4294" t="str">
            <v>Próprio</v>
          </cell>
          <cell r="F4294" t="str">
            <v>CENTRAL DE ALARME DE INCENDIO INDEREÇAVEL INTELIGENTE PARA ATÉ 10 LAÇOS, COM 159 DETECTORES POR LAÇO, E 318 DISPOSITIVOS POR LAÇO, MODELO NFS2-3030 DE FABRICAÇÃO NOTIFIER OU SIMILAR TÉCNICO</v>
          </cell>
          <cell r="G4294" t="str">
            <v>Material</v>
          </cell>
        </row>
        <row r="4294">
          <cell r="I4294" t="str">
            <v>UN</v>
          </cell>
          <cell r="J4294">
            <v>1</v>
          </cell>
          <cell r="K4294">
            <v>0</v>
          </cell>
          <cell r="L4294">
            <v>51679.32</v>
          </cell>
        </row>
        <row r="4296">
          <cell r="D4296" t="str">
            <v>Código</v>
          </cell>
          <cell r="E4296" t="str">
            <v>Banco</v>
          </cell>
          <cell r="F4296" t="str">
            <v>Descrição</v>
          </cell>
          <cell r="G4296" t="str">
            <v>Tipo</v>
          </cell>
        </row>
        <row r="4296">
          <cell r="I4296" t="str">
            <v>Und</v>
          </cell>
          <cell r="J4296" t="str">
            <v>Quant.</v>
          </cell>
          <cell r="K4296" t="str">
            <v>Porcent.</v>
          </cell>
          <cell r="L4296" t="str">
            <v>Valor Unit</v>
          </cell>
        </row>
        <row r="4297">
          <cell r="D4297" t="str">
            <v> UFF00027 (ADAPT_SBC:058610) </v>
          </cell>
          <cell r="E4297" t="str">
            <v>Próprio</v>
          </cell>
          <cell r="F4297" t="str">
            <v>FORNECIMENTO E INSTALAÇÃO - ACIONADOR MANUAL ENDEREÇÁVEL</v>
          </cell>
          <cell r="G4297" t="str">
            <v>INES - INSTALAÇÕES ESPECIAIS</v>
          </cell>
        </row>
        <row r="4297">
          <cell r="I4297" t="str">
            <v>UN</v>
          </cell>
          <cell r="J4297">
            <v>1</v>
          </cell>
        </row>
        <row r="4297">
          <cell r="L4297">
            <v>841.25</v>
          </cell>
        </row>
        <row r="4298">
          <cell r="D4298" t="str">
            <v> 88264 </v>
          </cell>
          <cell r="E4298" t="str">
            <v>SINAPI</v>
          </cell>
          <cell r="F4298" t="str">
            <v>ELETRICISTA COM ENCARGOS COMPLEMENTARES</v>
          </cell>
          <cell r="G4298" t="str">
            <v>SEDI - SERVIÇOS DIVERSOS</v>
          </cell>
        </row>
        <row r="4298">
          <cell r="I4298" t="str">
            <v>H</v>
          </cell>
          <cell r="J4298">
            <v>2.976</v>
          </cell>
          <cell r="K4298">
            <v>0</v>
          </cell>
          <cell r="L4298">
            <v>33.07</v>
          </cell>
        </row>
        <row r="4299">
          <cell r="D4299" t="str">
            <v> 88247 </v>
          </cell>
          <cell r="E4299" t="str">
            <v>SINAPI</v>
          </cell>
          <cell r="F4299" t="str">
            <v>AUXILIAR DE ELETRICISTA COM ENCARGOS COMPLEMENTARES</v>
          </cell>
          <cell r="G4299" t="str">
            <v>SEDI - SERVIÇOS DIVERSOS</v>
          </cell>
        </row>
        <row r="4299">
          <cell r="I4299" t="str">
            <v>H</v>
          </cell>
          <cell r="J4299">
            <v>3.401</v>
          </cell>
          <cell r="K4299">
            <v>0</v>
          </cell>
          <cell r="L4299">
            <v>27.3</v>
          </cell>
        </row>
        <row r="4300">
          <cell r="D4300" t="str">
            <v> UFF_COTAÇÃO 186 </v>
          </cell>
          <cell r="E4300" t="str">
            <v>Próprio</v>
          </cell>
          <cell r="F4300" t="str">
            <v>ACIONADOR MANUAL ENDEREÇÁVEL FABRICAÇÃO NOTIFIER</v>
          </cell>
          <cell r="G4300" t="str">
            <v>Material</v>
          </cell>
        </row>
        <row r="4300">
          <cell r="I4300" t="str">
            <v>UN</v>
          </cell>
          <cell r="J4300">
            <v>1</v>
          </cell>
          <cell r="K4300">
            <v>0</v>
          </cell>
          <cell r="L4300">
            <v>650</v>
          </cell>
        </row>
        <row r="4302">
          <cell r="D4302" t="str">
            <v>Código</v>
          </cell>
          <cell r="E4302" t="str">
            <v>Banco</v>
          </cell>
          <cell r="F4302" t="str">
            <v>Descrição</v>
          </cell>
          <cell r="G4302" t="str">
            <v>Tipo</v>
          </cell>
        </row>
        <row r="4302">
          <cell r="I4302" t="str">
            <v>Und</v>
          </cell>
          <cell r="J4302" t="str">
            <v>Quant.</v>
          </cell>
          <cell r="K4302" t="str">
            <v>Porcent.</v>
          </cell>
          <cell r="L4302" t="str">
            <v>Valor Unit</v>
          </cell>
        </row>
        <row r="4303">
          <cell r="D4303" t="str">
            <v> UFF00022 (ADAPT_SBC:058090) </v>
          </cell>
          <cell r="E4303" t="str">
            <v>Próprio</v>
          </cell>
          <cell r="F4303" t="str">
            <v>FORNECIMENTO E INSTALAÇÃO - AVISADOR AUDIO VISUAL.</v>
          </cell>
          <cell r="G4303" t="str">
            <v>INES - INSTALAÇÕES ESPECIAIS</v>
          </cell>
        </row>
        <row r="4303">
          <cell r="I4303" t="str">
            <v>UN</v>
          </cell>
          <cell r="J4303">
            <v>1</v>
          </cell>
        </row>
        <row r="4303">
          <cell r="L4303">
            <v>480.45</v>
          </cell>
        </row>
        <row r="4304">
          <cell r="D4304" t="str">
            <v> 88247 </v>
          </cell>
          <cell r="E4304" t="str">
            <v>SINAPI</v>
          </cell>
          <cell r="F4304" t="str">
            <v>AUXILIAR DE ELETRICISTA COM ENCARGOS COMPLEMENTARES</v>
          </cell>
          <cell r="G4304" t="str">
            <v>SEDI - SERVIÇOS DIVERSOS</v>
          </cell>
        </row>
        <row r="4304">
          <cell r="I4304" t="str">
            <v>H</v>
          </cell>
          <cell r="J4304">
            <v>1.488</v>
          </cell>
          <cell r="K4304">
            <v>0</v>
          </cell>
          <cell r="L4304">
            <v>27.3</v>
          </cell>
        </row>
        <row r="4305">
          <cell r="D4305" t="str">
            <v> 88264 </v>
          </cell>
          <cell r="E4305" t="str">
            <v>SINAPI</v>
          </cell>
          <cell r="F4305" t="str">
            <v>ELETRICISTA COM ENCARGOS COMPLEMENTARES</v>
          </cell>
          <cell r="G4305" t="str">
            <v>SEDI - SERVIÇOS DIVERSOS</v>
          </cell>
        </row>
        <row r="4305">
          <cell r="I4305" t="str">
            <v>H</v>
          </cell>
          <cell r="J4305">
            <v>1.275</v>
          </cell>
          <cell r="K4305">
            <v>0</v>
          </cell>
          <cell r="L4305">
            <v>33.07</v>
          </cell>
        </row>
        <row r="4306">
          <cell r="D4306" t="str">
            <v> UFF_COTAÇÃO 187 </v>
          </cell>
          <cell r="E4306" t="str">
            <v>Próprio</v>
          </cell>
          <cell r="F4306" t="str">
            <v>SINALIZADOR AUDIOVISUAL ENDEREÇÁVEL</v>
          </cell>
          <cell r="G4306" t="str">
            <v>Material</v>
          </cell>
        </row>
        <row r="4306">
          <cell r="I4306" t="str">
            <v>UN</v>
          </cell>
          <cell r="J4306">
            <v>1</v>
          </cell>
          <cell r="K4306">
            <v>0</v>
          </cell>
          <cell r="L4306">
            <v>397.67</v>
          </cell>
        </row>
        <row r="4308">
          <cell r="D4308" t="str">
            <v>Código</v>
          </cell>
          <cell r="E4308" t="str">
            <v>Banco</v>
          </cell>
          <cell r="F4308" t="str">
            <v>Descrição</v>
          </cell>
          <cell r="G4308" t="str">
            <v>Tipo</v>
          </cell>
        </row>
        <row r="4308">
          <cell r="I4308" t="str">
            <v>Und</v>
          </cell>
          <cell r="J4308" t="str">
            <v>Quant.</v>
          </cell>
          <cell r="K4308" t="str">
            <v>Porcent.</v>
          </cell>
          <cell r="L4308" t="str">
            <v>Valor Unit</v>
          </cell>
        </row>
        <row r="4309">
          <cell r="D4309" t="str">
            <v> UFF00065 (ADAPT_CPOS:50.05.430) </v>
          </cell>
          <cell r="E4309" t="str">
            <v>Próprio</v>
          </cell>
          <cell r="F4309" t="str">
            <v>FORNECIMENTO E INSTALAÇÃO - BASE PARA SENSOR DE TEMPERATURA, FUMAÇÃO E MULTIFUNÇÃO ENDEREÇÁVEL</v>
          </cell>
          <cell r="G4309" t="str">
            <v>INES - INSTALAÇÕES ESPECIAIS</v>
          </cell>
        </row>
        <row r="4309">
          <cell r="I4309" t="str">
            <v>UN</v>
          </cell>
          <cell r="J4309">
            <v>1</v>
          </cell>
        </row>
        <row r="4309">
          <cell r="L4309">
            <v>135.16</v>
          </cell>
        </row>
        <row r="4310">
          <cell r="D4310" t="str">
            <v> 88264 </v>
          </cell>
          <cell r="E4310" t="str">
            <v>SINAPI</v>
          </cell>
          <cell r="F4310" t="str">
            <v>ELETRICISTA COM ENCARGOS COMPLEMENTARES</v>
          </cell>
          <cell r="G4310" t="str">
            <v>SEDI - SERVIÇOS DIVERSOS</v>
          </cell>
        </row>
        <row r="4310">
          <cell r="I4310" t="str">
            <v>H</v>
          </cell>
          <cell r="J4310">
            <v>1</v>
          </cell>
          <cell r="K4310">
            <v>0</v>
          </cell>
          <cell r="L4310">
            <v>33.07</v>
          </cell>
        </row>
        <row r="4311">
          <cell r="D4311" t="str">
            <v> 88247 </v>
          </cell>
          <cell r="E4311" t="str">
            <v>SINAPI</v>
          </cell>
          <cell r="F4311" t="str">
            <v>AUXILIAR DE ELETRICISTA COM ENCARGOS COMPLEMENTARES</v>
          </cell>
          <cell r="G4311" t="str">
            <v>SEDI - SERVIÇOS DIVERSOS</v>
          </cell>
        </row>
        <row r="4311">
          <cell r="I4311" t="str">
            <v>H</v>
          </cell>
          <cell r="J4311">
            <v>1</v>
          </cell>
          <cell r="K4311">
            <v>0</v>
          </cell>
          <cell r="L4311">
            <v>27.3</v>
          </cell>
        </row>
        <row r="4312">
          <cell r="D4312" t="str">
            <v> UFF_COTAÇÃO 188 </v>
          </cell>
          <cell r="E4312" t="str">
            <v>Próprio</v>
          </cell>
          <cell r="F4312" t="str">
            <v>BASE PARA SENSOR DE TEMPERATURA, FUMAÇÃO E MULTIFUNÇÃO ENDEREÇÁVEL</v>
          </cell>
          <cell r="G4312" t="str">
            <v>Material</v>
          </cell>
        </row>
        <row r="4312">
          <cell r="I4312" t="str">
            <v>UN</v>
          </cell>
          <cell r="J4312">
            <v>1</v>
          </cell>
          <cell r="K4312">
            <v>0</v>
          </cell>
          <cell r="L4312">
            <v>74.79</v>
          </cell>
        </row>
        <row r="4314">
          <cell r="D4314" t="str">
            <v>Código</v>
          </cell>
          <cell r="E4314" t="str">
            <v>Banco</v>
          </cell>
          <cell r="F4314" t="str">
            <v>Descrição</v>
          </cell>
          <cell r="G4314" t="str">
            <v>Tipo</v>
          </cell>
        </row>
        <row r="4314">
          <cell r="I4314" t="str">
            <v>Und</v>
          </cell>
          <cell r="J4314" t="str">
            <v>Quant.</v>
          </cell>
          <cell r="K4314" t="str">
            <v>Porcent.</v>
          </cell>
          <cell r="L4314" t="str">
            <v>Valor Unit</v>
          </cell>
        </row>
        <row r="4315">
          <cell r="D4315" t="str">
            <v> UFF00028 (ADAPT_CPOS:50.05.430) </v>
          </cell>
          <cell r="E4315" t="str">
            <v>Próprio</v>
          </cell>
          <cell r="F4315" t="str">
            <v>FORNECIMENTO E INSTALAÇÃO - DETECTOR ENDEREÇÁVEL ÓPTICO DE FUMAÇA FSP-951 DE FABRICAÇÃO NOTIFIER OU SIMILAR TÉCNICO EXCLUSIVE BASE</v>
          </cell>
          <cell r="G4315" t="str">
            <v>INES - INSTALAÇÕES ESPECIAIS</v>
          </cell>
        </row>
        <row r="4315">
          <cell r="I4315" t="str">
            <v>UN</v>
          </cell>
          <cell r="J4315">
            <v>1</v>
          </cell>
        </row>
        <row r="4315">
          <cell r="L4315">
            <v>342.81</v>
          </cell>
        </row>
        <row r="4316">
          <cell r="D4316" t="str">
            <v> 88264 </v>
          </cell>
          <cell r="E4316" t="str">
            <v>SINAPI</v>
          </cell>
          <cell r="F4316" t="str">
            <v>ELETRICISTA COM ENCARGOS COMPLEMENTARES</v>
          </cell>
          <cell r="G4316" t="str">
            <v>SEDI - SERVIÇOS DIVERSOS</v>
          </cell>
        </row>
        <row r="4316">
          <cell r="I4316" t="str">
            <v>H</v>
          </cell>
          <cell r="J4316">
            <v>1</v>
          </cell>
          <cell r="K4316">
            <v>0</v>
          </cell>
          <cell r="L4316">
            <v>33.07</v>
          </cell>
        </row>
        <row r="4317">
          <cell r="D4317" t="str">
            <v> 88247 </v>
          </cell>
          <cell r="E4317" t="str">
            <v>SINAPI</v>
          </cell>
          <cell r="F4317" t="str">
            <v>AUXILIAR DE ELETRICISTA COM ENCARGOS COMPLEMENTARES</v>
          </cell>
          <cell r="G4317" t="str">
            <v>SEDI - SERVIÇOS DIVERSOS</v>
          </cell>
        </row>
        <row r="4317">
          <cell r="I4317" t="str">
            <v>H</v>
          </cell>
          <cell r="J4317">
            <v>1</v>
          </cell>
          <cell r="K4317">
            <v>0</v>
          </cell>
          <cell r="L4317">
            <v>27.3</v>
          </cell>
        </row>
        <row r="4318">
          <cell r="D4318" t="str">
            <v> UFF_COTAÇÃO 189 </v>
          </cell>
          <cell r="E4318" t="str">
            <v>Próprio</v>
          </cell>
          <cell r="F4318" t="str">
            <v>DETECTOR ENDEREÇÁVEL ÓPTICO DE FUMAÇA FSP-951 DE FABRICAÇÃO NOTIFIER OU SIMILAR TÉCNICO EXCLUSIVE BASE</v>
          </cell>
          <cell r="G4318" t="str">
            <v>Material</v>
          </cell>
        </row>
        <row r="4318">
          <cell r="I4318" t="str">
            <v>UN</v>
          </cell>
          <cell r="J4318">
            <v>1</v>
          </cell>
          <cell r="K4318">
            <v>0</v>
          </cell>
          <cell r="L4318">
            <v>282.44</v>
          </cell>
        </row>
        <row r="4320">
          <cell r="D4320" t="str">
            <v>Código</v>
          </cell>
          <cell r="E4320" t="str">
            <v>Banco</v>
          </cell>
          <cell r="F4320" t="str">
            <v>Descrição</v>
          </cell>
          <cell r="G4320" t="str">
            <v>Tipo</v>
          </cell>
        </row>
        <row r="4320">
          <cell r="I4320" t="str">
            <v>Und</v>
          </cell>
          <cell r="J4320" t="str">
            <v>Quant.</v>
          </cell>
          <cell r="K4320" t="str">
            <v>Porcent.</v>
          </cell>
          <cell r="L4320" t="str">
            <v>Valor Unit</v>
          </cell>
        </row>
        <row r="4321">
          <cell r="D4321" t="str">
            <v> UFF00029 (ADAPT_SBC:067650) </v>
          </cell>
          <cell r="E4321" t="str">
            <v>Próprio</v>
          </cell>
          <cell r="F4321" t="str">
            <v>FORNECIMENTO E INSTALAÇÃO - DETECTOR ENDEREÇÁVEL DE TEMPERATURA FST-951 DE FABRICAÇÃO NOTIFIER OU SIMILAR TÉCNICO EXCLUSIVE BASE</v>
          </cell>
          <cell r="G4321" t="str">
            <v>INES - INSTALAÇÕES ESPECIAIS</v>
          </cell>
        </row>
        <row r="4321">
          <cell r="I4321" t="str">
            <v>UN</v>
          </cell>
          <cell r="J4321">
            <v>1</v>
          </cell>
        </row>
        <row r="4321">
          <cell r="L4321">
            <v>545.99</v>
          </cell>
        </row>
        <row r="4322">
          <cell r="D4322" t="str">
            <v> 88264 </v>
          </cell>
          <cell r="E4322" t="str">
            <v>SINAPI</v>
          </cell>
          <cell r="F4322" t="str">
            <v>ELETRICISTA COM ENCARGOS COMPLEMENTARES</v>
          </cell>
          <cell r="G4322" t="str">
            <v>SEDI - SERVIÇOS DIVERSOS</v>
          </cell>
        </row>
        <row r="4322">
          <cell r="I4322" t="str">
            <v>H</v>
          </cell>
          <cell r="J4322">
            <v>1.701</v>
          </cell>
          <cell r="K4322">
            <v>0</v>
          </cell>
          <cell r="L4322">
            <v>33.07</v>
          </cell>
        </row>
        <row r="4323">
          <cell r="D4323" t="str">
            <v> 88247 </v>
          </cell>
          <cell r="E4323" t="str">
            <v>SINAPI</v>
          </cell>
          <cell r="F4323" t="str">
            <v>AUXILIAR DE ELETRICISTA COM ENCARGOS COMPLEMENTARES</v>
          </cell>
          <cell r="G4323" t="str">
            <v>SEDI - SERVIÇOS DIVERSOS</v>
          </cell>
        </row>
        <row r="4323">
          <cell r="I4323" t="str">
            <v>H</v>
          </cell>
          <cell r="J4323">
            <v>2.338</v>
          </cell>
          <cell r="K4323">
            <v>0</v>
          </cell>
          <cell r="L4323">
            <v>27.3</v>
          </cell>
        </row>
        <row r="4324">
          <cell r="D4324" t="str">
            <v> UFF_COTAÇÃO 190 </v>
          </cell>
          <cell r="E4324" t="str">
            <v>Próprio</v>
          </cell>
          <cell r="F4324" t="str">
            <v>DETECTOR ENDEREÇÁVEL DE TEMPERATURA FST-951 DE FABRICAÇÃO NOTIFIER OU SIMILAR TÉCNICO EXCLUSIVE BASE</v>
          </cell>
          <cell r="G4324" t="str">
            <v>Material</v>
          </cell>
        </row>
        <row r="4324">
          <cell r="I4324" t="str">
            <v>UN</v>
          </cell>
          <cell r="J4324">
            <v>1</v>
          </cell>
          <cell r="K4324">
            <v>0</v>
          </cell>
          <cell r="L4324">
            <v>425.92</v>
          </cell>
        </row>
        <row r="4326">
          <cell r="D4326" t="str">
            <v>Código</v>
          </cell>
          <cell r="E4326" t="str">
            <v>Banco</v>
          </cell>
          <cell r="F4326" t="str">
            <v>Descrição</v>
          </cell>
          <cell r="G4326" t="str">
            <v>Tipo</v>
          </cell>
        </row>
        <row r="4326">
          <cell r="I4326" t="str">
            <v>Und</v>
          </cell>
          <cell r="J4326" t="str">
            <v>Quant.</v>
          </cell>
          <cell r="K4326" t="str">
            <v>Porcent.</v>
          </cell>
          <cell r="L4326" t="str">
            <v>Valor Unit</v>
          </cell>
        </row>
        <row r="4327">
          <cell r="D4327" t="str">
            <v> UFF00031 (ADAPT_CPOS:50.05.214) </v>
          </cell>
          <cell r="E4327" t="str">
            <v>Próprio</v>
          </cell>
          <cell r="F4327" t="str">
            <v>FORNECIMENTO E INSTALAÇÃO - DETECTOR ENDEREÇÁVEL DE GÁS</v>
          </cell>
          <cell r="G4327" t="str">
            <v>INES - INSTALAÇÕES ESPECIAIS</v>
          </cell>
        </row>
        <row r="4327">
          <cell r="I4327" t="str">
            <v>UN</v>
          </cell>
          <cell r="J4327">
            <v>1</v>
          </cell>
        </row>
        <row r="4327">
          <cell r="L4327">
            <v>1615.68</v>
          </cell>
        </row>
        <row r="4328">
          <cell r="D4328" t="str">
            <v> 88264 </v>
          </cell>
          <cell r="E4328" t="str">
            <v>SINAPI</v>
          </cell>
          <cell r="F4328" t="str">
            <v>ELETRICISTA COM ENCARGOS COMPLEMENTARES</v>
          </cell>
          <cell r="G4328" t="str">
            <v>SEDI - SERVIÇOS DIVERSOS</v>
          </cell>
        </row>
        <row r="4328">
          <cell r="I4328" t="str">
            <v>H</v>
          </cell>
          <cell r="J4328">
            <v>0.3</v>
          </cell>
          <cell r="K4328">
            <v>0</v>
          </cell>
          <cell r="L4328">
            <v>33.07</v>
          </cell>
        </row>
        <row r="4329">
          <cell r="D4329" t="str">
            <v> 88247 </v>
          </cell>
          <cell r="E4329" t="str">
            <v>SINAPI</v>
          </cell>
          <cell r="F4329" t="str">
            <v>AUXILIAR DE ELETRICISTA COM ENCARGOS COMPLEMENTARES</v>
          </cell>
          <cell r="G4329" t="str">
            <v>SEDI - SERVIÇOS DIVERSOS</v>
          </cell>
        </row>
        <row r="4329">
          <cell r="I4329" t="str">
            <v>H</v>
          </cell>
          <cell r="J4329">
            <v>0.3</v>
          </cell>
          <cell r="K4329">
            <v>0</v>
          </cell>
          <cell r="L4329">
            <v>27.3</v>
          </cell>
        </row>
        <row r="4330">
          <cell r="D4330" t="str">
            <v> UFF_COTAÇÃO 192 </v>
          </cell>
          <cell r="E4330" t="str">
            <v>Próprio</v>
          </cell>
          <cell r="F4330" t="str">
            <v>DETECTOR ENDEREÇÁVEL DE GÁS</v>
          </cell>
          <cell r="G4330" t="str">
            <v>Material</v>
          </cell>
        </row>
        <row r="4330">
          <cell r="I4330" t="str">
            <v>UN</v>
          </cell>
          <cell r="J4330">
            <v>1</v>
          </cell>
          <cell r="K4330">
            <v>0</v>
          </cell>
          <cell r="L4330">
            <v>1597.57</v>
          </cell>
        </row>
        <row r="4332">
          <cell r="D4332" t="str">
            <v>Código</v>
          </cell>
          <cell r="E4332" t="str">
            <v>Banco</v>
          </cell>
          <cell r="F4332" t="str">
            <v>Descrição</v>
          </cell>
          <cell r="G4332" t="str">
            <v>Tipo</v>
          </cell>
        </row>
        <row r="4332">
          <cell r="I4332" t="str">
            <v>Und</v>
          </cell>
          <cell r="J4332" t="str">
            <v>Quant.</v>
          </cell>
          <cell r="K4332" t="str">
            <v>Porcent.</v>
          </cell>
          <cell r="L4332" t="str">
            <v>Valor Unit</v>
          </cell>
        </row>
        <row r="4333">
          <cell r="D4333" t="str">
            <v> UFF00032 (ADAPT_CPOS:50.05.470) </v>
          </cell>
          <cell r="E4333" t="str">
            <v>Próprio</v>
          </cell>
          <cell r="F4333" t="str">
            <v>FORNECIMENTO E INSTALAÇÃO - FONTE DE ALIMENTAÇÃO CHAVEADA 24VCC</v>
          </cell>
          <cell r="G4333" t="str">
            <v>INES - INSTALAÇÕES ESPECIAIS</v>
          </cell>
        </row>
        <row r="4333">
          <cell r="I4333" t="str">
            <v>UN</v>
          </cell>
          <cell r="J4333">
            <v>1</v>
          </cell>
        </row>
        <row r="4333">
          <cell r="L4333">
            <v>3060.5</v>
          </cell>
        </row>
        <row r="4334">
          <cell r="D4334" t="str">
            <v> 88247 </v>
          </cell>
          <cell r="E4334" t="str">
            <v>SINAPI</v>
          </cell>
          <cell r="F4334" t="str">
            <v>AUXILIAR DE ELETRICISTA COM ENCARGOS COMPLEMENTARES</v>
          </cell>
          <cell r="G4334" t="str">
            <v>SEDI - SERVIÇOS DIVERSOS</v>
          </cell>
        </row>
        <row r="4334">
          <cell r="I4334" t="str">
            <v>H</v>
          </cell>
          <cell r="J4334">
            <v>0.5</v>
          </cell>
          <cell r="K4334">
            <v>0</v>
          </cell>
          <cell r="L4334">
            <v>27.3</v>
          </cell>
        </row>
        <row r="4335">
          <cell r="D4335" t="str">
            <v> 88264 </v>
          </cell>
          <cell r="E4335" t="str">
            <v>SINAPI</v>
          </cell>
          <cell r="F4335" t="str">
            <v>ELETRICISTA COM ENCARGOS COMPLEMENTARES</v>
          </cell>
          <cell r="G4335" t="str">
            <v>SEDI - SERVIÇOS DIVERSOS</v>
          </cell>
        </row>
        <row r="4335">
          <cell r="I4335" t="str">
            <v>H</v>
          </cell>
          <cell r="J4335">
            <v>0.5</v>
          </cell>
          <cell r="K4335">
            <v>0</v>
          </cell>
          <cell r="L4335">
            <v>33.07</v>
          </cell>
        </row>
        <row r="4336">
          <cell r="D4336" t="str">
            <v> UFF_COTAÇÃO 193 </v>
          </cell>
          <cell r="E4336" t="str">
            <v>Próprio</v>
          </cell>
          <cell r="F4336" t="str">
            <v>FONTE DE ALIMENTAÇÃO CHAVEADA 24VCC</v>
          </cell>
          <cell r="G4336" t="str">
            <v>Material</v>
          </cell>
        </row>
        <row r="4336">
          <cell r="I4336" t="str">
            <v>UN</v>
          </cell>
          <cell r="J4336">
            <v>1</v>
          </cell>
          <cell r="K4336">
            <v>0</v>
          </cell>
          <cell r="L4336">
            <v>3030.32</v>
          </cell>
        </row>
        <row r="4338">
          <cell r="D4338" t="str">
            <v>Código</v>
          </cell>
          <cell r="E4338" t="str">
            <v>Banco</v>
          </cell>
          <cell r="F4338" t="str">
            <v>Descrição</v>
          </cell>
          <cell r="G4338" t="str">
            <v>Tipo</v>
          </cell>
        </row>
        <row r="4338">
          <cell r="I4338" t="str">
            <v>Und</v>
          </cell>
          <cell r="J4338" t="str">
            <v>Quant.</v>
          </cell>
          <cell r="K4338" t="str">
            <v>Porcent.</v>
          </cell>
          <cell r="L4338" t="str">
            <v>Valor Unit</v>
          </cell>
        </row>
        <row r="4339">
          <cell r="D4339" t="str">
            <v> UFF00033 (ADAPT_CPOS:50.05.470) </v>
          </cell>
          <cell r="E4339" t="str">
            <v>Próprio</v>
          </cell>
          <cell r="F4339" t="str">
            <v>FORNECIMENTO E INSTALAÇÃO - MÓDULO ISOLADOR</v>
          </cell>
          <cell r="G4339" t="str">
            <v>INES - INSTALAÇÕES ESPECIAIS</v>
          </cell>
        </row>
        <row r="4339">
          <cell r="I4339" t="str">
            <v>UN</v>
          </cell>
          <cell r="J4339">
            <v>1</v>
          </cell>
        </row>
        <row r="4339">
          <cell r="L4339">
            <v>633.67</v>
          </cell>
        </row>
        <row r="4340">
          <cell r="D4340" t="str">
            <v> 88264 </v>
          </cell>
          <cell r="E4340" t="str">
            <v>SINAPI</v>
          </cell>
          <cell r="F4340" t="str">
            <v>ELETRICISTA COM ENCARGOS COMPLEMENTARES</v>
          </cell>
          <cell r="G4340" t="str">
            <v>SEDI - SERVIÇOS DIVERSOS</v>
          </cell>
        </row>
        <row r="4340">
          <cell r="I4340" t="str">
            <v>H</v>
          </cell>
          <cell r="J4340">
            <v>0.5</v>
          </cell>
          <cell r="K4340">
            <v>0</v>
          </cell>
          <cell r="L4340">
            <v>33.07</v>
          </cell>
        </row>
        <row r="4341">
          <cell r="D4341" t="str">
            <v> 88247 </v>
          </cell>
          <cell r="E4341" t="str">
            <v>SINAPI</v>
          </cell>
          <cell r="F4341" t="str">
            <v>AUXILIAR DE ELETRICISTA COM ENCARGOS COMPLEMENTARES</v>
          </cell>
          <cell r="G4341" t="str">
            <v>SEDI - SERVIÇOS DIVERSOS</v>
          </cell>
        </row>
        <row r="4341">
          <cell r="I4341" t="str">
            <v>H</v>
          </cell>
          <cell r="J4341">
            <v>0.5</v>
          </cell>
          <cell r="K4341">
            <v>0</v>
          </cell>
          <cell r="L4341">
            <v>27.3</v>
          </cell>
        </row>
        <row r="4342">
          <cell r="D4342" t="str">
            <v> UFF_COTAÇÃO 194 </v>
          </cell>
          <cell r="E4342" t="str">
            <v>Próprio</v>
          </cell>
          <cell r="F4342" t="str">
            <v>MODULO ISOLADOR DE FABRICAÇÃO NOTIFIER</v>
          </cell>
          <cell r="G4342" t="str">
            <v>Material</v>
          </cell>
        </row>
        <row r="4342">
          <cell r="I4342" t="str">
            <v>UN</v>
          </cell>
          <cell r="J4342">
            <v>1</v>
          </cell>
          <cell r="K4342">
            <v>0</v>
          </cell>
          <cell r="L4342">
            <v>603.49</v>
          </cell>
        </row>
        <row r="4344">
          <cell r="F4344" t="str">
            <v>REDE EXTERNA DE SDAI</v>
          </cell>
        </row>
        <row r="4345">
          <cell r="D4345" t="str">
            <v>Código</v>
          </cell>
          <cell r="E4345" t="str">
            <v>Banco</v>
          </cell>
          <cell r="F4345" t="str">
            <v>Descrição</v>
          </cell>
          <cell r="G4345" t="str">
            <v>Tipo</v>
          </cell>
        </row>
        <row r="4345">
          <cell r="I4345" t="str">
            <v>Und</v>
          </cell>
          <cell r="J4345" t="str">
            <v>Quant.</v>
          </cell>
          <cell r="K4345" t="str">
            <v>Porcent.</v>
          </cell>
          <cell r="L4345" t="str">
            <v>Valor Unit</v>
          </cell>
        </row>
        <row r="4346">
          <cell r="D4346" t="str">
            <v> MAT066800 </v>
          </cell>
          <cell r="E4346" t="str">
            <v>SCO</v>
          </cell>
          <cell r="F4346" t="str">
            <v>Hidrante de coluna de 100mm, completo, com registro cunha de borracha</v>
          </cell>
          <cell r="G4346" t="str">
            <v>Material</v>
          </cell>
        </row>
        <row r="4346">
          <cell r="I4346" t="str">
            <v>un</v>
          </cell>
          <cell r="J4346">
            <v>1</v>
          </cell>
        </row>
        <row r="4346">
          <cell r="L4346">
            <v>6493.42</v>
          </cell>
        </row>
        <row r="4348">
          <cell r="D4348" t="str">
            <v>Código</v>
          </cell>
          <cell r="E4348" t="str">
            <v>Banco</v>
          </cell>
          <cell r="F4348" t="str">
            <v>Descrição</v>
          </cell>
          <cell r="G4348" t="str">
            <v>Tipo</v>
          </cell>
        </row>
        <row r="4348">
          <cell r="I4348" t="str">
            <v>Und</v>
          </cell>
          <cell r="J4348" t="str">
            <v>Quant.</v>
          </cell>
          <cell r="K4348" t="str">
            <v>Porcent.</v>
          </cell>
          <cell r="L4348" t="str">
            <v>Valor Unit</v>
          </cell>
        </row>
        <row r="4349">
          <cell r="D4349" t="str">
            <v> 90099 </v>
          </cell>
          <cell r="E4349" t="str">
            <v>SINAPI</v>
          </cell>
          <cell r="F4349" t="str">
            <v>ESCAVAÇÃO MECANIZADA DE VALA COM PROF. ATÉ 1,5 M (MÉDIA MONTANTE E JUSANTE/UMA COMPOSIÇÃO POR TRECHO), RETROESCAV. (0,26 M3), LARG. MENOR QUE 0,8 M, EM SOLO DE 1A CATEGORIA, EM LOCAIS COM ALTO NÍVEL DE INTERFERÊNCIA. AF_02/2021</v>
          </cell>
          <cell r="G4349" t="str">
            <v>MOVT - MOVIMENTO DE TERRA</v>
          </cell>
        </row>
        <row r="4349">
          <cell r="I4349" t="str">
            <v>m³</v>
          </cell>
          <cell r="J4349">
            <v>1</v>
          </cell>
        </row>
        <row r="4349">
          <cell r="L4349">
            <v>17.78</v>
          </cell>
        </row>
        <row r="4350">
          <cell r="D4350" t="str">
            <v> 88316 </v>
          </cell>
          <cell r="E4350" t="str">
            <v>SINAPI</v>
          </cell>
          <cell r="F4350" t="str">
            <v>SERVENTE COM ENCARGOS COMPLEMENTARES</v>
          </cell>
          <cell r="G4350" t="str">
            <v>SEDI - SERVIÇOS DIVERSOS</v>
          </cell>
        </row>
        <row r="4350">
          <cell r="I4350" t="str">
            <v>H</v>
          </cell>
          <cell r="J4350">
            <v>0.1298</v>
          </cell>
          <cell r="K4350">
            <v>0</v>
          </cell>
          <cell r="L4350">
            <v>25.95</v>
          </cell>
        </row>
        <row r="4351">
          <cell r="D4351" t="str">
            <v> 5679 </v>
          </cell>
          <cell r="E4351" t="str">
            <v>SINAPI</v>
          </cell>
          <cell r="F4351" t="str">
            <v>RETROESCAVADEIRA SOBRE RODAS COM CARREGADEIRA, TRAÇÃO 4X4, POTÊNCIA LÍQ. 88 HP, CAÇAMBA CARREG. CAP. MÍN. 1 M3, CAÇAMBA RETRO CAP. 0,26 M3, PESO OPERACIONAL MÍN. 6.674 KG, PROFUNDIDADE ESCAVAÇÃO MÁX. 4,37 M - CHI DIURNO. AF_06/2014</v>
          </cell>
          <cell r="G4351" t="str">
            <v>CHOR - CUSTOS HORÁRIOS DE MÁQUINAS E EQUIPAMENTOS</v>
          </cell>
        </row>
        <row r="4351">
          <cell r="I4351" t="str">
            <v>CHI</v>
          </cell>
          <cell r="J4351">
            <v>0.071</v>
          </cell>
          <cell r="K4351">
            <v>0</v>
          </cell>
          <cell r="L4351">
            <v>71.86</v>
          </cell>
        </row>
        <row r="4352">
          <cell r="D4352" t="str">
            <v> 5678 </v>
          </cell>
          <cell r="E4352" t="str">
            <v>SINAPI</v>
          </cell>
          <cell r="F4352" t="str">
            <v>RETROESCAVADEIRA SOBRE RODAS COM CARREGADEIRA, TRAÇÃO 4X4, POTÊNCIA LÍQ. 88 HP, CAÇAMBA CARREG. CAP. MÍN. 1 M3, CAÇAMBA RETRO CAP. 0,26 M3, PESO OPERACIONAL MÍN. 6.674 KG, PROFUNDIDADE ESCAVAÇÃO MÁX. 4,37 M - CHP DIURNO. AF_06/2014</v>
          </cell>
          <cell r="G4352" t="str">
            <v>CHOR - CUSTOS HORÁRIOS DE MÁQUINAS E EQUIPAMENTOS</v>
          </cell>
        </row>
        <row r="4352">
          <cell r="I4352" t="str">
            <v>CHP</v>
          </cell>
          <cell r="J4352">
            <v>0.0588</v>
          </cell>
          <cell r="K4352">
            <v>0</v>
          </cell>
          <cell r="L4352">
            <v>158.6</v>
          </cell>
        </row>
        <row r="4354">
          <cell r="D4354" t="str">
            <v>Código</v>
          </cell>
          <cell r="E4354" t="str">
            <v>Banco</v>
          </cell>
          <cell r="F4354" t="str">
            <v>Descrição</v>
          </cell>
          <cell r="G4354" t="str">
            <v>Tipo</v>
          </cell>
        </row>
        <row r="4354">
          <cell r="I4354" t="str">
            <v>Und</v>
          </cell>
          <cell r="J4354" t="str">
            <v>Quant.</v>
          </cell>
          <cell r="K4354" t="str">
            <v>Porcent.</v>
          </cell>
          <cell r="L4354" t="str">
            <v>Valor Unit</v>
          </cell>
        </row>
        <row r="4355">
          <cell r="D4355" t="str">
            <v> 104733 </v>
          </cell>
          <cell r="E4355" t="str">
            <v>SINAPI</v>
          </cell>
          <cell r="F4355" t="str">
            <v>REATERRO MECANIZADO DE VALA COM RETROESCAVADEIRA (CAPACIDADE   DA   CAÇAMBA   DA RETRO: 0,26 M³/POTÊNCIA: 88 HP), LARGURA ATÉ 0,8 M, PROFUNDIDADE ATÉ 1,5 M, COM SOLO (SEM SUBSTITUIÇÃO) DE 1ª CATEGORIA, COM PLACA VIBRATÓRIA. AF_08/2023</v>
          </cell>
          <cell r="G4355" t="str">
            <v>MOVT - MOVIMENTO DE TERRA</v>
          </cell>
        </row>
        <row r="4355">
          <cell r="I4355" t="str">
            <v>m³</v>
          </cell>
          <cell r="J4355">
            <v>1</v>
          </cell>
        </row>
        <row r="4355">
          <cell r="L4355">
            <v>21.19</v>
          </cell>
        </row>
        <row r="4356">
          <cell r="D4356" t="str">
            <v> 5679 </v>
          </cell>
          <cell r="E4356" t="str">
            <v>SINAPI</v>
          </cell>
          <cell r="F4356" t="str">
            <v>RETROESCAVADEIRA SOBRE RODAS COM CARREGADEIRA, TRAÇÃO 4X4, POTÊNCIA LÍQ. 88 HP, CAÇAMBA CARREG. CAP. MÍN. 1 M3, CAÇAMBA RETRO CAP. 0,26 M3, PESO OPERACIONAL MÍN. 6.674 KG, PROFUNDIDADE ESCAVAÇÃO MÁX. 4,37 M - CHI DIURNO. AF_06/2014</v>
          </cell>
          <cell r="G4356" t="str">
            <v>CHOR - CUSTOS HORÁRIOS DE MÁQUINAS E EQUIPAMENTOS</v>
          </cell>
        </row>
        <row r="4356">
          <cell r="I4356" t="str">
            <v>CHI</v>
          </cell>
          <cell r="J4356">
            <v>0.0777</v>
          </cell>
          <cell r="K4356">
            <v>0</v>
          </cell>
          <cell r="L4356">
            <v>71.86</v>
          </cell>
        </row>
        <row r="4357">
          <cell r="D4357" t="str">
            <v> 5903 </v>
          </cell>
          <cell r="E4357" t="str">
            <v>SINAPI</v>
          </cell>
          <cell r="F4357" t="str">
            <v>CAMINHÃO PIPA 10.000 L TRUCADO, PESO BRUTO TOTAL 23.000 KG, CARGA ÚTIL MÁXIMA 15.935 KG, DISTÂNCIA ENTRE EIXOS 4,8 M, POTÊNCIA 230 CV, INCLUSIVE TANQUE DE AÇO PARA TRANSPORTE DE ÁGUA - CHI DIURNO. AF_06/2014</v>
          </cell>
          <cell r="G4357" t="str">
            <v>CHOR - CUSTOS HORÁRIOS DE MÁQUINAS E EQUIPAMENTOS</v>
          </cell>
        </row>
        <row r="4357">
          <cell r="I4357" t="str">
            <v>CHI</v>
          </cell>
          <cell r="J4357">
            <v>0.0006</v>
          </cell>
          <cell r="K4357">
            <v>0</v>
          </cell>
          <cell r="L4357">
            <v>89.6</v>
          </cell>
        </row>
        <row r="4358">
          <cell r="D4358" t="str">
            <v> 91277 </v>
          </cell>
          <cell r="E4358" t="str">
            <v>SINAPI</v>
          </cell>
          <cell r="F4358" t="str">
            <v>PLACA VIBRATÓRIA REVERSÍVEL COM MOTOR 4 TEMPOS A GASOLINA, FORÇA CENTRÍFUGA DE 25 KN (2500 KGF), POTÊNCIA 5,5 CV - CHP DIURNO. AF_08/2015</v>
          </cell>
          <cell r="G4358" t="str">
            <v>CHOR - CUSTOS HORÁRIOS DE MÁQUINAS E EQUIPAMENTOS</v>
          </cell>
        </row>
        <row r="4358">
          <cell r="I4358" t="str">
            <v>CHP</v>
          </cell>
          <cell r="J4358">
            <v>0.0942</v>
          </cell>
          <cell r="K4358">
            <v>0</v>
          </cell>
          <cell r="L4358">
            <v>9.65</v>
          </cell>
        </row>
        <row r="4359">
          <cell r="D4359" t="str">
            <v> 5901 </v>
          </cell>
          <cell r="E4359" t="str">
            <v>SINAPI</v>
          </cell>
          <cell r="F4359" t="str">
            <v>CAMINHÃO PIPA 10.000 L TRUCADO, PESO BRUTO TOTAL 23.000 KG, CARGA ÚTIL MÁXIMA 15.935 KG, DISTÂNCIA ENTRE EIXOS 4,8 M, POTÊNCIA 230 CV, INCLUSIVE TANQUE DE AÇO PARA TRANSPORTE DE ÁGUA - CHP DIURNO. AF_06/2014</v>
          </cell>
          <cell r="G4359" t="str">
            <v>CHOR - CUSTOS HORÁRIOS DE MÁQUINAS E EQUIPAMENTOS</v>
          </cell>
        </row>
        <row r="4359">
          <cell r="I4359" t="str">
            <v>CHP</v>
          </cell>
          <cell r="J4359">
            <v>0.0054</v>
          </cell>
          <cell r="K4359">
            <v>0</v>
          </cell>
          <cell r="L4359">
            <v>332.71</v>
          </cell>
        </row>
        <row r="4360">
          <cell r="D4360" t="str">
            <v> 5678 </v>
          </cell>
          <cell r="E4360" t="str">
            <v>SINAPI</v>
          </cell>
          <cell r="F4360" t="str">
            <v>RETROESCAVADEIRA SOBRE RODAS COM CARREGADEIRA, TRAÇÃO 4X4, POTÊNCIA LÍQ. 88 HP, CAÇAMBA CARREG. CAP. MÍN. 1 M3, CAÇAMBA RETRO CAP. 0,26 M3, PESO OPERACIONAL MÍN. 6.674 KG, PROFUNDIDADE ESCAVAÇÃO MÁX. 4,37 M - CHP DIURNO. AF_06/2014</v>
          </cell>
          <cell r="G4360" t="str">
            <v>CHOR - CUSTOS HORÁRIOS DE MÁQUINAS E EQUIPAMENTOS</v>
          </cell>
        </row>
        <row r="4360">
          <cell r="I4360" t="str">
            <v>CHP</v>
          </cell>
          <cell r="J4360">
            <v>0.0538</v>
          </cell>
          <cell r="K4360">
            <v>0</v>
          </cell>
          <cell r="L4360">
            <v>158.6</v>
          </cell>
        </row>
        <row r="4361">
          <cell r="D4361" t="str">
            <v> 88316 </v>
          </cell>
          <cell r="E4361" t="str">
            <v>SINAPI</v>
          </cell>
          <cell r="F4361" t="str">
            <v>SERVENTE COM ENCARGOS COMPLEMENTARES</v>
          </cell>
          <cell r="G4361" t="str">
            <v>SEDI - SERVIÇOS DIVERSOS</v>
          </cell>
        </row>
        <row r="4361">
          <cell r="I4361" t="str">
            <v>H</v>
          </cell>
          <cell r="J4361">
            <v>0.1676</v>
          </cell>
          <cell r="K4361">
            <v>0</v>
          </cell>
          <cell r="L4361">
            <v>25.95</v>
          </cell>
        </row>
        <row r="4363">
          <cell r="D4363" t="str">
            <v>Código</v>
          </cell>
          <cell r="E4363" t="str">
            <v>Banco</v>
          </cell>
          <cell r="F4363" t="str">
            <v>Descrição</v>
          </cell>
          <cell r="G4363" t="str">
            <v>Tipo</v>
          </cell>
        </row>
        <row r="4363">
          <cell r="I4363" t="str">
            <v>Und</v>
          </cell>
          <cell r="J4363" t="str">
            <v>Quant.</v>
          </cell>
          <cell r="K4363" t="str">
            <v>Porcent.</v>
          </cell>
          <cell r="L4363" t="str">
            <v>Valor Unit</v>
          </cell>
        </row>
        <row r="4364">
          <cell r="D4364" t="str">
            <v> UFF00565 (ADAPT_IOPES: 151017) </v>
          </cell>
          <cell r="E4364" t="str">
            <v>Próprio</v>
          </cell>
          <cell r="F4364" t="str">
            <v>CAIXA DE PASSAGEM DE ALVENARIA DE BLOCOS DE CONCRETO 9x19x39 CM, DIMENSÕES 60x60x60 CM, COM REVESTIMENTO INTERNO EM CHAPISCO E RECOBO, TAMPA DE FERRO FUNDIDO PESADO DIAM. 60 CM, COM DRENO DE BRITA NO FUNDO.</v>
          </cell>
          <cell r="G4364" t="str">
            <v>ASTU - ASSENTAMENTO DE TUBOS E PECAS</v>
          </cell>
        </row>
        <row r="4364">
          <cell r="I4364" t="str">
            <v>UN</v>
          </cell>
          <cell r="J4364">
            <v>1</v>
          </cell>
        </row>
        <row r="4364">
          <cell r="L4364">
            <v>986.8</v>
          </cell>
        </row>
        <row r="4365">
          <cell r="D4365" t="str">
            <v> 88309 </v>
          </cell>
          <cell r="E4365" t="str">
            <v>SINAPI</v>
          </cell>
          <cell r="F4365" t="str">
            <v>PEDREIRO COM ENCARGOS COMPLEMENTARES</v>
          </cell>
          <cell r="G4365" t="str">
            <v>SEDI - SERVIÇOS DIVERSOS</v>
          </cell>
        </row>
        <row r="4365">
          <cell r="I4365" t="str">
            <v>H</v>
          </cell>
          <cell r="J4365">
            <v>3.301</v>
          </cell>
          <cell r="K4365">
            <v>0</v>
          </cell>
          <cell r="L4365">
            <v>33.38</v>
          </cell>
        </row>
        <row r="4366">
          <cell r="D4366" t="str">
            <v> 88245 </v>
          </cell>
          <cell r="E4366" t="str">
            <v>SINAPI</v>
          </cell>
          <cell r="F4366" t="str">
            <v>ARMADOR COM ENCARGOS COMPLEMENTARES</v>
          </cell>
          <cell r="G4366" t="str">
            <v>SEDI - SERVIÇOS DIVERSOS</v>
          </cell>
        </row>
        <row r="4366">
          <cell r="I4366" t="str">
            <v>H</v>
          </cell>
          <cell r="J4366">
            <v>0.086</v>
          </cell>
          <cell r="K4366">
            <v>0</v>
          </cell>
          <cell r="L4366">
            <v>32.41</v>
          </cell>
        </row>
        <row r="4367">
          <cell r="D4367" t="str">
            <v> 88262 </v>
          </cell>
          <cell r="E4367" t="str">
            <v>SINAPI</v>
          </cell>
          <cell r="F4367" t="str">
            <v>CARPINTEIRO DE FORMAS COM ENCARGOS COMPLEMENTARES</v>
          </cell>
          <cell r="G4367" t="str">
            <v>SEDI - SERVIÇOS DIVERSOS</v>
          </cell>
        </row>
        <row r="4367">
          <cell r="I4367" t="str">
            <v>H</v>
          </cell>
          <cell r="J4367">
            <v>0.808</v>
          </cell>
          <cell r="K4367">
            <v>0</v>
          </cell>
          <cell r="L4367">
            <v>33.15</v>
          </cell>
        </row>
        <row r="4368">
          <cell r="D4368" t="str">
            <v> 88316 </v>
          </cell>
          <cell r="E4368" t="str">
            <v>SINAPI</v>
          </cell>
          <cell r="F4368" t="str">
            <v>SERVENTE COM ENCARGOS COMPLEMENTARES</v>
          </cell>
          <cell r="G4368" t="str">
            <v>SEDI - SERVIÇOS DIVERSOS</v>
          </cell>
        </row>
        <row r="4368">
          <cell r="I4368" t="str">
            <v>H</v>
          </cell>
          <cell r="J4368">
            <v>9.164</v>
          </cell>
          <cell r="K4368">
            <v>0</v>
          </cell>
          <cell r="L4368">
            <v>25.95</v>
          </cell>
        </row>
        <row r="4369">
          <cell r="D4369" t="str">
            <v> 88242 </v>
          </cell>
          <cell r="E4369" t="str">
            <v>SINAPI</v>
          </cell>
          <cell r="F4369" t="str">
            <v>AJUDANTE DE PEDREIRO COM ENCARGOS COMPLEMENTARES</v>
          </cell>
          <cell r="G4369" t="str">
            <v>SEDI - SERVIÇOS DIVERSOS</v>
          </cell>
        </row>
        <row r="4369">
          <cell r="I4369" t="str">
            <v>H</v>
          </cell>
          <cell r="J4369">
            <v>0.894</v>
          </cell>
          <cell r="K4369">
            <v>0</v>
          </cell>
          <cell r="L4369">
            <v>26.86</v>
          </cell>
        </row>
        <row r="4370">
          <cell r="D4370" t="str">
            <v> 00043132 </v>
          </cell>
          <cell r="E4370" t="str">
            <v>SINAPI</v>
          </cell>
          <cell r="F4370" t="str">
            <v>ARAME RECOZIDO 16 BWG, D = 1,65 MM (0,016 KG/M) OU 18 BWG, D = 1,25 MM (0,01 KG/M)</v>
          </cell>
          <cell r="G4370" t="str">
            <v>Material</v>
          </cell>
        </row>
        <row r="4370">
          <cell r="I4370" t="str">
            <v>KG</v>
          </cell>
          <cell r="J4370">
            <v>0.021</v>
          </cell>
          <cell r="K4370">
            <v>0</v>
          </cell>
          <cell r="L4370">
            <v>25.69</v>
          </cell>
        </row>
        <row r="4371">
          <cell r="D4371" t="str">
            <v> 00507 </v>
          </cell>
          <cell r="E4371" t="str">
            <v>EMOP</v>
          </cell>
          <cell r="F4371" t="str">
            <v>TAMPAO DE FERRO FUNDIDO NODULAR MISTO, A RTICULADO, DIAMETRO DE 60CM, TIPO PESADO</v>
          </cell>
          <cell r="G4371" t="str">
            <v>Material</v>
          </cell>
        </row>
        <row r="4371">
          <cell r="I4371" t="str">
            <v>UN</v>
          </cell>
          <cell r="J4371">
            <v>1</v>
          </cell>
          <cell r="K4371">
            <v>0</v>
          </cell>
          <cell r="L4371">
            <v>468</v>
          </cell>
        </row>
        <row r="4372">
          <cell r="D4372" t="str">
            <v> 00004509 </v>
          </cell>
          <cell r="E4372" t="str">
            <v>SINAPI</v>
          </cell>
          <cell r="F4372" t="str">
            <v>SARRAFO *2,5 X 10* CM EM PINUS, MISTA OU EQUIVALENTE DA REGIAO - BRUTA</v>
          </cell>
          <cell r="G4372" t="str">
            <v>Material</v>
          </cell>
        </row>
        <row r="4372">
          <cell r="I4372" t="str">
            <v>M</v>
          </cell>
          <cell r="J4372">
            <v>0.311</v>
          </cell>
          <cell r="K4372">
            <v>0</v>
          </cell>
          <cell r="L4372">
            <v>4.25</v>
          </cell>
        </row>
        <row r="4373">
          <cell r="D4373" t="str">
            <v> 000300 </v>
          </cell>
          <cell r="E4373" t="str">
            <v>SBC</v>
          </cell>
          <cell r="F4373" t="str">
            <v>CAL HIDRATADA CH-III SACO 20kg (QUILOGRAMA)</v>
          </cell>
          <cell r="G4373" t="str">
            <v>Material</v>
          </cell>
        </row>
        <row r="4373">
          <cell r="I4373" t="str">
            <v>KG</v>
          </cell>
          <cell r="J4373">
            <v>2.727</v>
          </cell>
          <cell r="K4373">
            <v>0</v>
          </cell>
          <cell r="L4373">
            <v>0.89</v>
          </cell>
        </row>
        <row r="4374">
          <cell r="D4374" t="str">
            <v> 000211 </v>
          </cell>
          <cell r="E4374" t="str">
            <v>SBC</v>
          </cell>
          <cell r="F4374" t="str">
            <v>PEDRA BRITADA #3</v>
          </cell>
          <cell r="G4374" t="str">
            <v>Material</v>
          </cell>
        </row>
        <row r="4374">
          <cell r="I4374" t="str">
            <v>m³</v>
          </cell>
          <cell r="J4374">
            <v>0.023</v>
          </cell>
          <cell r="K4374">
            <v>0</v>
          </cell>
          <cell r="L4374">
            <v>92.65</v>
          </cell>
        </row>
        <row r="4375">
          <cell r="D4375" t="str">
            <v> 072552 </v>
          </cell>
          <cell r="E4375" t="str">
            <v>SBC</v>
          </cell>
          <cell r="F4375" t="str">
            <v>ADITIVO IMPERMEABILIZANTE PEGA NORMAL SIKA 1</v>
          </cell>
          <cell r="G4375" t="str">
            <v>Material</v>
          </cell>
        </row>
        <row r="4375">
          <cell r="I4375" t="str">
            <v>L</v>
          </cell>
          <cell r="J4375">
            <v>0.764</v>
          </cell>
          <cell r="K4375">
            <v>0</v>
          </cell>
          <cell r="L4375">
            <v>6.72</v>
          </cell>
        </row>
        <row r="4376">
          <cell r="D4376" t="str">
            <v> 008766 </v>
          </cell>
          <cell r="E4376" t="str">
            <v>SBC</v>
          </cell>
          <cell r="F4376" t="str">
            <v>PEDRA BRITADA #1</v>
          </cell>
          <cell r="G4376" t="str">
            <v>Material</v>
          </cell>
        </row>
        <row r="4376">
          <cell r="I4376" t="str">
            <v>m³</v>
          </cell>
          <cell r="J4376">
            <v>0.011</v>
          </cell>
          <cell r="K4376">
            <v>0</v>
          </cell>
          <cell r="L4376">
            <v>98.08</v>
          </cell>
        </row>
        <row r="4377">
          <cell r="D4377" t="str">
            <v> 00005061 </v>
          </cell>
          <cell r="E4377" t="str">
            <v>SINAPI</v>
          </cell>
          <cell r="F4377" t="str">
            <v>PREGO DE ACO POLIDO COM CABECA 18 X 27 (2 1/2 X 10)</v>
          </cell>
          <cell r="G4377" t="str">
            <v>Material</v>
          </cell>
        </row>
        <row r="4377">
          <cell r="I4377" t="str">
            <v>KG</v>
          </cell>
          <cell r="J4377">
            <v>0.093</v>
          </cell>
          <cell r="K4377">
            <v>0</v>
          </cell>
          <cell r="L4377">
            <v>18.05</v>
          </cell>
        </row>
        <row r="4378">
          <cell r="D4378" t="str">
            <v> 00006212 </v>
          </cell>
          <cell r="E4378" t="str">
            <v>SINAPI</v>
          </cell>
          <cell r="F4378" t="str">
            <v>TABUA *2,5 X 30 CM EM PINUS, MISTA OU EQUIVALENTE DA REGIAO - BRUTA</v>
          </cell>
          <cell r="G4378" t="str">
            <v>Material</v>
          </cell>
        </row>
        <row r="4378">
          <cell r="I4378" t="str">
            <v>M</v>
          </cell>
          <cell r="J4378">
            <v>0.622</v>
          </cell>
          <cell r="K4378">
            <v>0</v>
          </cell>
          <cell r="L4378">
            <v>13.9</v>
          </cell>
        </row>
        <row r="4379">
          <cell r="D4379" t="str">
            <v> 00013284 </v>
          </cell>
          <cell r="E4379" t="str">
            <v>SINAPI</v>
          </cell>
          <cell r="F4379" t="str">
            <v>CIMENTO PORTLAND DE ALTO FORNO (AF) CP III-40</v>
          </cell>
          <cell r="G4379" t="str">
            <v>Material</v>
          </cell>
        </row>
        <row r="4379">
          <cell r="I4379" t="str">
            <v>KG</v>
          </cell>
          <cell r="J4379">
            <v>24.067</v>
          </cell>
          <cell r="K4379">
            <v>0</v>
          </cell>
          <cell r="L4379">
            <v>0.56</v>
          </cell>
        </row>
        <row r="4380">
          <cell r="D4380" t="str">
            <v> 00034599 </v>
          </cell>
          <cell r="E4380" t="str">
            <v>SINAPI</v>
          </cell>
          <cell r="F4380" t="str">
            <v>BLOCO DE VEDACAO CONCRETO APARENTE 9 X 19 X 39 CM (CLASSE C - NBR 6136)</v>
          </cell>
          <cell r="G4380" t="str">
            <v>Material</v>
          </cell>
        </row>
        <row r="4380">
          <cell r="I4380" t="str">
            <v>UN</v>
          </cell>
          <cell r="J4380">
            <v>21.858</v>
          </cell>
          <cell r="K4380">
            <v>0</v>
          </cell>
          <cell r="L4380">
            <v>2.75</v>
          </cell>
        </row>
        <row r="4381">
          <cell r="D4381" t="str">
            <v> 000098 </v>
          </cell>
          <cell r="E4381" t="str">
            <v>SBC</v>
          </cell>
          <cell r="F4381" t="str">
            <v>AREIA MEDIA LAVADA</v>
          </cell>
          <cell r="G4381" t="str">
            <v>Material</v>
          </cell>
        </row>
        <row r="4381">
          <cell r="I4381" t="str">
            <v>m³</v>
          </cell>
          <cell r="J4381">
            <v>0.086</v>
          </cell>
          <cell r="K4381">
            <v>0</v>
          </cell>
          <cell r="L4381">
            <v>95</v>
          </cell>
        </row>
        <row r="4382">
          <cell r="D4382" t="str">
            <v> 00000033 </v>
          </cell>
          <cell r="E4382" t="str">
            <v>SINAPI</v>
          </cell>
          <cell r="F4382" t="str">
            <v>ACO CA-50, 8,0 MM, VERGALHAO</v>
          </cell>
          <cell r="G4382" t="str">
            <v>Material</v>
          </cell>
        </row>
        <row r="4382">
          <cell r="I4382" t="str">
            <v>KG</v>
          </cell>
          <cell r="J4382">
            <v>1.176</v>
          </cell>
          <cell r="K4382">
            <v>0</v>
          </cell>
          <cell r="L4382">
            <v>8.12</v>
          </cell>
        </row>
        <row r="4383">
          <cell r="D4383" t="str">
            <v> 00002692 </v>
          </cell>
          <cell r="E4383" t="str">
            <v>SINAPI</v>
          </cell>
          <cell r="F4383" t="str">
            <v>DESMOLDANTE PROTETOR PARA FORMAS DE MADEIRA, DE BASE OLEOSA EMULSIONADA EM AGUA</v>
          </cell>
          <cell r="G4383" t="str">
            <v>Material</v>
          </cell>
        </row>
        <row r="4383">
          <cell r="I4383" t="str">
            <v>L</v>
          </cell>
          <cell r="J4383">
            <v>0.249</v>
          </cell>
          <cell r="K4383">
            <v>0</v>
          </cell>
          <cell r="L4383">
            <v>7.97</v>
          </cell>
        </row>
        <row r="4384">
          <cell r="D4384" t="str">
            <v> 008767 </v>
          </cell>
          <cell r="E4384" t="str">
            <v>SBC</v>
          </cell>
          <cell r="F4384" t="str">
            <v>PEDRA BRITADA #2</v>
          </cell>
          <cell r="G4384" t="str">
            <v>Material</v>
          </cell>
        </row>
        <row r="4384">
          <cell r="I4384" t="str">
            <v>m³</v>
          </cell>
          <cell r="J4384">
            <v>0.011</v>
          </cell>
          <cell r="K4384">
            <v>0</v>
          </cell>
          <cell r="L4384">
            <v>98.6</v>
          </cell>
        </row>
        <row r="4386">
          <cell r="D4386" t="str">
            <v>Código</v>
          </cell>
          <cell r="E4386" t="str">
            <v>Banco</v>
          </cell>
          <cell r="F4386" t="str">
            <v>Descrição</v>
          </cell>
          <cell r="G4386" t="str">
            <v>Tipo</v>
          </cell>
        </row>
        <row r="4386">
          <cell r="I4386" t="str">
            <v>Und</v>
          </cell>
          <cell r="J4386" t="str">
            <v>Quant.</v>
          </cell>
          <cell r="K4386" t="str">
            <v>Porcent.</v>
          </cell>
          <cell r="L4386" t="str">
            <v>Valor Unit</v>
          </cell>
        </row>
        <row r="4387">
          <cell r="D4387" t="str">
            <v> 101619 </v>
          </cell>
          <cell r="E4387" t="str">
            <v>SINAPI</v>
          </cell>
          <cell r="F4387" t="str">
            <v>PREPARO DE FUNDO DE VALA COM LARGURA MENOR QUE 1,5 M, COM CAMADA DE BRITA, LANÇAMENTO MANUAL. AF_08/2020</v>
          </cell>
          <cell r="G4387" t="str">
            <v>MOVT - MOVIMENTO DE TERRA</v>
          </cell>
        </row>
        <row r="4387">
          <cell r="I4387" t="str">
            <v>m³</v>
          </cell>
          <cell r="J4387">
            <v>1</v>
          </cell>
        </row>
        <row r="4387">
          <cell r="L4387">
            <v>324.8</v>
          </cell>
        </row>
        <row r="4388">
          <cell r="D4388" t="str">
            <v> 88309 </v>
          </cell>
          <cell r="E4388" t="str">
            <v>SINAPI</v>
          </cell>
          <cell r="F4388" t="str">
            <v>PEDREIRO COM ENCARGOS COMPLEMENTARES</v>
          </cell>
          <cell r="G4388" t="str">
            <v>SEDI - SERVIÇOS DIVERSOS</v>
          </cell>
        </row>
        <row r="4388">
          <cell r="I4388" t="str">
            <v>H</v>
          </cell>
          <cell r="J4388">
            <v>2.4938</v>
          </cell>
          <cell r="K4388">
            <v>0</v>
          </cell>
          <cell r="L4388">
            <v>33.38</v>
          </cell>
        </row>
        <row r="4389">
          <cell r="D4389" t="str">
            <v> 91533 </v>
          </cell>
          <cell r="E4389" t="str">
            <v>SINAPI</v>
          </cell>
          <cell r="F4389" t="str">
            <v>COMPACTADOR DE SOLOS DE PERCUSSÃO (SOQUETE) COM MOTOR A GASOLINA 4 TEMPOS, POTÊNCIA 4 CV - CHP DIURNO. AF_08/2015</v>
          </cell>
          <cell r="G4389" t="str">
            <v>CHOR - CUSTOS HORÁRIOS DE MÁQUINAS E EQUIPAMENTOS</v>
          </cell>
        </row>
        <row r="4389">
          <cell r="I4389" t="str">
            <v>CHP</v>
          </cell>
          <cell r="J4389">
            <v>0.0718</v>
          </cell>
          <cell r="K4389">
            <v>0</v>
          </cell>
          <cell r="L4389">
            <v>43.32</v>
          </cell>
        </row>
        <row r="4390">
          <cell r="D4390" t="str">
            <v> 88316 </v>
          </cell>
          <cell r="E4390" t="str">
            <v>SINAPI</v>
          </cell>
          <cell r="F4390" t="str">
            <v>SERVENTE COM ENCARGOS COMPLEMENTARES</v>
          </cell>
          <cell r="G4390" t="str">
            <v>SEDI - SERVIÇOS DIVERSOS</v>
          </cell>
        </row>
        <row r="4390">
          <cell r="I4390" t="str">
            <v>H</v>
          </cell>
          <cell r="J4390">
            <v>3.7407</v>
          </cell>
          <cell r="K4390">
            <v>0</v>
          </cell>
          <cell r="L4390">
            <v>25.95</v>
          </cell>
        </row>
        <row r="4391">
          <cell r="D4391" t="str">
            <v> 91534 </v>
          </cell>
          <cell r="E4391" t="str">
            <v>SINAPI</v>
          </cell>
          <cell r="F4391" t="str">
            <v>COMPACTADOR DE SOLOS DE PERCUSSÃO (SOQUETE) COM MOTOR A GASOLINA 4 TEMPOS, POTÊNCIA 4 CV - CHI DIURNO. AF_08/2015</v>
          </cell>
          <cell r="G4391" t="str">
            <v>CHOR - CUSTOS HORÁRIOS DE MÁQUINAS E EQUIPAMENTOS</v>
          </cell>
        </row>
        <row r="4391">
          <cell r="I4391" t="str">
            <v>CHI</v>
          </cell>
          <cell r="J4391">
            <v>0.0666</v>
          </cell>
          <cell r="K4391">
            <v>0</v>
          </cell>
          <cell r="L4391">
            <v>36.38</v>
          </cell>
        </row>
        <row r="4392">
          <cell r="D4392" t="str">
            <v> 00004720 </v>
          </cell>
          <cell r="E4392" t="str">
            <v>SINAPI</v>
          </cell>
          <cell r="F4392" t="str">
            <v>PEDRA BRITADA N. 0, OU PEDRISCO (4,8 A 9,5 MM) POSTO PEDREIRA/FORNECEDOR, SEM FRETE</v>
          </cell>
          <cell r="G4392" t="str">
            <v>Material</v>
          </cell>
        </row>
        <row r="4392">
          <cell r="I4392" t="str">
            <v>M³</v>
          </cell>
          <cell r="J4392">
            <v>1.1</v>
          </cell>
          <cell r="K4392">
            <v>0</v>
          </cell>
          <cell r="L4392">
            <v>126.33</v>
          </cell>
        </row>
        <row r="4394">
          <cell r="D4394" t="str">
            <v>Código</v>
          </cell>
          <cell r="E4394" t="str">
            <v>Banco</v>
          </cell>
          <cell r="F4394" t="str">
            <v>Descrição</v>
          </cell>
          <cell r="G4394" t="str">
            <v>Tipo</v>
          </cell>
        </row>
        <row r="4394">
          <cell r="I4394" t="str">
            <v>Und</v>
          </cell>
          <cell r="J4394" t="str">
            <v>Quant.</v>
          </cell>
          <cell r="K4394" t="str">
            <v>Porcent.</v>
          </cell>
          <cell r="L4394" t="str">
            <v>Valor Unit</v>
          </cell>
        </row>
        <row r="4395">
          <cell r="D4395" t="str">
            <v> IT 24.10.0112 </v>
          </cell>
          <cell r="E4395" t="str">
            <v>SCO</v>
          </cell>
          <cell r="F4395" t="str">
            <v>Linha de duto espiral flexivel em polietileno de alta densidade, tipo Kanalex ou similar, diametro de 50mm (2" ), lancado diretamente ao solo com com arame-guia galvanizado revestido em PVC, inclusive emendas e tamponamento, exclusive excavacao e reaterro.(desonerado)</v>
          </cell>
          <cell r="G4395" t="str">
            <v>IT</v>
          </cell>
        </row>
        <row r="4395">
          <cell r="I4395" t="str">
            <v>m</v>
          </cell>
          <cell r="J4395">
            <v>1</v>
          </cell>
        </row>
        <row r="4395">
          <cell r="L4395">
            <v>14.87</v>
          </cell>
        </row>
        <row r="4396">
          <cell r="D4396" t="str">
            <v> MAT051900 </v>
          </cell>
          <cell r="E4396" t="str">
            <v>SCO</v>
          </cell>
          <cell r="F4396" t="str">
            <v>Eletroduto espiral, flexivel, de polietileno, linha Kanalex, Kanaflex ou similar, diametro nominal de 50mm (2")</v>
          </cell>
          <cell r="G4396" t="str">
            <v>Material</v>
          </cell>
        </row>
        <row r="4396">
          <cell r="I4396" t="str">
            <v>m</v>
          </cell>
          <cell r="J4396">
            <v>1.015</v>
          </cell>
          <cell r="K4396">
            <v>0</v>
          </cell>
          <cell r="L4396">
            <v>7.34</v>
          </cell>
        </row>
        <row r="4397">
          <cell r="D4397" t="str">
            <v> MOD902450 </v>
          </cell>
          <cell r="E4397" t="str">
            <v>SCO</v>
          </cell>
          <cell r="F4397" t="str">
            <v>Servente (desonerado)</v>
          </cell>
          <cell r="G4397" t="str">
            <v>Mão de Obra</v>
          </cell>
        </row>
        <row r="4397">
          <cell r="I4397" t="str">
            <v>h</v>
          </cell>
          <cell r="J4397">
            <v>0.45</v>
          </cell>
          <cell r="K4397">
            <v>0</v>
          </cell>
          <cell r="L4397">
            <v>16.03</v>
          </cell>
        </row>
        <row r="4398">
          <cell r="D4398" t="str">
            <v> EVE000050 </v>
          </cell>
          <cell r="E4398" t="str">
            <v>SCO</v>
          </cell>
          <cell r="F4398" t="str">
            <v>3% incidente sobre mao de obra direta com Encargos Sociais para cobrir despesas relativa a equipamentos de protecao individual, uniformes e ferramentas</v>
          </cell>
          <cell r="G4398" t="str">
            <v>Verba</v>
          </cell>
        </row>
        <row r="4398">
          <cell r="I4398" t="str">
            <v>%</v>
          </cell>
          <cell r="J4398">
            <v>1</v>
          </cell>
          <cell r="K4398">
            <v>3</v>
          </cell>
          <cell r="L4398">
            <v>7.21</v>
          </cell>
        </row>
        <row r="4400">
          <cell r="F4400" t="str">
            <v>INSTALAÇÃO DE COMBATE A INCÊNDIO</v>
          </cell>
        </row>
        <row r="4401">
          <cell r="F4401" t="str">
            <v>INSTALAÇÃO INTERNA DE COMBATE A INCÊNDIO</v>
          </cell>
        </row>
        <row r="4402">
          <cell r="D4402" t="str">
            <v>Código</v>
          </cell>
          <cell r="E4402" t="str">
            <v>Banco</v>
          </cell>
          <cell r="F4402" t="str">
            <v>Descrição</v>
          </cell>
          <cell r="G4402" t="str">
            <v>Tipo</v>
          </cell>
        </row>
        <row r="4402">
          <cell r="I4402" t="str">
            <v>Und</v>
          </cell>
          <cell r="J4402" t="str">
            <v>Quant.</v>
          </cell>
          <cell r="K4402" t="str">
            <v>Porcent.</v>
          </cell>
          <cell r="L4402" t="str">
            <v>Valor Unit</v>
          </cell>
        </row>
        <row r="4403">
          <cell r="D4403" t="str">
            <v> 97535 </v>
          </cell>
          <cell r="E4403" t="str">
            <v>SINAPI</v>
          </cell>
          <cell r="F4403" t="str">
            <v>TUBO DE AÇO GALVANIZADO COM COSTURA, CLASSE MÉDIA, CONEXÃO ROSQUEADA, DN 25 (1"), INSTALADO EM REDE DE ALIMENTAÇÃO PARA SPRINKLER - FORNECIMENTO E INSTALAÇÃO. AF_10/2020</v>
          </cell>
          <cell r="G4403" t="str">
            <v>INHI - INSTALAÇÕES HIDROS SANITÁRIAS</v>
          </cell>
        </row>
        <row r="4403">
          <cell r="I4403" t="str">
            <v>M</v>
          </cell>
          <cell r="J4403">
            <v>1</v>
          </cell>
        </row>
        <row r="4403">
          <cell r="L4403">
            <v>52.21</v>
          </cell>
        </row>
        <row r="4404">
          <cell r="D4404" t="str">
            <v> 88248 </v>
          </cell>
          <cell r="E4404" t="str">
            <v>SINAPI</v>
          </cell>
          <cell r="F4404" t="str">
            <v>AUXILIAR DE ENCANADOR OU BOMBEIRO HIDRÁULICO COM ENCARGOS COMPLEMENTARES</v>
          </cell>
          <cell r="G4404" t="str">
            <v>SEDI - SERVIÇOS DIVERSOS</v>
          </cell>
        </row>
        <row r="4404">
          <cell r="I4404" t="str">
            <v>H</v>
          </cell>
          <cell r="J4404">
            <v>0.26</v>
          </cell>
          <cell r="K4404">
            <v>0</v>
          </cell>
          <cell r="L4404">
            <v>26.23</v>
          </cell>
        </row>
        <row r="4405">
          <cell r="D4405" t="str">
            <v> 88267 </v>
          </cell>
          <cell r="E4405" t="str">
            <v>SINAPI</v>
          </cell>
          <cell r="F4405" t="str">
            <v>ENCANADOR OU BOMBEIRO HIDRÁULICO COM ENCARGOS COMPLEMENTARES</v>
          </cell>
          <cell r="G4405" t="str">
            <v>SEDI - SERVIÇOS DIVERSOS</v>
          </cell>
        </row>
        <row r="4405">
          <cell r="I4405" t="str">
            <v>H</v>
          </cell>
          <cell r="J4405">
            <v>0.26</v>
          </cell>
          <cell r="K4405">
            <v>0</v>
          </cell>
          <cell r="L4405">
            <v>32.39</v>
          </cell>
        </row>
        <row r="4406">
          <cell r="D4406" t="str">
            <v> 00040626 </v>
          </cell>
          <cell r="E4406" t="str">
            <v>SINAPI</v>
          </cell>
          <cell r="F4406" t="str">
            <v>TUBO ACO GALVANIZADO COM COSTURA, CLASSE MEDIA, DN 1", E = 3,38 MM, PESO 2,50 KG/M (NBR 5580)</v>
          </cell>
          <cell r="G4406" t="str">
            <v>Material</v>
          </cell>
        </row>
        <row r="4406">
          <cell r="I4406" t="str">
            <v>M</v>
          </cell>
          <cell r="J4406">
            <v>1.039</v>
          </cell>
          <cell r="K4406">
            <v>0</v>
          </cell>
          <cell r="L4406">
            <v>35.6</v>
          </cell>
        </row>
        <row r="4408">
          <cell r="D4408" t="str">
            <v>Código</v>
          </cell>
          <cell r="E4408" t="str">
            <v>Banco</v>
          </cell>
          <cell r="F4408" t="str">
            <v>Descrição</v>
          </cell>
          <cell r="G4408" t="str">
            <v>Tipo</v>
          </cell>
        </row>
        <row r="4408">
          <cell r="I4408" t="str">
            <v>Und</v>
          </cell>
          <cell r="J4408" t="str">
            <v>Quant.</v>
          </cell>
          <cell r="K4408" t="str">
            <v>Porcent.</v>
          </cell>
          <cell r="L4408" t="str">
            <v>Valor Unit</v>
          </cell>
        </row>
        <row r="4409">
          <cell r="D4409" t="str">
            <v> 92670 </v>
          </cell>
          <cell r="E4409" t="str">
            <v>SINAPI</v>
          </cell>
          <cell r="F4409" t="str">
            <v>JOELHO 90 GRAUS, EM FERRO GALVANIZADO, CONEXÃO ROSQUEADA, DN 25 (1"), INSTALADO EM REDE DE ALIMENTAÇÃO PARA SPRINKLER - FORNECIMENTO E INSTALAÇÃO. AF_10/2020</v>
          </cell>
          <cell r="G4409" t="str">
            <v>INHI - INSTALAÇÕES HIDROS SANITÁRIAS</v>
          </cell>
        </row>
        <row r="4409">
          <cell r="I4409" t="str">
            <v>UN</v>
          </cell>
          <cell r="J4409">
            <v>1</v>
          </cell>
        </row>
        <row r="4409">
          <cell r="L4409">
            <v>44.11</v>
          </cell>
        </row>
        <row r="4410">
          <cell r="D4410" t="str">
            <v> 88248 </v>
          </cell>
          <cell r="E4410" t="str">
            <v>SINAPI</v>
          </cell>
          <cell r="F4410" t="str">
            <v>AUXILIAR DE ENCANADOR OU BOMBEIRO HIDRÁULICO COM ENCARGOS COMPLEMENTARES</v>
          </cell>
          <cell r="G4410" t="str">
            <v>SEDI - SERVIÇOS DIVERSOS</v>
          </cell>
        </row>
        <row r="4410">
          <cell r="I4410" t="str">
            <v>H</v>
          </cell>
          <cell r="J4410">
            <v>0.451</v>
          </cell>
          <cell r="K4410">
            <v>0</v>
          </cell>
          <cell r="L4410">
            <v>26.23</v>
          </cell>
        </row>
        <row r="4411">
          <cell r="D4411" t="str">
            <v> 88267 </v>
          </cell>
          <cell r="E4411" t="str">
            <v>SINAPI</v>
          </cell>
          <cell r="F4411" t="str">
            <v>ENCANADOR OU BOMBEIRO HIDRÁULICO COM ENCARGOS COMPLEMENTARES</v>
          </cell>
          <cell r="G4411" t="str">
            <v>SEDI - SERVIÇOS DIVERSOS</v>
          </cell>
        </row>
        <row r="4411">
          <cell r="I4411" t="str">
            <v>H</v>
          </cell>
          <cell r="J4411">
            <v>0.451</v>
          </cell>
          <cell r="K4411">
            <v>0</v>
          </cell>
          <cell r="L4411">
            <v>32.39</v>
          </cell>
        </row>
        <row r="4412">
          <cell r="D4412" t="str">
            <v> 00003148 </v>
          </cell>
          <cell r="E4412" t="str">
            <v>SINAPI</v>
          </cell>
          <cell r="F4412" t="str">
            <v>FITA VEDA ROSCA EM ROLOS DE 18 MM X 50 M (L X C)</v>
          </cell>
          <cell r="G4412" t="str">
            <v>Material</v>
          </cell>
        </row>
        <row r="4412">
          <cell r="I4412" t="str">
            <v>UN</v>
          </cell>
          <cell r="J4412">
            <v>0.013</v>
          </cell>
          <cell r="K4412">
            <v>0</v>
          </cell>
          <cell r="L4412">
            <v>11.83</v>
          </cell>
        </row>
        <row r="4413">
          <cell r="D4413" t="str">
            <v> 00007307 </v>
          </cell>
          <cell r="E4413" t="str">
            <v>SINAPI</v>
          </cell>
          <cell r="F4413" t="str">
            <v>FUNDO ANTICORROSIVO PARA METAIS FERROSOS (ZARCAO)</v>
          </cell>
          <cell r="G4413" t="str">
            <v>Material</v>
          </cell>
        </row>
        <row r="4413">
          <cell r="I4413" t="str">
            <v>L</v>
          </cell>
          <cell r="J4413">
            <v>0.003</v>
          </cell>
          <cell r="K4413">
            <v>0</v>
          </cell>
          <cell r="L4413">
            <v>50.91</v>
          </cell>
        </row>
        <row r="4414">
          <cell r="D4414" t="str">
            <v> 00003472 </v>
          </cell>
          <cell r="E4414" t="str">
            <v>SINAPI</v>
          </cell>
          <cell r="F4414" t="str">
            <v>COTOVELO 90 GRAUS DE FERRO GALVANIZADO, COM ROSCA BSP, DE 1"</v>
          </cell>
          <cell r="G4414" t="str">
            <v>Material</v>
          </cell>
        </row>
        <row r="4414">
          <cell r="I4414" t="str">
            <v>UN</v>
          </cell>
          <cell r="J4414">
            <v>1</v>
          </cell>
          <cell r="K4414">
            <v>0</v>
          </cell>
          <cell r="L4414">
            <v>17.39</v>
          </cell>
        </row>
        <row r="4416">
          <cell r="D4416" t="str">
            <v>Código</v>
          </cell>
          <cell r="E4416" t="str">
            <v>Banco</v>
          </cell>
          <cell r="F4416" t="str">
            <v>Descrição</v>
          </cell>
          <cell r="G4416" t="str">
            <v>Tipo</v>
          </cell>
        </row>
        <row r="4416">
          <cell r="I4416" t="str">
            <v>Und</v>
          </cell>
          <cell r="J4416" t="str">
            <v>Quant.</v>
          </cell>
          <cell r="K4416" t="str">
            <v>Porcent.</v>
          </cell>
          <cell r="L4416" t="str">
            <v>Valor Unit</v>
          </cell>
        </row>
        <row r="4417">
          <cell r="D4417" t="str">
            <v> 92938 </v>
          </cell>
          <cell r="E4417" t="str">
            <v>SINAPI</v>
          </cell>
          <cell r="F4417" t="str">
            <v>LUVA DE REDUÇÃO, EM FERRO GALVANIZADO, 1" X 1/2", CONEXÃO ROSQUEADA, INSTALADO EM REDE DE ALIMENTAÇÃO PARA SPRINKLER - FORNECIMENTO E INSTALAÇÃO. AF_10/2020</v>
          </cell>
          <cell r="G4417" t="str">
            <v>INHI - INSTALAÇÕES HIDROS SANITÁRIAS</v>
          </cell>
        </row>
        <row r="4417">
          <cell r="I4417" t="str">
            <v>UN</v>
          </cell>
          <cell r="J4417">
            <v>1</v>
          </cell>
        </row>
        <row r="4417">
          <cell r="L4417">
            <v>32.72</v>
          </cell>
        </row>
        <row r="4418">
          <cell r="D4418" t="str">
            <v> 88248 </v>
          </cell>
          <cell r="E4418" t="str">
            <v>SINAPI</v>
          </cell>
          <cell r="F4418" t="str">
            <v>AUXILIAR DE ENCANADOR OU BOMBEIRO HIDRÁULICO COM ENCARGOS COMPLEMENTARES</v>
          </cell>
          <cell r="G4418" t="str">
            <v>SEDI - SERVIÇOS DIVERSOS</v>
          </cell>
        </row>
        <row r="4418">
          <cell r="I4418" t="str">
            <v>H</v>
          </cell>
          <cell r="J4418">
            <v>0.301</v>
          </cell>
          <cell r="K4418">
            <v>0</v>
          </cell>
          <cell r="L4418">
            <v>26.23</v>
          </cell>
        </row>
        <row r="4419">
          <cell r="D4419" t="str">
            <v> 88267 </v>
          </cell>
          <cell r="E4419" t="str">
            <v>SINAPI</v>
          </cell>
          <cell r="F4419" t="str">
            <v>ENCANADOR OU BOMBEIRO HIDRÁULICO COM ENCARGOS COMPLEMENTARES</v>
          </cell>
          <cell r="G4419" t="str">
            <v>SEDI - SERVIÇOS DIVERSOS</v>
          </cell>
        </row>
        <row r="4419">
          <cell r="I4419" t="str">
            <v>H</v>
          </cell>
          <cell r="J4419">
            <v>0.301</v>
          </cell>
          <cell r="K4419">
            <v>0</v>
          </cell>
          <cell r="L4419">
            <v>32.39</v>
          </cell>
        </row>
        <row r="4420">
          <cell r="D4420" t="str">
            <v> 00007307 </v>
          </cell>
          <cell r="E4420" t="str">
            <v>SINAPI</v>
          </cell>
          <cell r="F4420" t="str">
            <v>FUNDO ANTICORROSIVO PARA METAIS FERROSOS (ZARCAO)</v>
          </cell>
          <cell r="G4420" t="str">
            <v>Material</v>
          </cell>
        </row>
        <row r="4420">
          <cell r="I4420" t="str">
            <v>L</v>
          </cell>
          <cell r="J4420">
            <v>0.003</v>
          </cell>
          <cell r="K4420">
            <v>0</v>
          </cell>
          <cell r="L4420">
            <v>50.91</v>
          </cell>
        </row>
        <row r="4421">
          <cell r="D4421" t="str">
            <v> 00003148 </v>
          </cell>
          <cell r="E4421" t="str">
            <v>SINAPI</v>
          </cell>
          <cell r="F4421" t="str">
            <v>FITA VEDA ROSCA EM ROLOS DE 18 MM X 50 M (L X C)</v>
          </cell>
          <cell r="G4421" t="str">
            <v>Material</v>
          </cell>
        </row>
        <row r="4421">
          <cell r="I4421" t="str">
            <v>UN</v>
          </cell>
          <cell r="J4421">
            <v>0.013</v>
          </cell>
          <cell r="K4421">
            <v>0</v>
          </cell>
          <cell r="L4421">
            <v>11.83</v>
          </cell>
        </row>
        <row r="4422">
          <cell r="D4422" t="str">
            <v> 00003938 </v>
          </cell>
          <cell r="E4422" t="str">
            <v>SINAPI</v>
          </cell>
          <cell r="F4422" t="str">
            <v>LUVA DE REDUCAO DE FERRO GALVANIZADO, COM ROSCA BSP, DE 1" X 1/2"</v>
          </cell>
          <cell r="G4422" t="str">
            <v>Material</v>
          </cell>
        </row>
        <row r="4422">
          <cell r="I4422" t="str">
            <v>UN</v>
          </cell>
          <cell r="J4422">
            <v>1</v>
          </cell>
          <cell r="K4422">
            <v>0</v>
          </cell>
          <cell r="L4422">
            <v>14.79</v>
          </cell>
        </row>
        <row r="4424">
          <cell r="D4424" t="str">
            <v>Código</v>
          </cell>
          <cell r="E4424" t="str">
            <v>Banco</v>
          </cell>
          <cell r="F4424" t="str">
            <v>Descrição</v>
          </cell>
          <cell r="G4424" t="str">
            <v>Tipo</v>
          </cell>
        </row>
        <row r="4424">
          <cell r="I4424" t="str">
            <v>Und</v>
          </cell>
          <cell r="J4424" t="str">
            <v>Quant.</v>
          </cell>
          <cell r="K4424" t="str">
            <v>Porcent.</v>
          </cell>
          <cell r="L4424" t="str">
            <v>Valor Unit</v>
          </cell>
        </row>
        <row r="4425">
          <cell r="D4425" t="str">
            <v> 92940 </v>
          </cell>
          <cell r="E4425" t="str">
            <v>SINAPI</v>
          </cell>
          <cell r="F4425" t="str">
            <v>LUVA DE REDUÇÃO, EM FERRO GALVANIZADO, 1 1/4" X 1", CONEXÃO ROSQUEADA, INSTALADO EM REDE DE ALIMENTAÇÃO PARA SPRINKLER - FORNECIMENTO E INSTALAÇÃO. AF_10/2020</v>
          </cell>
          <cell r="G4425" t="str">
            <v>INHI - INSTALAÇÕES HIDROS SANITÁRIAS</v>
          </cell>
        </row>
        <row r="4425">
          <cell r="I4425" t="str">
            <v>UN</v>
          </cell>
          <cell r="J4425">
            <v>1</v>
          </cell>
        </row>
        <row r="4425">
          <cell r="L4425">
            <v>41.49</v>
          </cell>
        </row>
        <row r="4426">
          <cell r="D4426" t="str">
            <v> 88267 </v>
          </cell>
          <cell r="E4426" t="str">
            <v>SINAPI</v>
          </cell>
          <cell r="F4426" t="str">
            <v>ENCANADOR OU BOMBEIRO HIDRÁULICO COM ENCARGOS COMPLEMENTARES</v>
          </cell>
          <cell r="G4426" t="str">
            <v>SEDI - SERVIÇOS DIVERSOS</v>
          </cell>
        </row>
        <row r="4426">
          <cell r="I4426" t="str">
            <v>H</v>
          </cell>
          <cell r="J4426">
            <v>0.318</v>
          </cell>
          <cell r="K4426">
            <v>0</v>
          </cell>
          <cell r="L4426">
            <v>32.39</v>
          </cell>
        </row>
        <row r="4427">
          <cell r="D4427" t="str">
            <v> 88248 </v>
          </cell>
          <cell r="E4427" t="str">
            <v>SINAPI</v>
          </cell>
          <cell r="F4427" t="str">
            <v>AUXILIAR DE ENCANADOR OU BOMBEIRO HIDRÁULICO COM ENCARGOS COMPLEMENTARES</v>
          </cell>
          <cell r="G4427" t="str">
            <v>SEDI - SERVIÇOS DIVERSOS</v>
          </cell>
        </row>
        <row r="4427">
          <cell r="I4427" t="str">
            <v>H</v>
          </cell>
          <cell r="J4427">
            <v>0.318</v>
          </cell>
          <cell r="K4427">
            <v>0</v>
          </cell>
          <cell r="L4427">
            <v>26.23</v>
          </cell>
        </row>
        <row r="4428">
          <cell r="D4428" t="str">
            <v> 00007307 </v>
          </cell>
          <cell r="E4428" t="str">
            <v>SINAPI</v>
          </cell>
          <cell r="F4428" t="str">
            <v>FUNDO ANTICORROSIVO PARA METAIS FERROSOS (ZARCAO)</v>
          </cell>
          <cell r="G4428" t="str">
            <v>Material</v>
          </cell>
        </row>
        <row r="4428">
          <cell r="I4428" t="str">
            <v>L</v>
          </cell>
          <cell r="J4428">
            <v>0.004</v>
          </cell>
          <cell r="K4428">
            <v>0</v>
          </cell>
          <cell r="L4428">
            <v>50.91</v>
          </cell>
        </row>
        <row r="4429">
          <cell r="D4429" t="str">
            <v> 00003921 </v>
          </cell>
          <cell r="E4429" t="str">
            <v>SINAPI</v>
          </cell>
          <cell r="F4429" t="str">
            <v>LUVA DE REDUCAO DE FERRO GALVANIZADO, COM ROSCA BSP, DE 1 1/4" X 1"</v>
          </cell>
          <cell r="G4429" t="str">
            <v>Material</v>
          </cell>
        </row>
        <row r="4429">
          <cell r="I4429" t="str">
            <v>UN</v>
          </cell>
          <cell r="J4429">
            <v>1</v>
          </cell>
          <cell r="K4429">
            <v>0</v>
          </cell>
          <cell r="L4429">
            <v>22.45</v>
          </cell>
        </row>
        <row r="4430">
          <cell r="D4430" t="str">
            <v> 00003148 </v>
          </cell>
          <cell r="E4430" t="str">
            <v>SINAPI</v>
          </cell>
          <cell r="F4430" t="str">
            <v>FITA VEDA ROSCA EM ROLOS DE 18 MM X 50 M (L X C)</v>
          </cell>
          <cell r="G4430" t="str">
            <v>Material</v>
          </cell>
        </row>
        <row r="4430">
          <cell r="I4430" t="str">
            <v>UN</v>
          </cell>
          <cell r="J4430">
            <v>0.017</v>
          </cell>
          <cell r="K4430">
            <v>0</v>
          </cell>
          <cell r="L4430">
            <v>11.83</v>
          </cell>
        </row>
        <row r="4432">
          <cell r="D4432" t="str">
            <v>Código</v>
          </cell>
          <cell r="E4432" t="str">
            <v>Banco</v>
          </cell>
          <cell r="F4432" t="str">
            <v>Descrição</v>
          </cell>
          <cell r="G4432" t="str">
            <v>Tipo</v>
          </cell>
        </row>
        <row r="4432">
          <cell r="I4432" t="str">
            <v>Und</v>
          </cell>
          <cell r="J4432" t="str">
            <v>Quant.</v>
          </cell>
          <cell r="K4432" t="str">
            <v>Porcent.</v>
          </cell>
          <cell r="L4432" t="str">
            <v>Valor Unit</v>
          </cell>
        </row>
        <row r="4433">
          <cell r="D4433" t="str">
            <v> 92944 </v>
          </cell>
          <cell r="E4433" t="str">
            <v>SINAPI</v>
          </cell>
          <cell r="F4433" t="str">
            <v>LUVA DE REDUÇÃO, EM FERRO GALVANIZADO, 1 1/2" X 1", CONEXÃO ROSQUEADA, INSTALADO EM REDE DE ALIMENTAÇÃO PARA SPRINKLER - FORNECIMENTO E INSTALAÇÃO. AF_10/2020</v>
          </cell>
          <cell r="G4433" t="str">
            <v>INHI - INSTALAÇÕES HIDROS SANITÁRIAS</v>
          </cell>
        </row>
        <row r="4433">
          <cell r="I4433" t="str">
            <v>UN</v>
          </cell>
          <cell r="J4433">
            <v>1</v>
          </cell>
        </row>
        <row r="4433">
          <cell r="L4433">
            <v>47.41</v>
          </cell>
        </row>
        <row r="4434">
          <cell r="D4434" t="str">
            <v> 88248 </v>
          </cell>
          <cell r="E4434" t="str">
            <v>SINAPI</v>
          </cell>
          <cell r="F4434" t="str">
            <v>AUXILIAR DE ENCANADOR OU BOMBEIRO HIDRÁULICO COM ENCARGOS COMPLEMENTARES</v>
          </cell>
          <cell r="G4434" t="str">
            <v>SEDI - SERVIÇOS DIVERSOS</v>
          </cell>
        </row>
        <row r="4434">
          <cell r="I4434" t="str">
            <v>H</v>
          </cell>
          <cell r="J4434">
            <v>0.337</v>
          </cell>
          <cell r="K4434">
            <v>0</v>
          </cell>
          <cell r="L4434">
            <v>26.23</v>
          </cell>
        </row>
        <row r="4435">
          <cell r="D4435" t="str">
            <v> 88267 </v>
          </cell>
          <cell r="E4435" t="str">
            <v>SINAPI</v>
          </cell>
          <cell r="F4435" t="str">
            <v>ENCANADOR OU BOMBEIRO HIDRÁULICO COM ENCARGOS COMPLEMENTARES</v>
          </cell>
          <cell r="G4435" t="str">
            <v>SEDI - SERVIÇOS DIVERSOS</v>
          </cell>
        </row>
        <row r="4435">
          <cell r="I4435" t="str">
            <v>H</v>
          </cell>
          <cell r="J4435">
            <v>0.337</v>
          </cell>
          <cell r="K4435">
            <v>0</v>
          </cell>
          <cell r="L4435">
            <v>32.39</v>
          </cell>
        </row>
        <row r="4436">
          <cell r="D4436" t="str">
            <v> 00003924 </v>
          </cell>
          <cell r="E4436" t="str">
            <v>SINAPI</v>
          </cell>
          <cell r="F4436" t="str">
            <v>LUVA DE REDUCAO DE FERRO GALVANIZADO, COM ROSCA BSP, DE 1 1/2" X 1"</v>
          </cell>
          <cell r="G4436" t="str">
            <v>Material</v>
          </cell>
        </row>
        <row r="4436">
          <cell r="I4436" t="str">
            <v>UN</v>
          </cell>
          <cell r="J4436">
            <v>1</v>
          </cell>
          <cell r="K4436">
            <v>0</v>
          </cell>
          <cell r="L4436">
            <v>27.2</v>
          </cell>
        </row>
        <row r="4437">
          <cell r="D4437" t="str">
            <v> 00007307 </v>
          </cell>
          <cell r="E4437" t="str">
            <v>SINAPI</v>
          </cell>
          <cell r="F4437" t="str">
            <v>FUNDO ANTICORROSIVO PARA METAIS FERROSOS (ZARCAO)</v>
          </cell>
          <cell r="G4437" t="str">
            <v>Material</v>
          </cell>
        </row>
        <row r="4437">
          <cell r="I4437" t="str">
            <v>L</v>
          </cell>
          <cell r="J4437">
            <v>0.005</v>
          </cell>
          <cell r="K4437">
            <v>0</v>
          </cell>
          <cell r="L4437">
            <v>50.91</v>
          </cell>
        </row>
        <row r="4438">
          <cell r="D4438" t="str">
            <v> 00003148 </v>
          </cell>
          <cell r="E4438" t="str">
            <v>SINAPI</v>
          </cell>
          <cell r="F4438" t="str">
            <v>FITA VEDA ROSCA EM ROLOS DE 18 MM X 50 M (L X C)</v>
          </cell>
          <cell r="G4438" t="str">
            <v>Material</v>
          </cell>
        </row>
        <row r="4438">
          <cell r="I4438" t="str">
            <v>UN</v>
          </cell>
          <cell r="J4438">
            <v>0.019</v>
          </cell>
          <cell r="K4438">
            <v>0</v>
          </cell>
          <cell r="L4438">
            <v>11.83</v>
          </cell>
        </row>
        <row r="4440">
          <cell r="D4440" t="str">
            <v>Código</v>
          </cell>
          <cell r="E4440" t="str">
            <v>Banco</v>
          </cell>
          <cell r="F4440" t="str">
            <v>Descrição</v>
          </cell>
          <cell r="G4440" t="str">
            <v>Tipo</v>
          </cell>
        </row>
        <row r="4440">
          <cell r="I4440" t="str">
            <v>Und</v>
          </cell>
          <cell r="J4440" t="str">
            <v>Quant.</v>
          </cell>
          <cell r="K4440" t="str">
            <v>Porcent.</v>
          </cell>
          <cell r="L4440" t="str">
            <v>Valor Unit</v>
          </cell>
        </row>
        <row r="4441">
          <cell r="D4441" t="str">
            <v> 92948 </v>
          </cell>
          <cell r="E4441" t="str">
            <v>SINAPI</v>
          </cell>
          <cell r="F4441" t="str">
            <v>LUVA DE REDUÇÃO, EM FERRO GALVANIZADO, 2" X 1", CONEXÃO ROSQUEADA, INSTALADO EM REDE DE ALIMENTAÇÃO PARA SPRINKLER - FORNECIMENTO E INSTALAÇÃO. AF_10/2020</v>
          </cell>
          <cell r="G4441" t="str">
            <v>INHI - INSTALAÇÕES HIDROS SANITÁRIAS</v>
          </cell>
        </row>
        <row r="4441">
          <cell r="I4441" t="str">
            <v>UN</v>
          </cell>
          <cell r="J4441">
            <v>1</v>
          </cell>
        </row>
        <row r="4441">
          <cell r="L4441">
            <v>65.33</v>
          </cell>
        </row>
        <row r="4442">
          <cell r="D4442" t="str">
            <v> 88267 </v>
          </cell>
          <cell r="E4442" t="str">
            <v>SINAPI</v>
          </cell>
          <cell r="F4442" t="str">
            <v>ENCANADOR OU BOMBEIRO HIDRÁULICO COM ENCARGOS COMPLEMENTARES</v>
          </cell>
          <cell r="G4442" t="str">
            <v>SEDI - SERVIÇOS DIVERSOS</v>
          </cell>
        </row>
        <row r="4442">
          <cell r="I4442" t="str">
            <v>H</v>
          </cell>
          <cell r="J4442">
            <v>0.362</v>
          </cell>
          <cell r="K4442">
            <v>0</v>
          </cell>
          <cell r="L4442">
            <v>32.39</v>
          </cell>
        </row>
        <row r="4443">
          <cell r="D4443" t="str">
            <v> 88248 </v>
          </cell>
          <cell r="E4443" t="str">
            <v>SINAPI</v>
          </cell>
          <cell r="F4443" t="str">
            <v>AUXILIAR DE ENCANADOR OU BOMBEIRO HIDRÁULICO COM ENCARGOS COMPLEMENTARES</v>
          </cell>
          <cell r="G4443" t="str">
            <v>SEDI - SERVIÇOS DIVERSOS</v>
          </cell>
        </row>
        <row r="4443">
          <cell r="I4443" t="str">
            <v>H</v>
          </cell>
          <cell r="J4443">
            <v>0.362</v>
          </cell>
          <cell r="K4443">
            <v>0</v>
          </cell>
          <cell r="L4443">
            <v>26.23</v>
          </cell>
        </row>
        <row r="4444">
          <cell r="D4444" t="str">
            <v> 00003925 </v>
          </cell>
          <cell r="E4444" t="str">
            <v>SINAPI</v>
          </cell>
          <cell r="F4444" t="str">
            <v>LUVA DE REDUCAO DE FERRO GALVANIZADO, COM ROSCA BSP, DE 2" X 1"</v>
          </cell>
          <cell r="G4444" t="str">
            <v>Material</v>
          </cell>
        </row>
        <row r="4444">
          <cell r="I4444" t="str">
            <v>UN</v>
          </cell>
          <cell r="J4444">
            <v>1</v>
          </cell>
          <cell r="K4444">
            <v>0</v>
          </cell>
          <cell r="L4444">
            <v>43.54</v>
          </cell>
        </row>
        <row r="4445">
          <cell r="D4445" t="str">
            <v> 00007307 </v>
          </cell>
          <cell r="E4445" t="str">
            <v>SINAPI</v>
          </cell>
          <cell r="F4445" t="str">
            <v>FUNDO ANTICORROSIVO PARA METAIS FERROSOS (ZARCAO)</v>
          </cell>
          <cell r="G4445" t="str">
            <v>Material</v>
          </cell>
        </row>
        <row r="4445">
          <cell r="I4445" t="str">
            <v>L</v>
          </cell>
          <cell r="J4445">
            <v>0.006</v>
          </cell>
          <cell r="K4445">
            <v>0</v>
          </cell>
          <cell r="L4445">
            <v>50.91</v>
          </cell>
        </row>
        <row r="4446">
          <cell r="D4446" t="str">
            <v> 00003148 </v>
          </cell>
          <cell r="E4446" t="str">
            <v>SINAPI</v>
          </cell>
          <cell r="F4446" t="str">
            <v>FITA VEDA ROSCA EM ROLOS DE 18 MM X 50 M (L X C)</v>
          </cell>
          <cell r="G4446" t="str">
            <v>Material</v>
          </cell>
        </row>
        <row r="4446">
          <cell r="I4446" t="str">
            <v>UN</v>
          </cell>
          <cell r="J4446">
            <v>0.024</v>
          </cell>
          <cell r="K4446">
            <v>0</v>
          </cell>
          <cell r="L4446">
            <v>11.83</v>
          </cell>
        </row>
        <row r="4448">
          <cell r="D4448" t="str">
            <v>Código</v>
          </cell>
          <cell r="E4448" t="str">
            <v>Banco</v>
          </cell>
          <cell r="F4448" t="str">
            <v>Descrição</v>
          </cell>
          <cell r="G4448" t="str">
            <v>Tipo</v>
          </cell>
        </row>
        <row r="4448">
          <cell r="I4448" t="str">
            <v>Und</v>
          </cell>
          <cell r="J4448" t="str">
            <v>Quant.</v>
          </cell>
          <cell r="K4448" t="str">
            <v>Porcent.</v>
          </cell>
          <cell r="L4448" t="str">
            <v>Valor Unit</v>
          </cell>
        </row>
        <row r="4449">
          <cell r="D4449" t="str">
            <v> 95696 </v>
          </cell>
          <cell r="E4449" t="str">
            <v>SINAPI</v>
          </cell>
          <cell r="F4449" t="str">
            <v>SPRINKLER TIPO PENDENTE, 68 °C, UNIÃO POR ROSCA DN 15 (1/2") - FORNECIMENTO E INSTALAÇÃO. AF_10/2020</v>
          </cell>
          <cell r="G4449" t="str">
            <v>INHI - INSTALAÇÕES HIDROS SANITÁRIAS</v>
          </cell>
        </row>
        <row r="4449">
          <cell r="I4449" t="str">
            <v>UN</v>
          </cell>
          <cell r="J4449">
            <v>1</v>
          </cell>
        </row>
        <row r="4449">
          <cell r="L4449">
            <v>44.85</v>
          </cell>
        </row>
        <row r="4450">
          <cell r="D4450" t="str">
            <v> 88248 </v>
          </cell>
          <cell r="E4450" t="str">
            <v>SINAPI</v>
          </cell>
          <cell r="F4450" t="str">
            <v>AUXILIAR DE ENCANADOR OU BOMBEIRO HIDRÁULICO COM ENCARGOS COMPLEMENTARES</v>
          </cell>
          <cell r="G4450" t="str">
            <v>SEDI - SERVIÇOS DIVERSOS</v>
          </cell>
        </row>
        <row r="4450">
          <cell r="I4450" t="str">
            <v>H</v>
          </cell>
          <cell r="J4450">
            <v>0.07</v>
          </cell>
          <cell r="K4450">
            <v>0</v>
          </cell>
          <cell r="L4450">
            <v>26.23</v>
          </cell>
        </row>
        <row r="4451">
          <cell r="D4451" t="str">
            <v> 88267 </v>
          </cell>
          <cell r="E4451" t="str">
            <v>SINAPI</v>
          </cell>
          <cell r="F4451" t="str">
            <v>ENCANADOR OU BOMBEIRO HIDRÁULICO COM ENCARGOS COMPLEMENTARES</v>
          </cell>
          <cell r="G4451" t="str">
            <v>SEDI - SERVIÇOS DIVERSOS</v>
          </cell>
        </row>
        <row r="4451">
          <cell r="I4451" t="str">
            <v>H</v>
          </cell>
          <cell r="J4451">
            <v>0.07</v>
          </cell>
          <cell r="K4451">
            <v>0</v>
          </cell>
          <cell r="L4451">
            <v>32.39</v>
          </cell>
        </row>
        <row r="4452">
          <cell r="D4452" t="str">
            <v> 00003148 </v>
          </cell>
          <cell r="E4452" t="str">
            <v>SINAPI</v>
          </cell>
          <cell r="F4452" t="str">
            <v>FITA VEDA ROSCA EM ROLOS DE 18 MM X 50 M (L X C)</v>
          </cell>
          <cell r="G4452" t="str">
            <v>Material</v>
          </cell>
        </row>
        <row r="4452">
          <cell r="I4452" t="str">
            <v>UN</v>
          </cell>
          <cell r="J4452">
            <v>0.004</v>
          </cell>
          <cell r="K4452">
            <v>0</v>
          </cell>
          <cell r="L4452">
            <v>11.83</v>
          </cell>
        </row>
        <row r="4453">
          <cell r="D4453" t="str">
            <v> 00040607 </v>
          </cell>
          <cell r="E4453" t="str">
            <v>SINAPI</v>
          </cell>
          <cell r="F4453" t="str">
            <v>CANOPLA ACABAMENTO CROMADO PARA INSTALACAO DE SPRINKLER, SOB FORRO, 15 MM</v>
          </cell>
          <cell r="G4453" t="str">
            <v>Material</v>
          </cell>
        </row>
        <row r="4453">
          <cell r="I4453" t="str">
            <v>UN</v>
          </cell>
          <cell r="J4453">
            <v>1</v>
          </cell>
          <cell r="K4453">
            <v>0</v>
          </cell>
          <cell r="L4453">
            <v>5.72</v>
          </cell>
        </row>
        <row r="4454">
          <cell r="D4454" t="str">
            <v> 00021040 </v>
          </cell>
          <cell r="E4454" t="str">
            <v>SINAPI</v>
          </cell>
          <cell r="F4454" t="str">
            <v>SPRINKLER TIPO PENDENTE, BULBO VERMELHO RESPOSTA RAPIDA, 68 GRAUS CELSIUS, ACABAMENTO NATURAL, D = 15 MM (1/2")</v>
          </cell>
          <cell r="G4454" t="str">
            <v>Material</v>
          </cell>
        </row>
        <row r="4454">
          <cell r="I4454" t="str">
            <v>UN</v>
          </cell>
          <cell r="J4454">
            <v>1</v>
          </cell>
          <cell r="K4454">
            <v>0</v>
          </cell>
          <cell r="L4454">
            <v>35</v>
          </cell>
        </row>
        <row r="4456">
          <cell r="D4456" t="str">
            <v>Código</v>
          </cell>
          <cell r="E4456" t="str">
            <v>Banco</v>
          </cell>
          <cell r="F4456" t="str">
            <v>Descrição</v>
          </cell>
          <cell r="G4456" t="str">
            <v>Tipo</v>
          </cell>
        </row>
        <row r="4456">
          <cell r="I4456" t="str">
            <v>Und</v>
          </cell>
          <cell r="J4456" t="str">
            <v>Quant.</v>
          </cell>
          <cell r="K4456" t="str">
            <v>Porcent.</v>
          </cell>
          <cell r="L4456" t="str">
            <v>Valor Unit</v>
          </cell>
        </row>
        <row r="4457">
          <cell r="D4457" t="str">
            <v> UFF00034 (ADAPT_SINAPI:95696) </v>
          </cell>
          <cell r="E4457" t="str">
            <v>Próprio</v>
          </cell>
          <cell r="F4457" t="str">
            <v>SPRINKLER CROMADO 68° VERMELHO - UPRIGHT 1/2" - FORNECIMENTO E INSTALAÇÃO.</v>
          </cell>
          <cell r="G4457" t="str">
            <v>INHI - INSTALAÇÕES HIDROS SANITÁRIAS</v>
          </cell>
        </row>
        <row r="4457">
          <cell r="I4457" t="str">
            <v>UN</v>
          </cell>
          <cell r="J4457">
            <v>1</v>
          </cell>
        </row>
        <row r="4457">
          <cell r="L4457">
            <v>37.85</v>
          </cell>
        </row>
        <row r="4458">
          <cell r="D4458" t="str">
            <v> 88267 </v>
          </cell>
          <cell r="E4458" t="str">
            <v>SINAPI</v>
          </cell>
          <cell r="F4458" t="str">
            <v>ENCANADOR OU BOMBEIRO HIDRÁULICO COM ENCARGOS COMPLEMENTARES</v>
          </cell>
          <cell r="G4458" t="str">
            <v>SEDI - SERVIÇOS DIVERSOS</v>
          </cell>
        </row>
        <row r="4458">
          <cell r="I4458" t="str">
            <v>H</v>
          </cell>
          <cell r="J4458">
            <v>0.07</v>
          </cell>
          <cell r="K4458">
            <v>0</v>
          </cell>
          <cell r="L4458">
            <v>32.39</v>
          </cell>
        </row>
        <row r="4459">
          <cell r="D4459" t="str">
            <v> 88248 </v>
          </cell>
          <cell r="E4459" t="str">
            <v>SINAPI</v>
          </cell>
          <cell r="F4459" t="str">
            <v>AUXILIAR DE ENCANADOR OU BOMBEIRO HIDRÁULICO COM ENCARGOS COMPLEMENTARES</v>
          </cell>
          <cell r="G4459" t="str">
            <v>SEDI - SERVIÇOS DIVERSOS</v>
          </cell>
        </row>
        <row r="4459">
          <cell r="I4459" t="str">
            <v>H</v>
          </cell>
          <cell r="J4459">
            <v>0.07</v>
          </cell>
          <cell r="K4459">
            <v>0</v>
          </cell>
          <cell r="L4459">
            <v>26.23</v>
          </cell>
        </row>
        <row r="4460">
          <cell r="D4460" t="str">
            <v> UFF_COTAÇÃO 195 </v>
          </cell>
          <cell r="E4460" t="str">
            <v>Próprio</v>
          </cell>
          <cell r="F4460" t="str">
            <v>SPRINKLER CROMADO 68° VERMELHO - UPRIGHT 1/2"</v>
          </cell>
          <cell r="G4460" t="str">
            <v>Material</v>
          </cell>
        </row>
        <row r="4460">
          <cell r="I4460" t="str">
            <v>UN</v>
          </cell>
          <cell r="J4460">
            <v>1</v>
          </cell>
          <cell r="K4460">
            <v>0</v>
          </cell>
          <cell r="L4460">
            <v>28</v>
          </cell>
        </row>
        <row r="4461">
          <cell r="D4461" t="str">
            <v> 00040607 </v>
          </cell>
          <cell r="E4461" t="str">
            <v>SINAPI</v>
          </cell>
          <cell r="F4461" t="str">
            <v>CANOPLA ACABAMENTO CROMADO PARA INSTALACAO DE SPRINKLER, SOB FORRO, 15 MM</v>
          </cell>
          <cell r="G4461" t="str">
            <v>Material</v>
          </cell>
        </row>
        <row r="4461">
          <cell r="I4461" t="str">
            <v>UN</v>
          </cell>
          <cell r="J4461">
            <v>1</v>
          </cell>
          <cell r="K4461">
            <v>0</v>
          </cell>
          <cell r="L4461">
            <v>5.72</v>
          </cell>
        </row>
        <row r="4462">
          <cell r="D4462" t="str">
            <v> 00003148 </v>
          </cell>
          <cell r="E4462" t="str">
            <v>SINAPI</v>
          </cell>
          <cell r="F4462" t="str">
            <v>FITA VEDA ROSCA EM ROLOS DE 18 MM X 50 M (L X C)</v>
          </cell>
          <cell r="G4462" t="str">
            <v>Material</v>
          </cell>
        </row>
        <row r="4462">
          <cell r="I4462" t="str">
            <v>UN</v>
          </cell>
          <cell r="J4462">
            <v>0.004</v>
          </cell>
          <cell r="K4462">
            <v>0</v>
          </cell>
          <cell r="L4462">
            <v>11.83</v>
          </cell>
        </row>
        <row r="4464">
          <cell r="D4464" t="str">
            <v>Código</v>
          </cell>
          <cell r="E4464" t="str">
            <v>Banco</v>
          </cell>
          <cell r="F4464" t="str">
            <v>Descrição</v>
          </cell>
          <cell r="G4464" t="str">
            <v>Tipo</v>
          </cell>
        </row>
        <row r="4464">
          <cell r="I4464" t="str">
            <v>Und</v>
          </cell>
          <cell r="J4464" t="str">
            <v>Quant.</v>
          </cell>
          <cell r="K4464" t="str">
            <v>Porcent.</v>
          </cell>
          <cell r="L4464" t="str">
            <v>Valor Unit</v>
          </cell>
        </row>
        <row r="4465">
          <cell r="D4465" t="str">
            <v> 055992 </v>
          </cell>
          <cell r="E4465" t="str">
            <v>SBC</v>
          </cell>
          <cell r="F4465" t="str">
            <v>VALVULA GAVETA EXTREMIDAES FLANGEADAS HASTE ASCENDENTE 2""</v>
          </cell>
          <cell r="G4465" t="str">
            <v>INSTALACOES HIDRAULICAS - INCENDIO</v>
          </cell>
        </row>
        <row r="4465">
          <cell r="I4465" t="str">
            <v>UN</v>
          </cell>
          <cell r="J4465">
            <v>1</v>
          </cell>
        </row>
        <row r="4465">
          <cell r="L4465">
            <v>741.46</v>
          </cell>
        </row>
        <row r="4466">
          <cell r="D4466" t="str">
            <v> 002541 </v>
          </cell>
          <cell r="E4466" t="str">
            <v>SBC</v>
          </cell>
          <cell r="F4466" t="str">
            <v>VALVULA GAVETA EXTREMIDAES FLANGEADAS HASTE ASCENDENTE 2" 000.603.212.01 DECA</v>
          </cell>
          <cell r="G4466" t="str">
            <v>Material</v>
          </cell>
        </row>
        <row r="4466">
          <cell r="I4466" t="str">
            <v>UN</v>
          </cell>
          <cell r="J4466">
            <v>1</v>
          </cell>
          <cell r="K4466">
            <v>0</v>
          </cell>
          <cell r="L4466">
            <v>694.28</v>
          </cell>
        </row>
        <row r="4467">
          <cell r="D4467" t="str">
            <v> 099200 </v>
          </cell>
          <cell r="E4467" t="str">
            <v>SBC</v>
          </cell>
          <cell r="F4467" t="str">
            <v>BOMBEIRO OU ENCANADOR</v>
          </cell>
          <cell r="G4467" t="str">
            <v>Mão de Obra</v>
          </cell>
        </row>
        <row r="4467">
          <cell r="I4467" t="str">
            <v>H</v>
          </cell>
          <cell r="J4467">
            <v>0.978</v>
          </cell>
          <cell r="K4467">
            <v>0</v>
          </cell>
          <cell r="L4467">
            <v>25.83713</v>
          </cell>
        </row>
        <row r="4468">
          <cell r="D4468" t="str">
            <v> 004636 </v>
          </cell>
          <cell r="E4468" t="str">
            <v>SBC</v>
          </cell>
          <cell r="F4468" t="str">
            <v>FITA TEFLON VEDA ROSCA 18mm x 25m</v>
          </cell>
          <cell r="G4468" t="str">
            <v>Material</v>
          </cell>
        </row>
        <row r="4468">
          <cell r="I4468" t="str">
            <v>M</v>
          </cell>
          <cell r="J4468">
            <v>6.72</v>
          </cell>
          <cell r="K4468">
            <v>0</v>
          </cell>
          <cell r="L4468">
            <v>0.15</v>
          </cell>
        </row>
        <row r="4469">
          <cell r="D4469" t="str">
            <v> 099034 </v>
          </cell>
          <cell r="E4469" t="str">
            <v>SBC</v>
          </cell>
          <cell r="F4469" t="str">
            <v>AJUDANTE DE BOMBEIRO OU ENCANADOR</v>
          </cell>
          <cell r="G4469" t="str">
            <v>Mão de Obra</v>
          </cell>
        </row>
        <row r="4469">
          <cell r="I4469" t="str">
            <v>H</v>
          </cell>
          <cell r="J4469">
            <v>1.063</v>
          </cell>
          <cell r="K4469">
            <v>0</v>
          </cell>
          <cell r="L4469">
            <v>19.687466</v>
          </cell>
        </row>
        <row r="4471">
          <cell r="D4471" t="str">
            <v>Código</v>
          </cell>
          <cell r="E4471" t="str">
            <v>Banco</v>
          </cell>
          <cell r="F4471" t="str">
            <v>Descrição</v>
          </cell>
          <cell r="G4471" t="str">
            <v>Tipo</v>
          </cell>
        </row>
        <row r="4471">
          <cell r="I4471" t="str">
            <v>Und</v>
          </cell>
          <cell r="J4471" t="str">
            <v>Quant.</v>
          </cell>
          <cell r="K4471" t="str">
            <v>Porcent.</v>
          </cell>
          <cell r="L4471" t="str">
            <v>Valor Unit</v>
          </cell>
        </row>
        <row r="4472">
          <cell r="D4472" t="str">
            <v> 94501 </v>
          </cell>
          <cell r="E4472" t="str">
            <v>SINAPI</v>
          </cell>
          <cell r="F4472" t="str">
            <v>REGISTRO DE GAVETA BRUTO, LATÃO, ROSCÁVEL, 4" - FORNECIMENTO E INSTALAÇÃO. AF_08/2021</v>
          </cell>
          <cell r="G4472" t="str">
            <v>INHI - INSTALAÇÕES HIDROS SANITÁRIAS</v>
          </cell>
        </row>
        <row r="4472">
          <cell r="I4472" t="str">
            <v>UN</v>
          </cell>
          <cell r="J4472">
            <v>1</v>
          </cell>
        </row>
        <row r="4472">
          <cell r="L4472">
            <v>465.13</v>
          </cell>
        </row>
        <row r="4473">
          <cell r="D4473" t="str">
            <v> 88248 </v>
          </cell>
          <cell r="E4473" t="str">
            <v>SINAPI</v>
          </cell>
          <cell r="F4473" t="str">
            <v>AUXILIAR DE ENCANADOR OU BOMBEIRO HIDRÁULICO COM ENCARGOS COMPLEMENTARES</v>
          </cell>
          <cell r="G4473" t="str">
            <v>SEDI - SERVIÇOS DIVERSOS</v>
          </cell>
        </row>
        <row r="4473">
          <cell r="I4473" t="str">
            <v>H</v>
          </cell>
          <cell r="J4473">
            <v>0.7225</v>
          </cell>
          <cell r="K4473">
            <v>0</v>
          </cell>
          <cell r="L4473">
            <v>26.23</v>
          </cell>
        </row>
        <row r="4474">
          <cell r="D4474" t="str">
            <v> 88267 </v>
          </cell>
          <cell r="E4474" t="str">
            <v>SINAPI</v>
          </cell>
          <cell r="F4474" t="str">
            <v>ENCANADOR OU BOMBEIRO HIDRÁULICO COM ENCARGOS COMPLEMENTARES</v>
          </cell>
          <cell r="G4474" t="str">
            <v>SEDI - SERVIÇOS DIVERSOS</v>
          </cell>
        </row>
        <row r="4474">
          <cell r="I4474" t="str">
            <v>H</v>
          </cell>
          <cell r="J4474">
            <v>0.7225</v>
          </cell>
          <cell r="K4474">
            <v>0</v>
          </cell>
          <cell r="L4474">
            <v>32.39</v>
          </cell>
        </row>
        <row r="4475">
          <cell r="D4475" t="str">
            <v> 00003148 </v>
          </cell>
          <cell r="E4475" t="str">
            <v>SINAPI</v>
          </cell>
          <cell r="F4475" t="str">
            <v>FITA VEDA ROSCA EM ROLOS DE 18 MM X 50 M (L X C)</v>
          </cell>
          <cell r="G4475" t="str">
            <v>Material</v>
          </cell>
        </row>
        <row r="4475">
          <cell r="I4475" t="str">
            <v>UN</v>
          </cell>
          <cell r="J4475">
            <v>0.0452</v>
          </cell>
          <cell r="K4475">
            <v>0</v>
          </cell>
          <cell r="L4475">
            <v>11.83</v>
          </cell>
        </row>
        <row r="4476">
          <cell r="D4476" t="str">
            <v> 00006027 </v>
          </cell>
          <cell r="E4476" t="str">
            <v>SINAPI</v>
          </cell>
          <cell r="F4476" t="str">
            <v>REGISTRO GAVETA BRUTO EM LATAO FORJADO, BITOLA 4" (REF 1509)</v>
          </cell>
          <cell r="G4476" t="str">
            <v>Material</v>
          </cell>
        </row>
        <row r="4476">
          <cell r="I4476" t="str">
            <v>UN</v>
          </cell>
          <cell r="J4476">
            <v>1</v>
          </cell>
          <cell r="K4476">
            <v>0</v>
          </cell>
          <cell r="L4476">
            <v>422.25</v>
          </cell>
        </row>
        <row r="4478">
          <cell r="D4478" t="str">
            <v>Código</v>
          </cell>
          <cell r="E4478" t="str">
            <v>Banco</v>
          </cell>
          <cell r="F4478" t="str">
            <v>Descrição</v>
          </cell>
          <cell r="G4478" t="str">
            <v>Tipo</v>
          </cell>
        </row>
        <row r="4478">
          <cell r="I4478" t="str">
            <v>Und</v>
          </cell>
          <cell r="J4478" t="str">
            <v>Quant.</v>
          </cell>
          <cell r="K4478" t="str">
            <v>Porcent.</v>
          </cell>
          <cell r="L4478" t="str">
            <v>Valor Unit</v>
          </cell>
        </row>
        <row r="4479">
          <cell r="D4479" t="str">
            <v> 070634 </v>
          </cell>
          <cell r="E4479" t="str">
            <v>SBC</v>
          </cell>
          <cell r="F4479" t="str">
            <v>CHAVE DE FLUXO TIPO PALHETA 1"" SERIE 100</v>
          </cell>
          <cell r="G4479" t="str">
            <v>INSTALACOES MECANICAS - AR CONDICIONADO</v>
          </cell>
        </row>
        <row r="4479">
          <cell r="I4479" t="str">
            <v>UN</v>
          </cell>
          <cell r="J4479">
            <v>1</v>
          </cell>
        </row>
        <row r="4479">
          <cell r="L4479">
            <v>260.19</v>
          </cell>
        </row>
        <row r="4480">
          <cell r="D4480" t="str">
            <v> 203051 </v>
          </cell>
          <cell r="E4480" t="str">
            <v>SBC</v>
          </cell>
          <cell r="F4480" t="str">
            <v>CHAVE DE FLUXO, TIPO PALHETA 1" NIVETEC SERIE 100</v>
          </cell>
          <cell r="G4480" t="str">
            <v>Material</v>
          </cell>
        </row>
        <row r="4480">
          <cell r="I4480" t="str">
            <v>UN</v>
          </cell>
          <cell r="J4480">
            <v>1</v>
          </cell>
          <cell r="K4480">
            <v>0</v>
          </cell>
          <cell r="L4480">
            <v>131.36</v>
          </cell>
        </row>
        <row r="4481">
          <cell r="D4481" t="str">
            <v> 099970 </v>
          </cell>
          <cell r="E4481" t="str">
            <v>SBC</v>
          </cell>
          <cell r="F4481" t="str">
            <v>MECANICO DE REFRIGERACAO</v>
          </cell>
          <cell r="G4481" t="str">
            <v>Mão de Obra</v>
          </cell>
        </row>
        <row r="4481">
          <cell r="I4481" t="str">
            <v>H</v>
          </cell>
          <cell r="J4481">
            <v>2</v>
          </cell>
          <cell r="K4481">
            <v>0</v>
          </cell>
          <cell r="L4481">
            <v>25.047069</v>
          </cell>
        </row>
        <row r="4482">
          <cell r="D4482" t="str">
            <v> 099303 </v>
          </cell>
          <cell r="E4482" t="str">
            <v>SBC</v>
          </cell>
          <cell r="F4482" t="str">
            <v>AJUDANTE ESPECIALIZADO - MECANICO DE REFRIGERACAO</v>
          </cell>
          <cell r="G4482" t="str">
            <v>Mão de Obra</v>
          </cell>
        </row>
        <row r="4482">
          <cell r="I4482" t="str">
            <v>H</v>
          </cell>
          <cell r="J4482">
            <v>4</v>
          </cell>
          <cell r="K4482">
            <v>0</v>
          </cell>
          <cell r="L4482">
            <v>19.687466</v>
          </cell>
        </row>
        <row r="4484">
          <cell r="D4484" t="str">
            <v>Código</v>
          </cell>
          <cell r="E4484" t="str">
            <v>Banco</v>
          </cell>
          <cell r="F4484" t="str">
            <v>Descrição</v>
          </cell>
          <cell r="G4484" t="str">
            <v>Tipo</v>
          </cell>
        </row>
        <row r="4484">
          <cell r="I4484" t="str">
            <v>Und</v>
          </cell>
          <cell r="J4484" t="str">
            <v>Quant.</v>
          </cell>
          <cell r="K4484" t="str">
            <v>Porcent.</v>
          </cell>
          <cell r="L4484" t="str">
            <v>Valor Unit</v>
          </cell>
        </row>
        <row r="4485">
          <cell r="D4485" t="str">
            <v> UFF00490 (ADAPT_SINAPI: 96765) </v>
          </cell>
          <cell r="E4485" t="str">
            <v>Próprio</v>
          </cell>
          <cell r="F4485" t="str">
            <v>ABRIGO PARA HIDRANTE, 90X60X17CM, COM REGISTRO GLOBO ANGULAR 45 GRAUS 2 1/2", ADAPTADOR STORZ 2 1/2", 02 MANGUEIRAS DE INCÊNDIO 15M, REDUÇÃO 2 1/2" X 1 1/2" E ESGUICHO EM LATÃO 1 1/2" - FORNECIMENTO E INSTALAÇÃO.</v>
          </cell>
          <cell r="G4485" t="str">
            <v>INES - INSTALAÇÕES ESPECIAIS</v>
          </cell>
        </row>
        <row r="4485">
          <cell r="I4485" t="str">
            <v>UN</v>
          </cell>
          <cell r="J4485">
            <v>1</v>
          </cell>
        </row>
        <row r="4485">
          <cell r="L4485">
            <v>2256.94</v>
          </cell>
        </row>
        <row r="4486">
          <cell r="D4486" t="str">
            <v> 88248 </v>
          </cell>
          <cell r="E4486" t="str">
            <v>SINAPI</v>
          </cell>
          <cell r="F4486" t="str">
            <v>AUXILIAR DE ENCANADOR OU BOMBEIRO HIDRÁULICO COM ENCARGOS COMPLEMENTARES</v>
          </cell>
          <cell r="G4486" t="str">
            <v>SEDI - SERVIÇOS DIVERSOS</v>
          </cell>
        </row>
        <row r="4486">
          <cell r="I4486" t="str">
            <v>H</v>
          </cell>
          <cell r="J4486">
            <v>3.037</v>
          </cell>
          <cell r="K4486">
            <v>0</v>
          </cell>
          <cell r="L4486">
            <v>26.23</v>
          </cell>
        </row>
        <row r="4487">
          <cell r="D4487" t="str">
            <v> 88267 </v>
          </cell>
          <cell r="E4487" t="str">
            <v>SINAPI</v>
          </cell>
          <cell r="F4487" t="str">
            <v>ENCANADOR OU BOMBEIRO HIDRÁULICO COM ENCARGOS COMPLEMENTARES</v>
          </cell>
          <cell r="G4487" t="str">
            <v>SEDI - SERVIÇOS DIVERSOS</v>
          </cell>
        </row>
        <row r="4487">
          <cell r="I4487" t="str">
            <v>H</v>
          </cell>
          <cell r="J4487">
            <v>3.037</v>
          </cell>
          <cell r="K4487">
            <v>0</v>
          </cell>
          <cell r="L4487">
            <v>32.39</v>
          </cell>
        </row>
        <row r="4488">
          <cell r="D4488" t="str">
            <v> 00010904 </v>
          </cell>
          <cell r="E4488" t="str">
            <v>SINAPI</v>
          </cell>
          <cell r="F4488" t="str">
            <v>REGISTRO OU VALVULA GLOBO ANGULAR EM LATAO, PARA HIDRANTES EM INSTALACAO PREDIAL DE INCENDIO, 45 GRAUS, DIAMETRO DE 2 1/2", COM VOLANTE, CLASSE DE PRESSAO DE ATE 200 PSI</v>
          </cell>
          <cell r="G4488" t="str">
            <v>Material</v>
          </cell>
        </row>
        <row r="4488">
          <cell r="I4488" t="str">
            <v>UN</v>
          </cell>
          <cell r="J4488">
            <v>1</v>
          </cell>
          <cell r="K4488">
            <v>0</v>
          </cell>
          <cell r="L4488">
            <v>229</v>
          </cell>
        </row>
        <row r="4489">
          <cell r="D4489" t="str">
            <v> 00020963 </v>
          </cell>
          <cell r="E4489" t="str">
            <v>SINAPI</v>
          </cell>
          <cell r="F4489" t="str">
            <v>CAIXA DE INCENDIO/ABRIGO PARA MANGUEIRA, DE SOBREPOR/EXTERNA, COM 90 X 60 X 17 CM, EM CHAPA DE ACO, PORTA COM VENTILACAO, VISOR COM A INSCRICAO "INCENDIO", SUPORTE/CESTA INTERNA PARA A MANGUEIRA, PINTURA ELETROSTATICA VERMELHA</v>
          </cell>
          <cell r="G4489" t="str">
            <v>Material</v>
          </cell>
        </row>
        <row r="4489">
          <cell r="I4489" t="str">
            <v>UN</v>
          </cell>
          <cell r="J4489">
            <v>1</v>
          </cell>
          <cell r="K4489">
            <v>0</v>
          </cell>
          <cell r="L4489">
            <v>380.34</v>
          </cell>
        </row>
        <row r="4490">
          <cell r="D4490" t="str">
            <v> 00010900 </v>
          </cell>
          <cell r="E4490" t="str">
            <v>SINAPI</v>
          </cell>
          <cell r="F4490" t="str">
            <v>ADAPTADOR EM LATAO, ENGATE RAPIDO1 1/2" X ROSCA INTERNA 5 FIOS 2 1/2", PARA INSTALACAO PREDIAL DE COMBATE A INCENDIO</v>
          </cell>
          <cell r="G4490" t="str">
            <v>Material</v>
          </cell>
        </row>
        <row r="4490">
          <cell r="I4490" t="str">
            <v>UN</v>
          </cell>
          <cell r="J4490">
            <v>1</v>
          </cell>
          <cell r="K4490">
            <v>0</v>
          </cell>
          <cell r="L4490">
            <v>78.51</v>
          </cell>
        </row>
        <row r="4491">
          <cell r="D4491" t="str">
            <v> 00037554 </v>
          </cell>
          <cell r="E4491" t="str">
            <v>SINAPI</v>
          </cell>
          <cell r="F4491" t="str">
            <v>ESGUICHO JATO REGULAVEL, TIPO ELKHART, ENGATE RAPIDO 1 1/2", PARA COMBATE A INCENDIO</v>
          </cell>
          <cell r="G4491" t="str">
            <v>Material</v>
          </cell>
        </row>
        <row r="4491">
          <cell r="I4491" t="str">
            <v>UN</v>
          </cell>
          <cell r="J4491">
            <v>1</v>
          </cell>
          <cell r="K4491">
            <v>0</v>
          </cell>
          <cell r="L4491">
            <v>268.93</v>
          </cell>
        </row>
        <row r="4492">
          <cell r="D4492" t="str">
            <v> 00020971 </v>
          </cell>
          <cell r="E4492" t="str">
            <v>SINAPI</v>
          </cell>
          <cell r="F4492" t="str">
            <v>CHAVE DUPLA PARA CONEXOES TIPO STORZ, ENGATE RAPIDO 1 1/2" X 2 1/2", EM LATAO, PARA INSTALACAO PREDIAL COMBATE A INCENDIO</v>
          </cell>
          <cell r="G4492" t="str">
            <v>Material</v>
          </cell>
        </row>
        <row r="4492">
          <cell r="I4492" t="str">
            <v>UN</v>
          </cell>
          <cell r="J4492">
            <v>1</v>
          </cell>
          <cell r="K4492">
            <v>0</v>
          </cell>
          <cell r="L4492">
            <v>21.8</v>
          </cell>
        </row>
        <row r="4493">
          <cell r="D4493" t="str">
            <v> 00004350 </v>
          </cell>
          <cell r="E4493" t="str">
            <v>SINAPI</v>
          </cell>
          <cell r="F4493" t="str">
            <v>BUCHA DE NYLON, DIAMETRO DO FURO 8 MM, COMPRIMENTO 40 MM, COM PARAFUSO DE ROSCA SOBERBA, CABECA CHATA, FENDA SIMPLES, 4,8 X 50 MM</v>
          </cell>
          <cell r="G4493" t="str">
            <v>Material</v>
          </cell>
        </row>
        <row r="4493">
          <cell r="I4493" t="str">
            <v>UN</v>
          </cell>
          <cell r="J4493">
            <v>4</v>
          </cell>
          <cell r="K4493">
            <v>0</v>
          </cell>
          <cell r="L4493">
            <v>0.88</v>
          </cell>
        </row>
        <row r="4494">
          <cell r="D4494" t="str">
            <v> 00037527 </v>
          </cell>
          <cell r="E4494" t="str">
            <v>SINAPI</v>
          </cell>
          <cell r="F4494" t="str">
            <v>MANGUEIRA DE INCENDIO, TIPO 2, DE 1 1/2", COMPRIMENTO = 15 M, TECIDO EM FIO DE POLIESTER E TUBO INTERNO EM BORRACHA SINTETICA, COM UNIOES ENGATE RAPIDO</v>
          </cell>
          <cell r="G4494" t="str">
            <v>Material</v>
          </cell>
        </row>
        <row r="4494">
          <cell r="I4494" t="str">
            <v>UN</v>
          </cell>
          <cell r="J4494">
            <v>2</v>
          </cell>
          <cell r="K4494">
            <v>0</v>
          </cell>
          <cell r="L4494">
            <v>548.41</v>
          </cell>
        </row>
        <row r="4496">
          <cell r="D4496" t="str">
            <v>Código</v>
          </cell>
          <cell r="E4496" t="str">
            <v>Banco</v>
          </cell>
          <cell r="F4496" t="str">
            <v>Descrição</v>
          </cell>
          <cell r="G4496" t="str">
            <v>Tipo</v>
          </cell>
        </row>
        <row r="4496">
          <cell r="I4496" t="str">
            <v>Und</v>
          </cell>
          <cell r="J4496" t="str">
            <v>Quant.</v>
          </cell>
          <cell r="K4496" t="str">
            <v>Porcent.</v>
          </cell>
          <cell r="L4496" t="str">
            <v>Valor Unit</v>
          </cell>
        </row>
        <row r="4497">
          <cell r="D4497" t="str">
            <v> 17.040.0050-A </v>
          </cell>
          <cell r="E4497" t="str">
            <v>EMOP</v>
          </cell>
          <cell r="F4497" t="str">
            <v>PINTURA DE SINALIZACAO DE SOLO PARA EQUIPAMENTOS DE COMBATE A INCENDIO (EXTINTORES E HIDRANTES),EM QUADRADOS VERMELHOS D E (0,70X0,70)M E BORDAS AMARELAS DE 0,15M DE LARGURA,CONFORM E ABNT NBR 16820</v>
          </cell>
          <cell r="G4497">
            <v>17</v>
          </cell>
        </row>
        <row r="4497">
          <cell r="I4497" t="str">
            <v>UN</v>
          </cell>
          <cell r="J4497">
            <v>1</v>
          </cell>
        </row>
        <row r="4497">
          <cell r="L4497">
            <v>39.68</v>
          </cell>
        </row>
        <row r="4498">
          <cell r="D4498" t="str">
            <v> 02992 </v>
          </cell>
          <cell r="E4498" t="str">
            <v>EMOP</v>
          </cell>
          <cell r="F4498" t="str">
            <v>TINTA A BASE DE RESINA ACRILICA, PARA SI NALIZACAO HORIZONTAL, P/2 ANOS DE DURACA O, EM BALDES DE 18 LITROS</v>
          </cell>
          <cell r="G4498" t="str">
            <v>Material</v>
          </cell>
        </row>
        <row r="4498">
          <cell r="I4498" t="str">
            <v>UN</v>
          </cell>
          <cell r="J4498">
            <v>0.0122</v>
          </cell>
          <cell r="K4498">
            <v>0</v>
          </cell>
          <cell r="L4498">
            <v>473.8</v>
          </cell>
        </row>
        <row r="4499">
          <cell r="D4499" t="str">
            <v> 20118 </v>
          </cell>
          <cell r="E4499" t="str">
            <v>EMOP</v>
          </cell>
          <cell r="F4499" t="str">
            <v>MAO-DE-OBRA DE PINTOR, INCLUSIVE ENCARGO S SOCIAIS DESONERADOS</v>
          </cell>
          <cell r="G4499" t="str">
            <v>Mão de Obra</v>
          </cell>
        </row>
        <row r="4499">
          <cell r="I4499" t="str">
            <v>H</v>
          </cell>
          <cell r="J4499">
            <v>0.95</v>
          </cell>
          <cell r="K4499">
            <v>3</v>
          </cell>
          <cell r="L4499">
            <v>24.2</v>
          </cell>
        </row>
        <row r="4500">
          <cell r="D4500" t="str">
            <v> 06029 </v>
          </cell>
          <cell r="E4500" t="str">
            <v>EMOP</v>
          </cell>
          <cell r="F4500" t="str">
            <v>FITA CREPE, EM ROLO DE 25MMX50,00M</v>
          </cell>
          <cell r="G4500" t="str">
            <v>Material</v>
          </cell>
        </row>
        <row r="4500">
          <cell r="I4500" t="str">
            <v>UN</v>
          </cell>
          <cell r="J4500">
            <v>0.22</v>
          </cell>
          <cell r="K4500">
            <v>0</v>
          </cell>
          <cell r="L4500">
            <v>8.02</v>
          </cell>
        </row>
        <row r="4501">
          <cell r="D4501" t="str">
            <v> 20132 </v>
          </cell>
          <cell r="E4501" t="str">
            <v>EMOP</v>
          </cell>
          <cell r="F4501" t="str">
            <v>MAO-DE-OBRA DE SERVENTE DA CONSTRUCAO CI VIL, INCLUSIVE ENCARGOS SOCIAIS DESONERA DOS</v>
          </cell>
          <cell r="G4501" t="str">
            <v>Mão de Obra</v>
          </cell>
        </row>
        <row r="4501">
          <cell r="I4501" t="str">
            <v>H</v>
          </cell>
          <cell r="J4501">
            <v>0.47</v>
          </cell>
          <cell r="K4501">
            <v>3</v>
          </cell>
          <cell r="L4501">
            <v>17.5</v>
          </cell>
        </row>
        <row r="4503">
          <cell r="D4503" t="str">
            <v>Código</v>
          </cell>
          <cell r="E4503" t="str">
            <v>Banco</v>
          </cell>
          <cell r="F4503" t="str">
            <v>Descrição</v>
          </cell>
          <cell r="G4503" t="str">
            <v>Tipo</v>
          </cell>
        </row>
        <row r="4503">
          <cell r="I4503" t="str">
            <v>Und</v>
          </cell>
          <cell r="J4503" t="str">
            <v>Quant.</v>
          </cell>
          <cell r="K4503" t="str">
            <v>Porcent.</v>
          </cell>
          <cell r="L4503" t="str">
            <v>Valor Unit</v>
          </cell>
        </row>
        <row r="4504">
          <cell r="D4504" t="str">
            <v> UFF00589 (ADAPT_AGESUL: 1401000125) </v>
          </cell>
          <cell r="E4504" t="str">
            <v>Próprio</v>
          </cell>
          <cell r="F4504" t="str">
            <v>REGISTRO TIPO GLOBO ANGULAR 45o, 2 1/2", INCLUSIVE TAMPAO CEGO E CORRENTE, DE LATAO, COM ADAPTADOR STORZ (ROSCA 2 1/2"X STORZ 2 1/2"). FORNECIMENTO E INSTALAÇÃO.</v>
          </cell>
          <cell r="G4504" t="str">
            <v>INES - INSTALAÇÕES ESPECIAIS</v>
          </cell>
        </row>
        <row r="4504">
          <cell r="I4504" t="str">
            <v>CJ</v>
          </cell>
          <cell r="J4504">
            <v>1</v>
          </cell>
        </row>
        <row r="4504">
          <cell r="L4504">
            <v>517</v>
          </cell>
        </row>
        <row r="4505">
          <cell r="D4505" t="str">
            <v> 88267 </v>
          </cell>
          <cell r="E4505" t="str">
            <v>SINAPI</v>
          </cell>
          <cell r="F4505" t="str">
            <v>ENCANADOR OU BOMBEIRO HIDRÁULICO COM ENCARGOS COMPLEMENTARES</v>
          </cell>
          <cell r="G4505" t="str">
            <v>SEDI - SERVIÇOS DIVERSOS</v>
          </cell>
        </row>
        <row r="4505">
          <cell r="I4505" t="str">
            <v>H</v>
          </cell>
          <cell r="J4505">
            <v>1.15</v>
          </cell>
          <cell r="K4505">
            <v>0</v>
          </cell>
          <cell r="L4505">
            <v>32.39</v>
          </cell>
        </row>
        <row r="4506">
          <cell r="D4506" t="str">
            <v> 88248 </v>
          </cell>
          <cell r="E4506" t="str">
            <v>SINAPI</v>
          </cell>
          <cell r="F4506" t="str">
            <v>AUXILIAR DE ENCANADOR OU BOMBEIRO HIDRÁULICO COM ENCARGOS COMPLEMENTARES</v>
          </cell>
          <cell r="G4506" t="str">
            <v>SEDI - SERVIÇOS DIVERSOS</v>
          </cell>
        </row>
        <row r="4506">
          <cell r="I4506" t="str">
            <v>H</v>
          </cell>
          <cell r="J4506">
            <v>1.15</v>
          </cell>
          <cell r="K4506">
            <v>0</v>
          </cell>
          <cell r="L4506">
            <v>26.23</v>
          </cell>
        </row>
        <row r="4507">
          <cell r="D4507" t="str">
            <v> 00003148 </v>
          </cell>
          <cell r="E4507" t="str">
            <v>SINAPI</v>
          </cell>
          <cell r="F4507" t="str">
            <v>FITA VEDA ROSCA EM ROLOS DE 18 MM X 50 M (L X C)</v>
          </cell>
          <cell r="G4507" t="str">
            <v>Material</v>
          </cell>
        </row>
        <row r="4507">
          <cell r="I4507" t="str">
            <v>UN</v>
          </cell>
          <cell r="J4507">
            <v>0.0282</v>
          </cell>
          <cell r="K4507">
            <v>0</v>
          </cell>
          <cell r="L4507">
            <v>11.83</v>
          </cell>
        </row>
        <row r="4508">
          <cell r="D4508" t="str">
            <v> 00010905 </v>
          </cell>
          <cell r="E4508" t="str">
            <v>SINAPI</v>
          </cell>
          <cell r="F4508" t="str">
            <v>TAMPAO COM CORRENTE, EM LATAO, ENGATE RAPIDO 2 1/2", PARA INSTALACAO PREDIAL DE COMBATE A INCENDIO</v>
          </cell>
          <cell r="G4508" t="str">
            <v>Material</v>
          </cell>
        </row>
        <row r="4508">
          <cell r="I4508" t="str">
            <v>UN</v>
          </cell>
          <cell r="J4508">
            <v>1</v>
          </cell>
          <cell r="K4508">
            <v>0</v>
          </cell>
          <cell r="L4508">
            <v>119.95</v>
          </cell>
        </row>
        <row r="4509">
          <cell r="D4509" t="str">
            <v> 00010899 </v>
          </cell>
          <cell r="E4509" t="str">
            <v>SINAPI</v>
          </cell>
          <cell r="F4509" t="str">
            <v>ADAPTADOR EM LATAO, ENGATE RAPIDO 2 1/2" X ROSCA INTERNA 5 FIOS 2 1/2", PARA INSTALACAO PREDIAL DE COMBATE A INCENDIO</v>
          </cell>
          <cell r="G4509" t="str">
            <v>Material</v>
          </cell>
        </row>
        <row r="4509">
          <cell r="I4509" t="str">
            <v>UN</v>
          </cell>
          <cell r="J4509">
            <v>1</v>
          </cell>
          <cell r="K4509">
            <v>0</v>
          </cell>
          <cell r="L4509">
            <v>100.32</v>
          </cell>
        </row>
        <row r="4510">
          <cell r="D4510" t="str">
            <v> 00010904 </v>
          </cell>
          <cell r="E4510" t="str">
            <v>SINAPI</v>
          </cell>
          <cell r="F4510" t="str">
            <v>REGISTRO OU VALVULA GLOBO ANGULAR EM LATAO, PARA HIDRANTES EM INSTALACAO PREDIAL DE INCENDIO, 45 GRAUS, DIAMETRO DE 2 1/2", COM VOLANTE, CLASSE DE PRESSAO DE ATE 200 PSI</v>
          </cell>
          <cell r="G4510" t="str">
            <v>Material</v>
          </cell>
        </row>
        <row r="4510">
          <cell r="I4510" t="str">
            <v>UN</v>
          </cell>
          <cell r="J4510">
            <v>1</v>
          </cell>
          <cell r="K4510">
            <v>0</v>
          </cell>
          <cell r="L4510">
            <v>229</v>
          </cell>
        </row>
        <row r="4512">
          <cell r="D4512" t="str">
            <v>Código</v>
          </cell>
          <cell r="E4512" t="str">
            <v>Banco</v>
          </cell>
          <cell r="F4512" t="str">
            <v>Descrição</v>
          </cell>
          <cell r="G4512" t="str">
            <v>Tipo</v>
          </cell>
        </row>
        <row r="4512">
          <cell r="I4512" t="str">
            <v>Und</v>
          </cell>
          <cell r="J4512" t="str">
            <v>Quant.</v>
          </cell>
          <cell r="K4512" t="str">
            <v>Porcent.</v>
          </cell>
          <cell r="L4512" t="str">
            <v>Valor Unit</v>
          </cell>
        </row>
        <row r="4513">
          <cell r="D4513" t="str">
            <v> UFF00035 (ADAPT_SBC:180787) </v>
          </cell>
          <cell r="E4513" t="str">
            <v>Próprio</v>
          </cell>
          <cell r="F4513" t="str">
            <v>LIXAMENTO DAS TUBULAÇÕES, APLICAÇÃO DE PRIME ANTECORROSIVO E PINTURA DE TUBULAÇÃO NA COR VERMELHO SEGURANÇA DN=1".</v>
          </cell>
          <cell r="G4513" t="str">
            <v>PINT - PINTURAS</v>
          </cell>
        </row>
        <row r="4513">
          <cell r="I4513" t="str">
            <v>M</v>
          </cell>
          <cell r="J4513">
            <v>1</v>
          </cell>
        </row>
        <row r="4513">
          <cell r="L4513">
            <v>7.84</v>
          </cell>
        </row>
        <row r="4514">
          <cell r="D4514" t="str">
            <v> 88310 </v>
          </cell>
          <cell r="E4514" t="str">
            <v>SINAPI</v>
          </cell>
          <cell r="F4514" t="str">
            <v>PINTOR COM ENCARGOS COMPLEMENTARES</v>
          </cell>
          <cell r="G4514" t="str">
            <v>SEDI - SERVIÇOS DIVERSOS</v>
          </cell>
        </row>
        <row r="4514">
          <cell r="I4514" t="str">
            <v>H</v>
          </cell>
          <cell r="J4514">
            <v>0.124</v>
          </cell>
          <cell r="K4514">
            <v>0</v>
          </cell>
          <cell r="L4514">
            <v>33.47</v>
          </cell>
        </row>
        <row r="4515">
          <cell r="D4515" t="str">
            <v> 88316 </v>
          </cell>
          <cell r="E4515" t="str">
            <v>SINAPI</v>
          </cell>
          <cell r="F4515" t="str">
            <v>SERVENTE COM ENCARGOS COMPLEMENTARES</v>
          </cell>
          <cell r="G4515" t="str">
            <v>SEDI - SERVIÇOS DIVERSOS</v>
          </cell>
        </row>
        <row r="4515">
          <cell r="I4515" t="str">
            <v>H</v>
          </cell>
          <cell r="J4515">
            <v>0.04</v>
          </cell>
          <cell r="K4515">
            <v>0</v>
          </cell>
          <cell r="L4515">
            <v>25.95</v>
          </cell>
        </row>
        <row r="4516">
          <cell r="D4516" t="str">
            <v> 002606 </v>
          </cell>
          <cell r="E4516" t="str">
            <v>SBC</v>
          </cell>
          <cell r="F4516" t="str">
            <v>LIXA FERRO K246 GRAO 120</v>
          </cell>
          <cell r="G4516" t="str">
            <v>Material</v>
          </cell>
        </row>
        <row r="4516">
          <cell r="I4516" t="str">
            <v>UN</v>
          </cell>
          <cell r="J4516">
            <v>0.5</v>
          </cell>
          <cell r="K4516">
            <v>0</v>
          </cell>
          <cell r="L4516">
            <v>2.18</v>
          </cell>
        </row>
        <row r="4517">
          <cell r="D4517" t="str">
            <v> 002950 </v>
          </cell>
          <cell r="E4517" t="str">
            <v>SBC</v>
          </cell>
          <cell r="F4517" t="str">
            <v>FUNDO ANTICORROSIVO ZARCAO 200 ALARANJADO RENNER</v>
          </cell>
          <cell r="G4517" t="str">
            <v>Material</v>
          </cell>
        </row>
        <row r="4517">
          <cell r="I4517" t="str">
            <v>L</v>
          </cell>
          <cell r="J4517">
            <v>0.013</v>
          </cell>
          <cell r="K4517">
            <v>0</v>
          </cell>
          <cell r="L4517">
            <v>54.97</v>
          </cell>
        </row>
        <row r="4518">
          <cell r="D4518" t="str">
            <v> 002608 </v>
          </cell>
          <cell r="E4518" t="str">
            <v>SBC</v>
          </cell>
          <cell r="F4518" t="str">
            <v>TINTA ESMALTE BRILHANTE A BASE DE SOLVENTE - CORAL</v>
          </cell>
          <cell r="G4518" t="str">
            <v>Material</v>
          </cell>
        </row>
        <row r="4518">
          <cell r="I4518" t="str">
            <v>L</v>
          </cell>
          <cell r="J4518">
            <v>0.013</v>
          </cell>
          <cell r="K4518">
            <v>0</v>
          </cell>
          <cell r="L4518">
            <v>41.08</v>
          </cell>
        </row>
        <row r="4519">
          <cell r="D4519" t="str">
            <v> 006401 </v>
          </cell>
          <cell r="E4519" t="str">
            <v>SBC</v>
          </cell>
          <cell r="F4519" t="str">
            <v>DISSOLVENTE (AGUARRAS MINERAL)</v>
          </cell>
          <cell r="G4519" t="str">
            <v>Material</v>
          </cell>
        </row>
        <row r="4519">
          <cell r="I4519" t="str">
            <v>L</v>
          </cell>
          <cell r="J4519">
            <v>0.014</v>
          </cell>
          <cell r="K4519">
            <v>0</v>
          </cell>
          <cell r="L4519">
            <v>23.89</v>
          </cell>
        </row>
        <row r="4521">
          <cell r="D4521" t="str">
            <v>Código</v>
          </cell>
          <cell r="E4521" t="str">
            <v>Banco</v>
          </cell>
          <cell r="F4521" t="str">
            <v>Descrição</v>
          </cell>
          <cell r="G4521" t="str">
            <v>Tipo</v>
          </cell>
        </row>
        <row r="4521">
          <cell r="I4521" t="str">
            <v>Und</v>
          </cell>
          <cell r="J4521" t="str">
            <v>Quant.</v>
          </cell>
          <cell r="K4521" t="str">
            <v>Porcent.</v>
          </cell>
          <cell r="L4521" t="str">
            <v>Valor Unit</v>
          </cell>
        </row>
        <row r="4522">
          <cell r="D4522" t="str">
            <v> UFF00036 (ADAPT_SBC:180787) </v>
          </cell>
          <cell r="E4522" t="str">
            <v>Próprio</v>
          </cell>
          <cell r="F4522" t="str">
            <v>LIXAMENTO DAS TUBULAÇÕES, APLICAÇÃO DE PRIME ANTECORROSIVO E PINTURA DE TUBULAÇÃO NA COR VERMELHO SEGURANÇA DN=11/4".</v>
          </cell>
          <cell r="G4522" t="str">
            <v>PINT - PINTURAS</v>
          </cell>
        </row>
        <row r="4522">
          <cell r="I4522" t="str">
            <v>M</v>
          </cell>
          <cell r="J4522">
            <v>1</v>
          </cell>
        </row>
        <row r="4522">
          <cell r="L4522">
            <v>9.73</v>
          </cell>
        </row>
        <row r="4523">
          <cell r="D4523" t="str">
            <v> 88316 </v>
          </cell>
          <cell r="E4523" t="str">
            <v>SINAPI</v>
          </cell>
          <cell r="F4523" t="str">
            <v>SERVENTE COM ENCARGOS COMPLEMENTARES</v>
          </cell>
          <cell r="G4523" t="str">
            <v>SEDI - SERVIÇOS DIVERSOS</v>
          </cell>
        </row>
        <row r="4523">
          <cell r="I4523" t="str">
            <v>H</v>
          </cell>
          <cell r="J4523">
            <v>0.049</v>
          </cell>
          <cell r="K4523">
            <v>0</v>
          </cell>
          <cell r="L4523">
            <v>25.95</v>
          </cell>
        </row>
        <row r="4524">
          <cell r="D4524" t="str">
            <v> 88310 </v>
          </cell>
          <cell r="E4524" t="str">
            <v>SINAPI</v>
          </cell>
          <cell r="F4524" t="str">
            <v>PINTOR COM ENCARGOS COMPLEMENTARES</v>
          </cell>
          <cell r="G4524" t="str">
            <v>SEDI - SERVIÇOS DIVERSOS</v>
          </cell>
        </row>
        <row r="4524">
          <cell r="I4524" t="str">
            <v>H</v>
          </cell>
          <cell r="J4524">
            <v>0.155</v>
          </cell>
          <cell r="K4524">
            <v>0</v>
          </cell>
          <cell r="L4524">
            <v>33.47</v>
          </cell>
        </row>
        <row r="4525">
          <cell r="D4525" t="str">
            <v> 002606 </v>
          </cell>
          <cell r="E4525" t="str">
            <v>SBC</v>
          </cell>
          <cell r="F4525" t="str">
            <v>LIXA FERRO K246 GRAO 120</v>
          </cell>
          <cell r="G4525" t="str">
            <v>Material</v>
          </cell>
        </row>
        <row r="4525">
          <cell r="I4525" t="str">
            <v>UN</v>
          </cell>
          <cell r="J4525">
            <v>0.625</v>
          </cell>
          <cell r="K4525">
            <v>0</v>
          </cell>
          <cell r="L4525">
            <v>2.18</v>
          </cell>
        </row>
        <row r="4526">
          <cell r="D4526" t="str">
            <v> 006401 </v>
          </cell>
          <cell r="E4526" t="str">
            <v>SBC</v>
          </cell>
          <cell r="F4526" t="str">
            <v>DISSOLVENTE (AGUARRAS MINERAL)</v>
          </cell>
          <cell r="G4526" t="str">
            <v>Material</v>
          </cell>
        </row>
        <row r="4526">
          <cell r="I4526" t="str">
            <v>L</v>
          </cell>
          <cell r="J4526">
            <v>0.017</v>
          </cell>
          <cell r="K4526">
            <v>0</v>
          </cell>
          <cell r="L4526">
            <v>23.89</v>
          </cell>
        </row>
        <row r="4527">
          <cell r="D4527" t="str">
            <v> 002608 </v>
          </cell>
          <cell r="E4527" t="str">
            <v>SBC</v>
          </cell>
          <cell r="F4527" t="str">
            <v>TINTA ESMALTE BRILHANTE A BASE DE SOLVENTE - CORAL</v>
          </cell>
          <cell r="G4527" t="str">
            <v>Material</v>
          </cell>
        </row>
        <row r="4527">
          <cell r="I4527" t="str">
            <v>L</v>
          </cell>
          <cell r="J4527">
            <v>0.016</v>
          </cell>
          <cell r="K4527">
            <v>0</v>
          </cell>
          <cell r="L4527">
            <v>41.08</v>
          </cell>
        </row>
        <row r="4528">
          <cell r="D4528" t="str">
            <v> 002950 </v>
          </cell>
          <cell r="E4528" t="str">
            <v>SBC</v>
          </cell>
          <cell r="F4528" t="str">
            <v>FUNDO ANTICORROSIVO ZARCAO 200 ALARANJADO RENNER</v>
          </cell>
          <cell r="G4528" t="str">
            <v>Material</v>
          </cell>
        </row>
        <row r="4528">
          <cell r="I4528" t="str">
            <v>L</v>
          </cell>
          <cell r="J4528">
            <v>0.016</v>
          </cell>
          <cell r="K4528">
            <v>0</v>
          </cell>
          <cell r="L4528">
            <v>54.97</v>
          </cell>
        </row>
        <row r="4530">
          <cell r="D4530" t="str">
            <v>Código</v>
          </cell>
          <cell r="E4530" t="str">
            <v>Banco</v>
          </cell>
          <cell r="F4530" t="str">
            <v>Descrição</v>
          </cell>
          <cell r="G4530" t="str">
            <v>Tipo</v>
          </cell>
        </row>
        <row r="4530">
          <cell r="I4530" t="str">
            <v>Und</v>
          </cell>
          <cell r="J4530" t="str">
            <v>Quant.</v>
          </cell>
          <cell r="K4530" t="str">
            <v>Porcent.</v>
          </cell>
          <cell r="L4530" t="str">
            <v>Valor Unit</v>
          </cell>
        </row>
        <row r="4531">
          <cell r="D4531" t="str">
            <v> UFF00037 (ADAPT_SBC:180787) </v>
          </cell>
          <cell r="E4531" t="str">
            <v>Próprio</v>
          </cell>
          <cell r="F4531" t="str">
            <v>LIXAMENTO DAS TUBULAÇÕES, APLICAÇÃO DE PRIME ANTECORROSIVO E PINTURA DE TUBULAÇÃO NA COR VERMELHO SEGURANÇA DN=11/2".</v>
          </cell>
          <cell r="G4531" t="str">
            <v>PINT - PINTURAS</v>
          </cell>
        </row>
        <row r="4531">
          <cell r="I4531" t="str">
            <v>M</v>
          </cell>
          <cell r="J4531">
            <v>1</v>
          </cell>
        </row>
        <row r="4531">
          <cell r="L4531">
            <v>11.67</v>
          </cell>
        </row>
        <row r="4532">
          <cell r="D4532" t="str">
            <v> 88310 </v>
          </cell>
          <cell r="E4532" t="str">
            <v>SINAPI</v>
          </cell>
          <cell r="F4532" t="str">
            <v>PINTOR COM ENCARGOS COMPLEMENTARES</v>
          </cell>
          <cell r="G4532" t="str">
            <v>SEDI - SERVIÇOS DIVERSOS</v>
          </cell>
        </row>
        <row r="4532">
          <cell r="I4532" t="str">
            <v>H</v>
          </cell>
          <cell r="J4532">
            <v>0.186</v>
          </cell>
          <cell r="K4532">
            <v>0</v>
          </cell>
          <cell r="L4532">
            <v>33.47</v>
          </cell>
        </row>
        <row r="4533">
          <cell r="D4533" t="str">
            <v> 88316 </v>
          </cell>
          <cell r="E4533" t="str">
            <v>SINAPI</v>
          </cell>
          <cell r="F4533" t="str">
            <v>SERVENTE COM ENCARGOS COMPLEMENTARES</v>
          </cell>
          <cell r="G4533" t="str">
            <v>SEDI - SERVIÇOS DIVERSOS</v>
          </cell>
        </row>
        <row r="4533">
          <cell r="I4533" t="str">
            <v>H</v>
          </cell>
          <cell r="J4533">
            <v>0.059</v>
          </cell>
          <cell r="K4533">
            <v>0</v>
          </cell>
          <cell r="L4533">
            <v>25.95</v>
          </cell>
        </row>
        <row r="4534">
          <cell r="D4534" t="str">
            <v> 002950 </v>
          </cell>
          <cell r="E4534" t="str">
            <v>SBC</v>
          </cell>
          <cell r="F4534" t="str">
            <v>FUNDO ANTICORROSIVO ZARCAO 200 ALARANJADO RENNER</v>
          </cell>
          <cell r="G4534" t="str">
            <v>Material</v>
          </cell>
        </row>
        <row r="4534">
          <cell r="I4534" t="str">
            <v>L</v>
          </cell>
          <cell r="J4534">
            <v>0.019</v>
          </cell>
          <cell r="K4534">
            <v>0</v>
          </cell>
          <cell r="L4534">
            <v>54.97</v>
          </cell>
        </row>
        <row r="4535">
          <cell r="D4535" t="str">
            <v> 002606 </v>
          </cell>
          <cell r="E4535" t="str">
            <v>SBC</v>
          </cell>
          <cell r="F4535" t="str">
            <v>LIXA FERRO K246 GRAO 120</v>
          </cell>
          <cell r="G4535" t="str">
            <v>Material</v>
          </cell>
        </row>
        <row r="4535">
          <cell r="I4535" t="str">
            <v>UN</v>
          </cell>
          <cell r="J4535">
            <v>0.75</v>
          </cell>
          <cell r="K4535">
            <v>0</v>
          </cell>
          <cell r="L4535">
            <v>2.18</v>
          </cell>
        </row>
        <row r="4536">
          <cell r="D4536" t="str">
            <v> 006401 </v>
          </cell>
          <cell r="E4536" t="str">
            <v>SBC</v>
          </cell>
          <cell r="F4536" t="str">
            <v>DISSOLVENTE (AGUARRAS MINERAL)</v>
          </cell>
          <cell r="G4536" t="str">
            <v>Material</v>
          </cell>
        </row>
        <row r="4536">
          <cell r="I4536" t="str">
            <v>L</v>
          </cell>
          <cell r="J4536">
            <v>0.02</v>
          </cell>
          <cell r="K4536">
            <v>0</v>
          </cell>
          <cell r="L4536">
            <v>23.89</v>
          </cell>
        </row>
        <row r="4537">
          <cell r="D4537" t="str">
            <v> 002608 </v>
          </cell>
          <cell r="E4537" t="str">
            <v>SBC</v>
          </cell>
          <cell r="F4537" t="str">
            <v>TINTA ESMALTE BRILHANTE A BASE DE SOLVENTE - CORAL</v>
          </cell>
          <cell r="G4537" t="str">
            <v>Material</v>
          </cell>
        </row>
        <row r="4537">
          <cell r="I4537" t="str">
            <v>L</v>
          </cell>
          <cell r="J4537">
            <v>0.019</v>
          </cell>
          <cell r="K4537">
            <v>0</v>
          </cell>
          <cell r="L4537">
            <v>41.08</v>
          </cell>
        </row>
        <row r="4539">
          <cell r="D4539" t="str">
            <v>Código</v>
          </cell>
          <cell r="E4539" t="str">
            <v>Banco</v>
          </cell>
          <cell r="F4539" t="str">
            <v>Descrição</v>
          </cell>
          <cell r="G4539" t="str">
            <v>Tipo</v>
          </cell>
        </row>
        <row r="4539">
          <cell r="I4539" t="str">
            <v>Und</v>
          </cell>
          <cell r="J4539" t="str">
            <v>Quant.</v>
          </cell>
          <cell r="K4539" t="str">
            <v>Porcent.</v>
          </cell>
          <cell r="L4539" t="str">
            <v>Valor Unit</v>
          </cell>
        </row>
        <row r="4540">
          <cell r="D4540" t="str">
            <v> UFF00038 (ADAPT_SBC:180787) </v>
          </cell>
          <cell r="E4540" t="str">
            <v>Próprio</v>
          </cell>
          <cell r="F4540" t="str">
            <v>LIXAMENTO DAS TUBULAÇÕES, APLICAÇÃO DE PRIME ANTECORROSIVO E PINTURA DE TUBULAÇÃO NA COR VERMELHO SEGURANÇA DN=2" a 2.1/2".</v>
          </cell>
          <cell r="G4540" t="str">
            <v>PINT - PINTURAS</v>
          </cell>
        </row>
        <row r="4540">
          <cell r="I4540" t="str">
            <v>M</v>
          </cell>
          <cell r="J4540">
            <v>1</v>
          </cell>
        </row>
        <row r="4540">
          <cell r="L4540">
            <v>15.56</v>
          </cell>
        </row>
        <row r="4541">
          <cell r="D4541" t="str">
            <v> 88310 </v>
          </cell>
          <cell r="E4541" t="str">
            <v>SINAPI</v>
          </cell>
          <cell r="F4541" t="str">
            <v>PINTOR COM ENCARGOS COMPLEMENTARES</v>
          </cell>
          <cell r="G4541" t="str">
            <v>SEDI - SERVIÇOS DIVERSOS</v>
          </cell>
        </row>
        <row r="4541">
          <cell r="I4541" t="str">
            <v>H</v>
          </cell>
          <cell r="J4541">
            <v>0.248</v>
          </cell>
          <cell r="K4541">
            <v>0</v>
          </cell>
          <cell r="L4541">
            <v>33.47</v>
          </cell>
        </row>
        <row r="4542">
          <cell r="D4542" t="str">
            <v> 88316 </v>
          </cell>
          <cell r="E4542" t="str">
            <v>SINAPI</v>
          </cell>
          <cell r="F4542" t="str">
            <v>SERVENTE COM ENCARGOS COMPLEMENTARES</v>
          </cell>
          <cell r="G4542" t="str">
            <v>SEDI - SERVIÇOS DIVERSOS</v>
          </cell>
        </row>
        <row r="4542">
          <cell r="I4542" t="str">
            <v>H</v>
          </cell>
          <cell r="J4542">
            <v>0.079</v>
          </cell>
          <cell r="K4542">
            <v>0</v>
          </cell>
          <cell r="L4542">
            <v>25.95</v>
          </cell>
        </row>
        <row r="4543">
          <cell r="D4543" t="str">
            <v> 002950 </v>
          </cell>
          <cell r="E4543" t="str">
            <v>SBC</v>
          </cell>
          <cell r="F4543" t="str">
            <v>FUNDO ANTICORROSIVO ZARCAO 200 ALARANJADO RENNER</v>
          </cell>
          <cell r="G4543" t="str">
            <v>Material</v>
          </cell>
        </row>
        <row r="4543">
          <cell r="I4543" t="str">
            <v>L</v>
          </cell>
          <cell r="J4543">
            <v>0.025</v>
          </cell>
          <cell r="K4543">
            <v>0</v>
          </cell>
          <cell r="L4543">
            <v>54.97</v>
          </cell>
        </row>
        <row r="4544">
          <cell r="D4544" t="str">
            <v> 002608 </v>
          </cell>
          <cell r="E4544" t="str">
            <v>SBC</v>
          </cell>
          <cell r="F4544" t="str">
            <v>TINTA ESMALTE BRILHANTE A BASE DE SOLVENTE - CORAL</v>
          </cell>
          <cell r="G4544" t="str">
            <v>Material</v>
          </cell>
        </row>
        <row r="4544">
          <cell r="I4544" t="str">
            <v>L</v>
          </cell>
          <cell r="J4544">
            <v>0.025</v>
          </cell>
          <cell r="K4544">
            <v>0</v>
          </cell>
          <cell r="L4544">
            <v>41.08</v>
          </cell>
        </row>
        <row r="4545">
          <cell r="D4545" t="str">
            <v> 006401 </v>
          </cell>
          <cell r="E4545" t="str">
            <v>SBC</v>
          </cell>
          <cell r="F4545" t="str">
            <v>DISSOLVENTE (AGUARRAS MINERAL)</v>
          </cell>
          <cell r="G4545" t="str">
            <v>Material</v>
          </cell>
        </row>
        <row r="4545">
          <cell r="I4545" t="str">
            <v>L</v>
          </cell>
          <cell r="J4545">
            <v>0.027</v>
          </cell>
          <cell r="K4545">
            <v>0</v>
          </cell>
          <cell r="L4545">
            <v>23.89</v>
          </cell>
        </row>
        <row r="4546">
          <cell r="D4546" t="str">
            <v> 002606 </v>
          </cell>
          <cell r="E4546" t="str">
            <v>SBC</v>
          </cell>
          <cell r="F4546" t="str">
            <v>LIXA FERRO K246 GRAO 120</v>
          </cell>
          <cell r="G4546" t="str">
            <v>Material</v>
          </cell>
        </row>
        <row r="4546">
          <cell r="I4546" t="str">
            <v>UN</v>
          </cell>
          <cell r="J4546">
            <v>1</v>
          </cell>
          <cell r="K4546">
            <v>0</v>
          </cell>
          <cell r="L4546">
            <v>2.18</v>
          </cell>
        </row>
        <row r="4548">
          <cell r="D4548" t="str">
            <v>Código</v>
          </cell>
          <cell r="E4548" t="str">
            <v>Banco</v>
          </cell>
          <cell r="F4548" t="str">
            <v>Descrição</v>
          </cell>
          <cell r="G4548" t="str">
            <v>Tipo</v>
          </cell>
        </row>
        <row r="4548">
          <cell r="I4548" t="str">
            <v>Und</v>
          </cell>
          <cell r="J4548" t="str">
            <v>Quant.</v>
          </cell>
          <cell r="K4548" t="str">
            <v>Porcent.</v>
          </cell>
          <cell r="L4548" t="str">
            <v>Valor Unit</v>
          </cell>
        </row>
        <row r="4549">
          <cell r="D4549" t="str">
            <v> UFF00039 (ADAPT_SBC:180787) </v>
          </cell>
          <cell r="E4549" t="str">
            <v>Próprio</v>
          </cell>
          <cell r="F4549" t="str">
            <v>LIXAMENTO DAS TUBULAÇÕES, APLICAÇÃO DE PRIME ANTECORROSIVO E PINTURA DE TUBULAÇÃO NA COR VERMELHO SEGURANÇA DN=3".</v>
          </cell>
          <cell r="G4549" t="str">
            <v>PINT - PINTURAS</v>
          </cell>
        </row>
        <row r="4549">
          <cell r="I4549" t="str">
            <v>M</v>
          </cell>
          <cell r="J4549">
            <v>1</v>
          </cell>
        </row>
        <row r="4549">
          <cell r="L4549">
            <v>23.41</v>
          </cell>
        </row>
        <row r="4550">
          <cell r="D4550" t="str">
            <v> 88310 </v>
          </cell>
          <cell r="E4550" t="str">
            <v>SINAPI</v>
          </cell>
          <cell r="F4550" t="str">
            <v>PINTOR COM ENCARGOS COMPLEMENTARES</v>
          </cell>
          <cell r="G4550" t="str">
            <v>SEDI - SERVIÇOS DIVERSOS</v>
          </cell>
        </row>
        <row r="4550">
          <cell r="I4550" t="str">
            <v>H</v>
          </cell>
          <cell r="J4550">
            <v>0.372</v>
          </cell>
          <cell r="K4550">
            <v>0</v>
          </cell>
          <cell r="L4550">
            <v>33.47</v>
          </cell>
        </row>
        <row r="4551">
          <cell r="D4551" t="str">
            <v> 88316 </v>
          </cell>
          <cell r="E4551" t="str">
            <v>SINAPI</v>
          </cell>
          <cell r="F4551" t="str">
            <v>SERVENTE COM ENCARGOS COMPLEMENTARES</v>
          </cell>
          <cell r="G4551" t="str">
            <v>SEDI - SERVIÇOS DIVERSOS</v>
          </cell>
        </row>
        <row r="4551">
          <cell r="I4551" t="str">
            <v>H</v>
          </cell>
          <cell r="J4551">
            <v>0.119</v>
          </cell>
          <cell r="K4551">
            <v>0</v>
          </cell>
          <cell r="L4551">
            <v>25.95</v>
          </cell>
        </row>
        <row r="4552">
          <cell r="D4552" t="str">
            <v> 002606 </v>
          </cell>
          <cell r="E4552" t="str">
            <v>SBC</v>
          </cell>
          <cell r="F4552" t="str">
            <v>LIXA FERRO K246 GRAO 120</v>
          </cell>
          <cell r="G4552" t="str">
            <v>Material</v>
          </cell>
        </row>
        <row r="4552">
          <cell r="I4552" t="str">
            <v>UN</v>
          </cell>
          <cell r="J4552">
            <v>1.5</v>
          </cell>
          <cell r="K4552">
            <v>0</v>
          </cell>
          <cell r="L4552">
            <v>2.18</v>
          </cell>
        </row>
        <row r="4553">
          <cell r="D4553" t="str">
            <v> 006401 </v>
          </cell>
          <cell r="E4553" t="str">
            <v>SBC</v>
          </cell>
          <cell r="F4553" t="str">
            <v>DISSOLVENTE (AGUARRAS MINERAL)</v>
          </cell>
          <cell r="G4553" t="str">
            <v>Material</v>
          </cell>
        </row>
        <row r="4553">
          <cell r="I4553" t="str">
            <v>L</v>
          </cell>
          <cell r="J4553">
            <v>0.041</v>
          </cell>
          <cell r="K4553">
            <v>0</v>
          </cell>
          <cell r="L4553">
            <v>23.89</v>
          </cell>
        </row>
        <row r="4554">
          <cell r="D4554" t="str">
            <v> 002950 </v>
          </cell>
          <cell r="E4554" t="str">
            <v>SBC</v>
          </cell>
          <cell r="F4554" t="str">
            <v>FUNDO ANTICORROSIVO ZARCAO 200 ALARANJADO RENNER</v>
          </cell>
          <cell r="G4554" t="str">
            <v>Material</v>
          </cell>
        </row>
        <row r="4554">
          <cell r="I4554" t="str">
            <v>L</v>
          </cell>
          <cell r="J4554">
            <v>0.038</v>
          </cell>
          <cell r="K4554">
            <v>0</v>
          </cell>
          <cell r="L4554">
            <v>54.97</v>
          </cell>
        </row>
        <row r="4555">
          <cell r="D4555" t="str">
            <v> 002608 </v>
          </cell>
          <cell r="E4555" t="str">
            <v>SBC</v>
          </cell>
          <cell r="F4555" t="str">
            <v>TINTA ESMALTE BRILHANTE A BASE DE SOLVENTE - CORAL</v>
          </cell>
          <cell r="G4555" t="str">
            <v>Material</v>
          </cell>
        </row>
        <row r="4555">
          <cell r="I4555" t="str">
            <v>L</v>
          </cell>
          <cell r="J4555">
            <v>0.038</v>
          </cell>
          <cell r="K4555">
            <v>0</v>
          </cell>
          <cell r="L4555">
            <v>41.08</v>
          </cell>
        </row>
        <row r="4557">
          <cell r="D4557" t="str">
            <v>Código</v>
          </cell>
          <cell r="E4557" t="str">
            <v>Banco</v>
          </cell>
          <cell r="F4557" t="str">
            <v>Descrição</v>
          </cell>
          <cell r="G4557" t="str">
            <v>Tipo</v>
          </cell>
        </row>
        <row r="4557">
          <cell r="I4557" t="str">
            <v>Und</v>
          </cell>
          <cell r="J4557" t="str">
            <v>Quant.</v>
          </cell>
          <cell r="K4557" t="str">
            <v>Porcent.</v>
          </cell>
          <cell r="L4557" t="str">
            <v>Valor Unit</v>
          </cell>
        </row>
        <row r="4558">
          <cell r="D4558" t="str">
            <v> UFF00040 (ADAPT_SBC:180787) </v>
          </cell>
          <cell r="E4558" t="str">
            <v>Próprio</v>
          </cell>
          <cell r="F4558" t="str">
            <v>LIXAMENTO DAS TUBULAÇÕES, APLICAÇÃO DE PRIME ANTECORROSIVO E PINTURA DE TUBULAÇÃO NA COR VERMELHO SEGURANÇA DN=4".</v>
          </cell>
          <cell r="G4558" t="str">
            <v>PINT - PINTURAS</v>
          </cell>
        </row>
        <row r="4558">
          <cell r="I4558" t="str">
            <v>M</v>
          </cell>
          <cell r="J4558">
            <v>1</v>
          </cell>
        </row>
        <row r="4558">
          <cell r="L4558">
            <v>31.14</v>
          </cell>
        </row>
        <row r="4559">
          <cell r="D4559" t="str">
            <v> 88310 </v>
          </cell>
          <cell r="E4559" t="str">
            <v>SINAPI</v>
          </cell>
          <cell r="F4559" t="str">
            <v>PINTOR COM ENCARGOS COMPLEMENTARES</v>
          </cell>
          <cell r="G4559" t="str">
            <v>SEDI - SERVIÇOS DIVERSOS</v>
          </cell>
        </row>
        <row r="4559">
          <cell r="I4559" t="str">
            <v>H</v>
          </cell>
          <cell r="J4559">
            <v>0.496</v>
          </cell>
          <cell r="K4559">
            <v>0</v>
          </cell>
          <cell r="L4559">
            <v>33.47</v>
          </cell>
        </row>
        <row r="4560">
          <cell r="D4560" t="str">
            <v> 88316 </v>
          </cell>
          <cell r="E4560" t="str">
            <v>SINAPI</v>
          </cell>
          <cell r="F4560" t="str">
            <v>SERVENTE COM ENCARGOS COMPLEMENTARES</v>
          </cell>
          <cell r="G4560" t="str">
            <v>SEDI - SERVIÇOS DIVERSOS</v>
          </cell>
        </row>
        <row r="4560">
          <cell r="I4560" t="str">
            <v>H</v>
          </cell>
          <cell r="J4560">
            <v>0.158</v>
          </cell>
          <cell r="K4560">
            <v>0</v>
          </cell>
          <cell r="L4560">
            <v>25.95</v>
          </cell>
        </row>
        <row r="4561">
          <cell r="D4561" t="str">
            <v> 002950 </v>
          </cell>
          <cell r="E4561" t="str">
            <v>SBC</v>
          </cell>
          <cell r="F4561" t="str">
            <v>FUNDO ANTICORROSIVO ZARCAO 200 ALARANJADO RENNER</v>
          </cell>
          <cell r="G4561" t="str">
            <v>Material</v>
          </cell>
        </row>
        <row r="4561">
          <cell r="I4561" t="str">
            <v>L</v>
          </cell>
          <cell r="J4561">
            <v>0.05</v>
          </cell>
          <cell r="K4561">
            <v>0</v>
          </cell>
          <cell r="L4561">
            <v>54.97</v>
          </cell>
        </row>
        <row r="4562">
          <cell r="D4562" t="str">
            <v> 002608 </v>
          </cell>
          <cell r="E4562" t="str">
            <v>SBC</v>
          </cell>
          <cell r="F4562" t="str">
            <v>TINTA ESMALTE BRILHANTE A BASE DE SOLVENTE - CORAL</v>
          </cell>
          <cell r="G4562" t="str">
            <v>Material</v>
          </cell>
        </row>
        <row r="4562">
          <cell r="I4562" t="str">
            <v>L</v>
          </cell>
          <cell r="J4562">
            <v>0.05</v>
          </cell>
          <cell r="K4562">
            <v>0</v>
          </cell>
          <cell r="L4562">
            <v>41.08</v>
          </cell>
        </row>
        <row r="4563">
          <cell r="D4563" t="str">
            <v> 006401 </v>
          </cell>
          <cell r="E4563" t="str">
            <v>SBC</v>
          </cell>
          <cell r="F4563" t="str">
            <v>DISSOLVENTE (AGUARRAS MINERAL)</v>
          </cell>
          <cell r="G4563" t="str">
            <v>Material</v>
          </cell>
        </row>
        <row r="4563">
          <cell r="I4563" t="str">
            <v>L</v>
          </cell>
          <cell r="J4563">
            <v>0.054</v>
          </cell>
          <cell r="K4563">
            <v>0</v>
          </cell>
          <cell r="L4563">
            <v>23.89</v>
          </cell>
        </row>
        <row r="4564">
          <cell r="D4564" t="str">
            <v> 002606 </v>
          </cell>
          <cell r="E4564" t="str">
            <v>SBC</v>
          </cell>
          <cell r="F4564" t="str">
            <v>LIXA FERRO K246 GRAO 120</v>
          </cell>
          <cell r="G4564" t="str">
            <v>Material</v>
          </cell>
        </row>
        <row r="4564">
          <cell r="I4564" t="str">
            <v>UN</v>
          </cell>
          <cell r="J4564">
            <v>2</v>
          </cell>
          <cell r="K4564">
            <v>0</v>
          </cell>
          <cell r="L4564">
            <v>2.18</v>
          </cell>
        </row>
        <row r="4566">
          <cell r="D4566" t="str">
            <v>Código</v>
          </cell>
          <cell r="E4566" t="str">
            <v>Banco</v>
          </cell>
          <cell r="F4566" t="str">
            <v>Descrição</v>
          </cell>
          <cell r="G4566" t="str">
            <v>Tipo</v>
          </cell>
        </row>
        <row r="4566">
          <cell r="I4566" t="str">
            <v>Und</v>
          </cell>
          <cell r="J4566" t="str">
            <v>Quant.</v>
          </cell>
          <cell r="K4566" t="str">
            <v>Porcent.</v>
          </cell>
          <cell r="L4566" t="str">
            <v>Valor Unit</v>
          </cell>
        </row>
        <row r="4567">
          <cell r="D4567" t="str">
            <v> UFF00041 (ADAPT_SBC:180787) </v>
          </cell>
          <cell r="E4567" t="str">
            <v>Próprio</v>
          </cell>
          <cell r="F4567" t="str">
            <v>LIXAMENTO DAS TUBULAÇÕES, APLICAÇÃO DE PRIME ANTECORROSIVO E PINTURA DE TUBULAÇÃO NA COR VERMELHO SEGURANÇA DN=6".</v>
          </cell>
          <cell r="G4567" t="str">
            <v>PINT - PINTURAS</v>
          </cell>
        </row>
        <row r="4567">
          <cell r="I4567" t="str">
            <v>M</v>
          </cell>
          <cell r="J4567">
            <v>1</v>
          </cell>
        </row>
        <row r="4567">
          <cell r="L4567">
            <v>46.72</v>
          </cell>
        </row>
        <row r="4568">
          <cell r="D4568" t="str">
            <v> 88316 </v>
          </cell>
          <cell r="E4568" t="str">
            <v>SINAPI</v>
          </cell>
          <cell r="F4568" t="str">
            <v>SERVENTE COM ENCARGOS COMPLEMENTARES</v>
          </cell>
          <cell r="G4568" t="str">
            <v>SEDI - SERVIÇOS DIVERSOS</v>
          </cell>
        </row>
        <row r="4568">
          <cell r="I4568" t="str">
            <v>H</v>
          </cell>
          <cell r="J4568">
            <v>0.237</v>
          </cell>
          <cell r="K4568">
            <v>0</v>
          </cell>
          <cell r="L4568">
            <v>25.95</v>
          </cell>
        </row>
        <row r="4569">
          <cell r="D4569" t="str">
            <v> 88310 </v>
          </cell>
          <cell r="E4569" t="str">
            <v>SINAPI</v>
          </cell>
          <cell r="F4569" t="str">
            <v>PINTOR COM ENCARGOS COMPLEMENTARES</v>
          </cell>
          <cell r="G4569" t="str">
            <v>SEDI - SERVIÇOS DIVERSOS</v>
          </cell>
        </row>
        <row r="4569">
          <cell r="I4569" t="str">
            <v>H</v>
          </cell>
          <cell r="J4569">
            <v>0.744</v>
          </cell>
          <cell r="K4569">
            <v>0</v>
          </cell>
          <cell r="L4569">
            <v>33.47</v>
          </cell>
        </row>
        <row r="4570">
          <cell r="D4570" t="str">
            <v> 002608 </v>
          </cell>
          <cell r="E4570" t="str">
            <v>SBC</v>
          </cell>
          <cell r="F4570" t="str">
            <v>TINTA ESMALTE BRILHANTE A BASE DE SOLVENTE - CORAL</v>
          </cell>
          <cell r="G4570" t="str">
            <v>Material</v>
          </cell>
        </row>
        <row r="4570">
          <cell r="I4570" t="str">
            <v>L</v>
          </cell>
          <cell r="J4570">
            <v>0.075</v>
          </cell>
          <cell r="K4570">
            <v>0</v>
          </cell>
          <cell r="L4570">
            <v>41.08</v>
          </cell>
        </row>
        <row r="4571">
          <cell r="D4571" t="str">
            <v> 006401 </v>
          </cell>
          <cell r="E4571" t="str">
            <v>SBC</v>
          </cell>
          <cell r="F4571" t="str">
            <v>DISSOLVENTE (AGUARRAS MINERAL)</v>
          </cell>
          <cell r="G4571" t="str">
            <v>Material</v>
          </cell>
        </row>
        <row r="4571">
          <cell r="I4571" t="str">
            <v>L</v>
          </cell>
          <cell r="J4571">
            <v>0.081</v>
          </cell>
          <cell r="K4571">
            <v>0</v>
          </cell>
          <cell r="L4571">
            <v>23.89</v>
          </cell>
        </row>
        <row r="4572">
          <cell r="D4572" t="str">
            <v> 002606 </v>
          </cell>
          <cell r="E4572" t="str">
            <v>SBC</v>
          </cell>
          <cell r="F4572" t="str">
            <v>LIXA FERRO K246 GRAO 120</v>
          </cell>
          <cell r="G4572" t="str">
            <v>Material</v>
          </cell>
        </row>
        <row r="4572">
          <cell r="I4572" t="str">
            <v>UN</v>
          </cell>
          <cell r="J4572">
            <v>3</v>
          </cell>
          <cell r="K4572">
            <v>0</v>
          </cell>
          <cell r="L4572">
            <v>2.18</v>
          </cell>
        </row>
        <row r="4573">
          <cell r="D4573" t="str">
            <v> 002950 </v>
          </cell>
          <cell r="E4573" t="str">
            <v>SBC</v>
          </cell>
          <cell r="F4573" t="str">
            <v>FUNDO ANTICORROSIVO ZARCAO 200 ALARANJADO RENNER</v>
          </cell>
          <cell r="G4573" t="str">
            <v>Material</v>
          </cell>
        </row>
        <row r="4573">
          <cell r="I4573" t="str">
            <v>L</v>
          </cell>
          <cell r="J4573">
            <v>0.075</v>
          </cell>
          <cell r="K4573">
            <v>0</v>
          </cell>
          <cell r="L4573">
            <v>54.97</v>
          </cell>
        </row>
        <row r="4575">
          <cell r="D4575" t="str">
            <v>Código</v>
          </cell>
          <cell r="E4575" t="str">
            <v>Banco</v>
          </cell>
          <cell r="F4575" t="str">
            <v>Descrição</v>
          </cell>
          <cell r="G4575" t="str">
            <v>Tipo</v>
          </cell>
        </row>
        <row r="4575">
          <cell r="I4575" t="str">
            <v>Und</v>
          </cell>
          <cell r="J4575" t="str">
            <v>Quant.</v>
          </cell>
          <cell r="K4575" t="str">
            <v>Porcent.</v>
          </cell>
          <cell r="L4575" t="str">
            <v>Valor Unit</v>
          </cell>
        </row>
        <row r="4576">
          <cell r="D4576" t="str">
            <v> 101909 </v>
          </cell>
          <cell r="E4576" t="str">
            <v>SINAPI</v>
          </cell>
          <cell r="F4576" t="str">
            <v>EXTINTOR DE INCÊNDIO PORTÁTIL COM CARGA DE PQS DE 6 KG, CLASSE BC - FORNECIMENTO E INSTALAÇÃO. AF_10/2020_PE</v>
          </cell>
          <cell r="G4576" t="str">
            <v>INES - INSTALAÇÕES ESPECIAIS</v>
          </cell>
        </row>
        <row r="4576">
          <cell r="I4576" t="str">
            <v>UN</v>
          </cell>
          <cell r="J4576">
            <v>1</v>
          </cell>
        </row>
        <row r="4576">
          <cell r="L4576">
            <v>308.56</v>
          </cell>
        </row>
        <row r="4577">
          <cell r="D4577" t="str">
            <v> 88267 </v>
          </cell>
          <cell r="E4577" t="str">
            <v>SINAPI</v>
          </cell>
          <cell r="F4577" t="str">
            <v>ENCANADOR OU BOMBEIRO HIDRÁULICO COM ENCARGOS COMPLEMENTARES</v>
          </cell>
          <cell r="G4577" t="str">
            <v>SEDI - SERVIÇOS DIVERSOS</v>
          </cell>
        </row>
        <row r="4577">
          <cell r="I4577" t="str">
            <v>H</v>
          </cell>
          <cell r="J4577">
            <v>0.4574</v>
          </cell>
          <cell r="K4577">
            <v>0</v>
          </cell>
          <cell r="L4577">
            <v>32.39</v>
          </cell>
        </row>
        <row r="4578">
          <cell r="D4578" t="str">
            <v> 88248 </v>
          </cell>
          <cell r="E4578" t="str">
            <v>SINAPI</v>
          </cell>
          <cell r="F4578" t="str">
            <v>AUXILIAR DE ENCANADOR OU BOMBEIRO HIDRÁULICO COM ENCARGOS COMPLEMENTARES</v>
          </cell>
          <cell r="G4578" t="str">
            <v>SEDI - SERVIÇOS DIVERSOS</v>
          </cell>
        </row>
        <row r="4578">
          <cell r="I4578" t="str">
            <v>H</v>
          </cell>
          <cell r="J4578">
            <v>0.4574</v>
          </cell>
          <cell r="K4578">
            <v>0</v>
          </cell>
          <cell r="L4578">
            <v>26.23</v>
          </cell>
        </row>
        <row r="4579">
          <cell r="D4579" t="str">
            <v> 00010892 </v>
          </cell>
          <cell r="E4579" t="str">
            <v>SINAPI</v>
          </cell>
          <cell r="F4579" t="str">
            <v>EXTINTOR DE INCENDIO PORTATIL COM CARGA DE PO QUIMICO SECO (PQS) DE 6 KG, CLASSE BC</v>
          </cell>
          <cell r="G4579" t="str">
            <v>Material</v>
          </cell>
        </row>
        <row r="4579">
          <cell r="I4579" t="str">
            <v>UN</v>
          </cell>
          <cell r="J4579">
            <v>1</v>
          </cell>
          <cell r="K4579">
            <v>0</v>
          </cell>
          <cell r="L4579">
            <v>280</v>
          </cell>
        </row>
        <row r="4580">
          <cell r="D4580" t="str">
            <v> 00004350 </v>
          </cell>
          <cell r="E4580" t="str">
            <v>SINAPI</v>
          </cell>
          <cell r="F4580" t="str">
            <v>BUCHA DE NYLON, DIAMETRO DO FURO 8 MM, COMPRIMENTO 40 MM, COM PARAFUSO DE ROSCA SOBERBA, CABECA CHATA, FENDA SIMPLES, 4,8 X 50 MM</v>
          </cell>
          <cell r="G4580" t="str">
            <v>Material</v>
          </cell>
        </row>
        <row r="4580">
          <cell r="I4580" t="str">
            <v>UN</v>
          </cell>
          <cell r="J4580">
            <v>2</v>
          </cell>
          <cell r="K4580">
            <v>0</v>
          </cell>
          <cell r="L4580">
            <v>0.88</v>
          </cell>
        </row>
        <row r="4582">
          <cell r="D4582" t="str">
            <v>Código</v>
          </cell>
          <cell r="E4582" t="str">
            <v>Banco</v>
          </cell>
          <cell r="F4582" t="str">
            <v>Descrição</v>
          </cell>
          <cell r="G4582" t="str">
            <v>Tipo</v>
          </cell>
        </row>
        <row r="4582">
          <cell r="I4582" t="str">
            <v>Und</v>
          </cell>
          <cell r="J4582" t="str">
            <v>Quant.</v>
          </cell>
          <cell r="K4582" t="str">
            <v>Porcent.</v>
          </cell>
          <cell r="L4582" t="str">
            <v>Valor Unit</v>
          </cell>
        </row>
        <row r="4583">
          <cell r="D4583" t="str">
            <v> 055863 </v>
          </cell>
          <cell r="E4583" t="str">
            <v>SBC</v>
          </cell>
          <cell r="F4583" t="str">
            <v>EXTINTOR PO QUIMICO SECO 6kg ABC NBR 15808:2017</v>
          </cell>
          <cell r="G4583" t="str">
            <v>INSTALACOES HIDRAULICAS - INCENDIO</v>
          </cell>
        </row>
        <row r="4583">
          <cell r="I4583" t="str">
            <v>UN</v>
          </cell>
          <cell r="J4583">
            <v>1</v>
          </cell>
        </row>
        <row r="4583">
          <cell r="L4583">
            <v>262.05</v>
          </cell>
        </row>
        <row r="4584">
          <cell r="D4584" t="str">
            <v> 099034 </v>
          </cell>
          <cell r="E4584" t="str">
            <v>SBC</v>
          </cell>
          <cell r="F4584" t="str">
            <v>AJUDANTE DE BOMBEIRO OU ENCANADOR</v>
          </cell>
          <cell r="G4584" t="str">
            <v>Mão de Obra</v>
          </cell>
        </row>
        <row r="4584">
          <cell r="I4584" t="str">
            <v>H</v>
          </cell>
          <cell r="J4584">
            <v>0.06</v>
          </cell>
          <cell r="K4584">
            <v>0</v>
          </cell>
          <cell r="L4584">
            <v>19.687466</v>
          </cell>
        </row>
        <row r="4585">
          <cell r="D4585" t="str">
            <v> 063010 </v>
          </cell>
          <cell r="E4585" t="str">
            <v>SBC</v>
          </cell>
          <cell r="F4585" t="str">
            <v>EXTINTOR PO QUIMICO SECO 6kg ABC NBR 15808</v>
          </cell>
          <cell r="G4585" t="str">
            <v>Material</v>
          </cell>
        </row>
        <row r="4585">
          <cell r="I4585" t="str">
            <v>UN</v>
          </cell>
          <cell r="J4585">
            <v>1</v>
          </cell>
          <cell r="K4585">
            <v>0</v>
          </cell>
          <cell r="L4585">
            <v>260.87</v>
          </cell>
        </row>
        <row r="4587">
          <cell r="D4587" t="str">
            <v>Código</v>
          </cell>
          <cell r="E4587" t="str">
            <v>Banco</v>
          </cell>
          <cell r="F4587" t="str">
            <v>Descrição</v>
          </cell>
          <cell r="G4587" t="str">
            <v>Tipo</v>
          </cell>
        </row>
        <row r="4587">
          <cell r="I4587" t="str">
            <v>Und</v>
          </cell>
          <cell r="J4587" t="str">
            <v>Quant.</v>
          </cell>
          <cell r="K4587" t="str">
            <v>Porcent.</v>
          </cell>
          <cell r="L4587" t="str">
            <v>Valor Unit</v>
          </cell>
        </row>
        <row r="4588">
          <cell r="D4588" t="str">
            <v> 055281 </v>
          </cell>
          <cell r="E4588" t="str">
            <v>SBC</v>
          </cell>
          <cell r="F4588" t="str">
            <v>EXTINTOR CARRETA PO QUIMICO SECO 50 KG BC</v>
          </cell>
          <cell r="G4588" t="str">
            <v>INSTALACOES HIDRAULICAS - INCENDIO</v>
          </cell>
        </row>
        <row r="4588">
          <cell r="I4588" t="str">
            <v>UN</v>
          </cell>
          <cell r="J4588">
            <v>1</v>
          </cell>
        </row>
        <row r="4588">
          <cell r="L4588">
            <v>2838.36</v>
          </cell>
        </row>
        <row r="4589">
          <cell r="D4589" t="str">
            <v> 099034 </v>
          </cell>
          <cell r="E4589" t="str">
            <v>SBC</v>
          </cell>
          <cell r="F4589" t="str">
            <v>AJUDANTE DE BOMBEIRO OU ENCANADOR</v>
          </cell>
          <cell r="G4589" t="str">
            <v>Mão de Obra</v>
          </cell>
        </row>
        <row r="4589">
          <cell r="I4589" t="str">
            <v>H</v>
          </cell>
          <cell r="J4589">
            <v>0.06</v>
          </cell>
          <cell r="K4589">
            <v>0</v>
          </cell>
          <cell r="L4589">
            <v>19.687466</v>
          </cell>
        </row>
        <row r="4590">
          <cell r="D4590" t="str">
            <v> 002042 </v>
          </cell>
          <cell r="E4590" t="str">
            <v>SBC</v>
          </cell>
          <cell r="F4590" t="str">
            <v>EXTINTOR CARRETA PO QUIMICO SECO 80 BC 50kg NBR 15809</v>
          </cell>
          <cell r="G4590" t="str">
            <v>Material</v>
          </cell>
        </row>
        <row r="4590">
          <cell r="I4590" t="str">
            <v>UN</v>
          </cell>
          <cell r="J4590">
            <v>1</v>
          </cell>
          <cell r="K4590">
            <v>0</v>
          </cell>
          <cell r="L4590">
            <v>2837.18</v>
          </cell>
        </row>
        <row r="4592">
          <cell r="D4592" t="str">
            <v>Código</v>
          </cell>
          <cell r="E4592" t="str">
            <v>Banco</v>
          </cell>
          <cell r="F4592" t="str">
            <v>Descrição</v>
          </cell>
          <cell r="G4592" t="str">
            <v>Tipo</v>
          </cell>
        </row>
        <row r="4592">
          <cell r="I4592" t="str">
            <v>Und</v>
          </cell>
          <cell r="J4592" t="str">
            <v>Quant.</v>
          </cell>
          <cell r="K4592" t="str">
            <v>Porcent.</v>
          </cell>
          <cell r="L4592" t="str">
            <v>Valor Unit</v>
          </cell>
        </row>
        <row r="4593">
          <cell r="D4593" t="str">
            <v> 101907 </v>
          </cell>
          <cell r="E4593" t="str">
            <v>SINAPI</v>
          </cell>
          <cell r="F4593" t="str">
            <v>EXTINTOR DE INCÊNDIO PORTÁTIL COM CARGA DE CO2 DE 6 KG, CLASSE BC - FORNECIMENTO E INSTALAÇÃO. AF_10/2020_PE</v>
          </cell>
          <cell r="G4593" t="str">
            <v>INES - INSTALAÇÕES ESPECIAIS</v>
          </cell>
        </row>
        <row r="4593">
          <cell r="I4593" t="str">
            <v>UN</v>
          </cell>
          <cell r="J4593">
            <v>1</v>
          </cell>
        </row>
        <row r="4593">
          <cell r="L4593">
            <v>868.56</v>
          </cell>
        </row>
        <row r="4594">
          <cell r="D4594" t="str">
            <v> 88248 </v>
          </cell>
          <cell r="E4594" t="str">
            <v>SINAPI</v>
          </cell>
          <cell r="F4594" t="str">
            <v>AUXILIAR DE ENCANADOR OU BOMBEIRO HIDRÁULICO COM ENCARGOS COMPLEMENTARES</v>
          </cell>
          <cell r="G4594" t="str">
            <v>SEDI - SERVIÇOS DIVERSOS</v>
          </cell>
        </row>
        <row r="4594">
          <cell r="I4594" t="str">
            <v>H</v>
          </cell>
          <cell r="J4594">
            <v>0.4574</v>
          </cell>
          <cell r="K4594">
            <v>0</v>
          </cell>
          <cell r="L4594">
            <v>26.23</v>
          </cell>
        </row>
        <row r="4595">
          <cell r="D4595" t="str">
            <v> 88267 </v>
          </cell>
          <cell r="E4595" t="str">
            <v>SINAPI</v>
          </cell>
          <cell r="F4595" t="str">
            <v>ENCANADOR OU BOMBEIRO HIDRÁULICO COM ENCARGOS COMPLEMENTARES</v>
          </cell>
          <cell r="G4595" t="str">
            <v>SEDI - SERVIÇOS DIVERSOS</v>
          </cell>
        </row>
        <row r="4595">
          <cell r="I4595" t="str">
            <v>H</v>
          </cell>
          <cell r="J4595">
            <v>0.4574</v>
          </cell>
          <cell r="K4595">
            <v>0</v>
          </cell>
          <cell r="L4595">
            <v>32.39</v>
          </cell>
        </row>
        <row r="4596">
          <cell r="D4596" t="str">
            <v> 00010889 </v>
          </cell>
          <cell r="E4596" t="str">
            <v>SINAPI</v>
          </cell>
          <cell r="F4596" t="str">
            <v>EXTINTOR DE INCENDIO PORTATIL COM CARGA DE GAS CARBONICO CO2 DE 6 KG, CLASSE BC</v>
          </cell>
          <cell r="G4596" t="str">
            <v>Material</v>
          </cell>
        </row>
        <row r="4596">
          <cell r="I4596" t="str">
            <v>UN</v>
          </cell>
          <cell r="J4596">
            <v>1</v>
          </cell>
          <cell r="K4596">
            <v>0</v>
          </cell>
          <cell r="L4596">
            <v>840</v>
          </cell>
        </row>
        <row r="4597">
          <cell r="D4597" t="str">
            <v> 00004350 </v>
          </cell>
          <cell r="E4597" t="str">
            <v>SINAPI</v>
          </cell>
          <cell r="F4597" t="str">
            <v>BUCHA DE NYLON, DIAMETRO DO FURO 8 MM, COMPRIMENTO 40 MM, COM PARAFUSO DE ROSCA SOBERBA, CABECA CHATA, FENDA SIMPLES, 4,8 X 50 MM</v>
          </cell>
          <cell r="G4597" t="str">
            <v>Material</v>
          </cell>
        </row>
        <row r="4597">
          <cell r="I4597" t="str">
            <v>UN</v>
          </cell>
          <cell r="J4597">
            <v>2</v>
          </cell>
          <cell r="K4597">
            <v>0</v>
          </cell>
          <cell r="L4597">
            <v>0.88</v>
          </cell>
        </row>
        <row r="4599">
          <cell r="D4599" t="str">
            <v>Código</v>
          </cell>
          <cell r="E4599" t="str">
            <v>Banco</v>
          </cell>
          <cell r="F4599" t="str">
            <v>Descrição</v>
          </cell>
          <cell r="G4599" t="str">
            <v>Tipo</v>
          </cell>
        </row>
        <row r="4599">
          <cell r="I4599" t="str">
            <v>Und</v>
          </cell>
          <cell r="J4599" t="str">
            <v>Quant.</v>
          </cell>
          <cell r="K4599" t="str">
            <v>Porcent.</v>
          </cell>
          <cell r="L4599" t="str">
            <v>Valor Unit</v>
          </cell>
        </row>
        <row r="4600">
          <cell r="D4600" t="str">
            <v> UFF00515 (ADAPT_SBC: 055012) </v>
          </cell>
          <cell r="E4600" t="str">
            <v>Próprio</v>
          </cell>
          <cell r="F4600" t="str">
            <v>Extintor CO2 Alumínio Para Sala de Ressonância Magnética - 6,8 kg - Mo.331 - SC</v>
          </cell>
          <cell r="G4600">
            <v>55</v>
          </cell>
        </row>
        <row r="4600">
          <cell r="I4600" t="str">
            <v>UN</v>
          </cell>
          <cell r="J4600">
            <v>1</v>
          </cell>
        </row>
        <row r="4600">
          <cell r="L4600">
            <v>6820</v>
          </cell>
        </row>
        <row r="4601">
          <cell r="D4601" t="str">
            <v> UFF_COTAÇÃO 196 </v>
          </cell>
          <cell r="E4601" t="str">
            <v>Próprio</v>
          </cell>
          <cell r="F4601" t="str">
            <v>Extintor CO2 Alumínio Para Sala de Ressonância Magnética - 6,8 kg - Mo.331 - SC</v>
          </cell>
          <cell r="G4601" t="str">
            <v>Material</v>
          </cell>
        </row>
        <row r="4601">
          <cell r="I4601" t="str">
            <v>UN</v>
          </cell>
          <cell r="J4601">
            <v>1</v>
          </cell>
          <cell r="K4601">
            <v>0</v>
          </cell>
          <cell r="L4601">
            <v>6820</v>
          </cell>
        </row>
        <row r="4603">
          <cell r="D4603" t="str">
            <v>Código</v>
          </cell>
          <cell r="E4603" t="str">
            <v>Banco</v>
          </cell>
          <cell r="F4603" t="str">
            <v>Descrição</v>
          </cell>
          <cell r="G4603" t="str">
            <v>Tipo</v>
          </cell>
        </row>
        <row r="4603">
          <cell r="I4603" t="str">
            <v>Und</v>
          </cell>
          <cell r="J4603" t="str">
            <v>Quant.</v>
          </cell>
          <cell r="K4603" t="str">
            <v>Porcent.</v>
          </cell>
          <cell r="L4603" t="str">
            <v>Valor Unit</v>
          </cell>
        </row>
        <row r="4604">
          <cell r="D4604" t="str">
            <v> UFF00042 (ADAPT_SINAPI:101909) </v>
          </cell>
          <cell r="E4604" t="str">
            <v>Próprio</v>
          </cell>
          <cell r="F4604" t="str">
            <v>EXTINTOR DE ESPUMA MECÂNICA (EM) 10L, CARGA EXTINTORA 2-A 10-B.</v>
          </cell>
          <cell r="G4604" t="str">
            <v>INES - INSTALAÇÕES ESPECIAIS</v>
          </cell>
        </row>
        <row r="4604">
          <cell r="I4604" t="str">
            <v>UN</v>
          </cell>
          <cell r="J4604">
            <v>1</v>
          </cell>
        </row>
        <row r="4604">
          <cell r="L4604">
            <v>462.3</v>
          </cell>
        </row>
        <row r="4605">
          <cell r="D4605" t="str">
            <v> 88267 </v>
          </cell>
          <cell r="E4605" t="str">
            <v>SINAPI</v>
          </cell>
          <cell r="F4605" t="str">
            <v>ENCANADOR OU BOMBEIRO HIDRÁULICO COM ENCARGOS COMPLEMENTARES</v>
          </cell>
          <cell r="G4605" t="str">
            <v>SEDI - SERVIÇOS DIVERSOS</v>
          </cell>
        </row>
        <row r="4605">
          <cell r="I4605" t="str">
            <v>H</v>
          </cell>
          <cell r="J4605">
            <v>0.4574</v>
          </cell>
          <cell r="K4605">
            <v>0</v>
          </cell>
          <cell r="L4605">
            <v>32.39</v>
          </cell>
        </row>
        <row r="4606">
          <cell r="D4606" t="str">
            <v> 88248 </v>
          </cell>
          <cell r="E4606" t="str">
            <v>SINAPI</v>
          </cell>
          <cell r="F4606" t="str">
            <v>AUXILIAR DE ENCANADOR OU BOMBEIRO HIDRÁULICO COM ENCARGOS COMPLEMENTARES</v>
          </cell>
          <cell r="G4606" t="str">
            <v>SEDI - SERVIÇOS DIVERSOS</v>
          </cell>
        </row>
        <row r="4606">
          <cell r="I4606" t="str">
            <v>H</v>
          </cell>
          <cell r="J4606">
            <v>0.4574</v>
          </cell>
          <cell r="K4606">
            <v>0</v>
          </cell>
          <cell r="L4606">
            <v>26.23</v>
          </cell>
        </row>
        <row r="4607">
          <cell r="D4607" t="str">
            <v> 00004350 </v>
          </cell>
          <cell r="E4607" t="str">
            <v>SINAPI</v>
          </cell>
          <cell r="F4607" t="str">
            <v>BUCHA DE NYLON, DIAMETRO DO FURO 8 MM, COMPRIMENTO 40 MM, COM PARAFUSO DE ROSCA SOBERBA, CABECA CHATA, FENDA SIMPLES, 4,8 X 50 MM</v>
          </cell>
          <cell r="G4607" t="str">
            <v>Material</v>
          </cell>
        </row>
        <row r="4607">
          <cell r="I4607" t="str">
            <v>UN</v>
          </cell>
          <cell r="J4607">
            <v>2</v>
          </cell>
          <cell r="K4607">
            <v>0</v>
          </cell>
          <cell r="L4607">
            <v>0.88</v>
          </cell>
        </row>
        <row r="4608">
          <cell r="D4608" t="str">
            <v> UFF_COTAÇÃO 197 </v>
          </cell>
          <cell r="E4608" t="str">
            <v>Próprio</v>
          </cell>
          <cell r="F4608" t="str">
            <v>EXTINTOR DE ESPUMA MECÂNICA (EM) 10L, CARGA EXTINTORA 2-A 10-B</v>
          </cell>
          <cell r="G4608" t="str">
            <v>Material</v>
          </cell>
        </row>
        <row r="4608">
          <cell r="I4608" t="str">
            <v>UN</v>
          </cell>
          <cell r="J4608">
            <v>1</v>
          </cell>
          <cell r="K4608">
            <v>0</v>
          </cell>
          <cell r="L4608">
            <v>433.74</v>
          </cell>
        </row>
        <row r="4610">
          <cell r="D4610" t="str">
            <v>Código</v>
          </cell>
          <cell r="E4610" t="str">
            <v>Banco</v>
          </cell>
          <cell r="F4610" t="str">
            <v>Descrição</v>
          </cell>
          <cell r="G4610" t="str">
            <v>Tipo</v>
          </cell>
        </row>
        <row r="4610">
          <cell r="I4610" t="str">
            <v>Und</v>
          </cell>
          <cell r="J4610" t="str">
            <v>Quant.</v>
          </cell>
          <cell r="K4610" t="str">
            <v>Porcent.</v>
          </cell>
          <cell r="L4610" t="str">
            <v>Valor Unit</v>
          </cell>
        </row>
        <row r="4611">
          <cell r="D4611" t="str">
            <v> UFF00557 </v>
          </cell>
          <cell r="E4611" t="str">
            <v>Próprio</v>
          </cell>
          <cell r="F4611" t="str">
            <v>SELAGEM CORTA FOGO SHAFT</v>
          </cell>
          <cell r="G4611" t="str">
            <v>ASTU - ASSENTAMENTO DE TUBOS E PECAS</v>
          </cell>
        </row>
        <row r="4611">
          <cell r="I4611" t="str">
            <v>UN</v>
          </cell>
          <cell r="J4611">
            <v>1</v>
          </cell>
        </row>
        <row r="4611">
          <cell r="L4611">
            <v>465.18</v>
          </cell>
        </row>
        <row r="4612">
          <cell r="D4612" t="str">
            <v> UFF_COTAÇÃO 198 </v>
          </cell>
          <cell r="E4612" t="str">
            <v>Próprio</v>
          </cell>
          <cell r="F4612" t="str">
            <v>SELANTE CORTA-FOGO A BASE DE SILICONE</v>
          </cell>
          <cell r="G4612" t="str">
            <v>Material</v>
          </cell>
        </row>
        <row r="4612">
          <cell r="I4612" t="str">
            <v>UN</v>
          </cell>
          <cell r="J4612">
            <v>1</v>
          </cell>
          <cell r="K4612">
            <v>0</v>
          </cell>
          <cell r="L4612">
            <v>465.18</v>
          </cell>
        </row>
        <row r="4614">
          <cell r="D4614" t="str">
            <v>Código</v>
          </cell>
          <cell r="E4614" t="str">
            <v>Banco</v>
          </cell>
          <cell r="F4614" t="str">
            <v>Descrição</v>
          </cell>
          <cell r="G4614" t="str">
            <v>Tipo</v>
          </cell>
        </row>
        <row r="4614">
          <cell r="I4614" t="str">
            <v>Und</v>
          </cell>
          <cell r="J4614" t="str">
            <v>Quant.</v>
          </cell>
          <cell r="K4614" t="str">
            <v>Porcent.</v>
          </cell>
          <cell r="L4614" t="str">
            <v>Valor Unit</v>
          </cell>
        </row>
        <row r="4615">
          <cell r="D4615" t="str">
            <v> UFF00043 (ADAPT_CPOS: 50.05.312) </v>
          </cell>
          <cell r="E4615" t="str">
            <v>Próprio</v>
          </cell>
          <cell r="F4615" t="str">
            <v>Bloco autônomo de iluminação de emergência LED, com autonomia mínima de 2 horas, fluxo luminoso de 2.200 lúmens, equipado com 2 faróis</v>
          </cell>
          <cell r="G4615" t="str">
            <v>INEL - INSTALAÇÃO ELÉTRICA/ELETRIFICAÇÃO E ILUMINAÇÃO EXTERNA</v>
          </cell>
        </row>
        <row r="4615">
          <cell r="I4615" t="str">
            <v>UN</v>
          </cell>
          <cell r="J4615">
            <v>1</v>
          </cell>
        </row>
        <row r="4615">
          <cell r="L4615">
            <v>237.58</v>
          </cell>
        </row>
        <row r="4616">
          <cell r="D4616" t="str">
            <v> 88247 </v>
          </cell>
          <cell r="E4616" t="str">
            <v>SINAPI</v>
          </cell>
          <cell r="F4616" t="str">
            <v>AUXILIAR DE ELETRICISTA COM ENCARGOS COMPLEMENTARES</v>
          </cell>
          <cell r="G4616" t="str">
            <v>SEDI - SERVIÇOS DIVERSOS</v>
          </cell>
        </row>
        <row r="4616">
          <cell r="I4616" t="str">
            <v>H</v>
          </cell>
          <cell r="J4616">
            <v>0.2</v>
          </cell>
          <cell r="K4616">
            <v>0</v>
          </cell>
          <cell r="L4616">
            <v>27.3</v>
          </cell>
        </row>
        <row r="4617">
          <cell r="D4617" t="str">
            <v> 88264 </v>
          </cell>
          <cell r="E4617" t="str">
            <v>SINAPI</v>
          </cell>
          <cell r="F4617" t="str">
            <v>ELETRICISTA COM ENCARGOS COMPLEMENTARES</v>
          </cell>
          <cell r="G4617" t="str">
            <v>SEDI - SERVIÇOS DIVERSOS</v>
          </cell>
        </row>
        <row r="4617">
          <cell r="I4617" t="str">
            <v>H</v>
          </cell>
          <cell r="J4617">
            <v>0.4</v>
          </cell>
          <cell r="K4617">
            <v>0</v>
          </cell>
          <cell r="L4617">
            <v>33.07</v>
          </cell>
        </row>
        <row r="4618">
          <cell r="D4618" t="str">
            <v> UFF_COTAÇÃO 199 </v>
          </cell>
          <cell r="E4618" t="str">
            <v>Próprio</v>
          </cell>
          <cell r="F4618" t="str">
            <v>BLOCO AUTÔNOMO ACLARAMENTO (ILUMINAÇÃO EMERGÊNCIA), LED 2 FAROIS 2200 LUMENS</v>
          </cell>
          <cell r="G4618" t="str">
            <v>Material</v>
          </cell>
        </row>
        <row r="4618">
          <cell r="I4618" t="str">
            <v>UN</v>
          </cell>
          <cell r="J4618">
            <v>1</v>
          </cell>
          <cell r="K4618">
            <v>0</v>
          </cell>
          <cell r="L4618">
            <v>218.9</v>
          </cell>
        </row>
        <row r="4620">
          <cell r="D4620" t="str">
            <v>Código</v>
          </cell>
          <cell r="E4620" t="str">
            <v>Banco</v>
          </cell>
          <cell r="F4620" t="str">
            <v>Descrição</v>
          </cell>
          <cell r="G4620" t="str">
            <v>Tipo</v>
          </cell>
        </row>
        <row r="4620">
          <cell r="I4620" t="str">
            <v>Und</v>
          </cell>
          <cell r="J4620" t="str">
            <v>Quant.</v>
          </cell>
          <cell r="K4620" t="str">
            <v>Porcent.</v>
          </cell>
          <cell r="L4620" t="str">
            <v>Valor Unit</v>
          </cell>
        </row>
        <row r="4621">
          <cell r="D4621" t="str">
            <v> UFF00044 (ADAPT_AGESUL: 1401000160) </v>
          </cell>
          <cell r="E4621" t="str">
            <v>Próprio</v>
          </cell>
          <cell r="F4621" t="str">
            <v>BLOCO AUTÔNOMO BALIZAMENTO (SINALIZAÇÃO DE SAÍDA- SEM SETA) COM INDICAÇÃO ESCRITA DE "SAÍDA" NA COR VERDE, COM LEDS SMD E AUTONOMIA MÍNIMA DE 3 HORAS</v>
          </cell>
          <cell r="G4621" t="str">
            <v>INES - INSTALAÇÕES ESPECIAIS</v>
          </cell>
        </row>
        <row r="4621">
          <cell r="I4621" t="str">
            <v>UN</v>
          </cell>
          <cell r="J4621">
            <v>1</v>
          </cell>
        </row>
        <row r="4621">
          <cell r="L4621">
            <v>469.97</v>
          </cell>
        </row>
        <row r="4622">
          <cell r="D4622" t="str">
            <v> 88264 </v>
          </cell>
          <cell r="E4622" t="str">
            <v>SINAPI</v>
          </cell>
          <cell r="F4622" t="str">
            <v>ELETRICISTA COM ENCARGOS COMPLEMENTARES</v>
          </cell>
          <cell r="G4622" t="str">
            <v>SEDI - SERVIÇOS DIVERSOS</v>
          </cell>
        </row>
        <row r="4622">
          <cell r="I4622" t="str">
            <v>H</v>
          </cell>
          <cell r="J4622">
            <v>0.1795</v>
          </cell>
          <cell r="K4622">
            <v>0</v>
          </cell>
          <cell r="L4622">
            <v>33.07</v>
          </cell>
        </row>
        <row r="4623">
          <cell r="D4623" t="str">
            <v> 88247 </v>
          </cell>
          <cell r="E4623" t="str">
            <v>SINAPI</v>
          </cell>
          <cell r="F4623" t="str">
            <v>AUXILIAR DE ELETRICISTA COM ENCARGOS COMPLEMENTARES</v>
          </cell>
          <cell r="G4623" t="str">
            <v>SEDI - SERVIÇOS DIVERSOS</v>
          </cell>
        </row>
        <row r="4623">
          <cell r="I4623" t="str">
            <v>H</v>
          </cell>
          <cell r="J4623">
            <v>0.0748</v>
          </cell>
          <cell r="K4623">
            <v>0</v>
          </cell>
          <cell r="L4623">
            <v>27.3</v>
          </cell>
        </row>
        <row r="4624">
          <cell r="D4624" t="str">
            <v> UFF_COTAÇÃO 200 </v>
          </cell>
          <cell r="E4624" t="str">
            <v>Próprio</v>
          </cell>
          <cell r="F4624" t="str">
            <v>BLOCO AUTÔNOMO BALIZAMENTO (SINALIZAÇÃO DE SAÍDA- SEM SETA) COM INDICAÇÃO ESCRITA DE "SAÍDA" NA COR VERDE, COM LEDS SMD E AUTONOMIA MÍNIMA DE 3 HORAS</v>
          </cell>
          <cell r="G4624" t="str">
            <v>Material</v>
          </cell>
        </row>
        <row r="4624">
          <cell r="I4624" t="str">
            <v>UN</v>
          </cell>
          <cell r="J4624">
            <v>1</v>
          </cell>
          <cell r="K4624">
            <v>0</v>
          </cell>
          <cell r="L4624">
            <v>462</v>
          </cell>
        </row>
        <row r="4626">
          <cell r="D4626" t="str">
            <v>Código</v>
          </cell>
          <cell r="E4626" t="str">
            <v>Banco</v>
          </cell>
          <cell r="F4626" t="str">
            <v>Descrição</v>
          </cell>
          <cell r="G4626" t="str">
            <v>Tipo</v>
          </cell>
        </row>
        <row r="4626">
          <cell r="I4626" t="str">
            <v>Und</v>
          </cell>
          <cell r="J4626" t="str">
            <v>Quant.</v>
          </cell>
          <cell r="K4626" t="str">
            <v>Porcent.</v>
          </cell>
          <cell r="L4626" t="str">
            <v>Valor Unit</v>
          </cell>
        </row>
        <row r="4627">
          <cell r="D4627" t="str">
            <v> UFF00045 (ADAPT_AGESUL: 1401000160) </v>
          </cell>
          <cell r="E4627" t="str">
            <v>Próprio</v>
          </cell>
          <cell r="F4627" t="str">
            <v>BLOCO AUTÔNOMO BALIZAMENTO (SINALIZAÇÃO DE SAÍDA- COM SETA- DUPLA FACE) COM INDICAÇÃO ESCRITA DE "SAÍDA" NA COR VERDE E SETA INDICADORA DIRECIONAL NAS DUAS FACES, COM LEDS SMD E AUTONOMIA MÍNIMA DE 3 HORAS</v>
          </cell>
          <cell r="G4627" t="str">
            <v>INES - INSTALAÇÕES ESPECIAIS</v>
          </cell>
        </row>
        <row r="4627">
          <cell r="I4627" t="str">
            <v>UN</v>
          </cell>
          <cell r="J4627">
            <v>1</v>
          </cell>
        </row>
        <row r="4627">
          <cell r="L4627">
            <v>906.97</v>
          </cell>
        </row>
        <row r="4628">
          <cell r="D4628" t="str">
            <v> 88264 </v>
          </cell>
          <cell r="E4628" t="str">
            <v>SINAPI</v>
          </cell>
          <cell r="F4628" t="str">
            <v>ELETRICISTA COM ENCARGOS COMPLEMENTARES</v>
          </cell>
          <cell r="G4628" t="str">
            <v>SEDI - SERVIÇOS DIVERSOS</v>
          </cell>
        </row>
        <row r="4628">
          <cell r="I4628" t="str">
            <v>H</v>
          </cell>
          <cell r="J4628">
            <v>0.1795</v>
          </cell>
          <cell r="K4628">
            <v>0</v>
          </cell>
          <cell r="L4628">
            <v>33.07</v>
          </cell>
        </row>
        <row r="4629">
          <cell r="D4629" t="str">
            <v> 88247 </v>
          </cell>
          <cell r="E4629" t="str">
            <v>SINAPI</v>
          </cell>
          <cell r="F4629" t="str">
            <v>AUXILIAR DE ELETRICISTA COM ENCARGOS COMPLEMENTARES</v>
          </cell>
          <cell r="G4629" t="str">
            <v>SEDI - SERVIÇOS DIVERSOS</v>
          </cell>
        </row>
        <row r="4629">
          <cell r="I4629" t="str">
            <v>H</v>
          </cell>
          <cell r="J4629">
            <v>0.0748</v>
          </cell>
          <cell r="K4629">
            <v>0</v>
          </cell>
          <cell r="L4629">
            <v>27.3</v>
          </cell>
        </row>
        <row r="4630">
          <cell r="D4630" t="str">
            <v> UFF_COTAÇÃO 201 </v>
          </cell>
          <cell r="E4630" t="str">
            <v>Próprio</v>
          </cell>
          <cell r="F4630" t="str">
            <v>BLOCO AUTÔNOMO BALIZAMENTO (SINALIZAÇÃO DE SAÍDA- COM SETA- DUPLA FACE) COM INDICAÇÃO ESCRITA DE "SAÍDA" NA COR VERDE E SETA INDICADORA DIRECIONAL NAS DUAS FACES, COM LEDS SMD E AUTONOMIA MÍNIMA DE 3 HORAS</v>
          </cell>
          <cell r="G4630" t="str">
            <v>Material</v>
          </cell>
        </row>
        <row r="4630">
          <cell r="I4630" t="str">
            <v>UN</v>
          </cell>
          <cell r="J4630">
            <v>1</v>
          </cell>
          <cell r="K4630">
            <v>0</v>
          </cell>
          <cell r="L4630">
            <v>899</v>
          </cell>
        </row>
        <row r="4632">
          <cell r="D4632" t="str">
            <v>Código</v>
          </cell>
          <cell r="E4632" t="str">
            <v>Banco</v>
          </cell>
          <cell r="F4632" t="str">
            <v>Descrição</v>
          </cell>
          <cell r="G4632" t="str">
            <v>Tipo</v>
          </cell>
        </row>
        <row r="4632">
          <cell r="I4632" t="str">
            <v>Und</v>
          </cell>
          <cell r="J4632" t="str">
            <v>Quant.</v>
          </cell>
          <cell r="K4632" t="str">
            <v>Porcent.</v>
          </cell>
          <cell r="L4632" t="str">
            <v>Valor Unit</v>
          </cell>
        </row>
        <row r="4633">
          <cell r="D4633" t="str">
            <v> UFF00051 (ADAPT_CPOS: 47.06.320) </v>
          </cell>
          <cell r="E4633" t="str">
            <v>Próprio</v>
          </cell>
          <cell r="F4633" t="str">
            <v>MANUTENÇÃO DE VÁLVULA DE GOVERNO Ø 100 MM (4") COMPLETA COM GONGO HIDRÁULICO</v>
          </cell>
          <cell r="G4633" t="str">
            <v>INES - INSTALAÇÕES ESPECIAIS</v>
          </cell>
        </row>
        <row r="4633">
          <cell r="I4633" t="str">
            <v>UN</v>
          </cell>
          <cell r="J4633">
            <v>1</v>
          </cell>
        </row>
        <row r="4633">
          <cell r="L4633">
            <v>269.27</v>
          </cell>
        </row>
        <row r="4634">
          <cell r="D4634" t="str">
            <v> 88243 </v>
          </cell>
          <cell r="E4634" t="str">
            <v>SINAPI</v>
          </cell>
          <cell r="F4634" t="str">
            <v>AJUDANTE ESPECIALIZADO COM ENCARGOS COMPLEMENTARES</v>
          </cell>
          <cell r="G4634" t="str">
            <v>SEDI - SERVIÇOS DIVERSOS</v>
          </cell>
        </row>
        <row r="4634">
          <cell r="I4634" t="str">
            <v>H</v>
          </cell>
          <cell r="J4634">
            <v>3</v>
          </cell>
          <cell r="K4634">
            <v>0</v>
          </cell>
          <cell r="L4634">
            <v>26.97</v>
          </cell>
        </row>
        <row r="4635">
          <cell r="D4635" t="str">
            <v> 88267 </v>
          </cell>
          <cell r="E4635" t="str">
            <v>SINAPI</v>
          </cell>
          <cell r="F4635" t="str">
            <v>ENCANADOR OU BOMBEIRO HIDRÁULICO COM ENCARGOS COMPLEMENTARES</v>
          </cell>
          <cell r="G4635" t="str">
            <v>SEDI - SERVIÇOS DIVERSOS</v>
          </cell>
        </row>
        <row r="4635">
          <cell r="I4635" t="str">
            <v>H</v>
          </cell>
          <cell r="J4635">
            <v>3</v>
          </cell>
          <cell r="K4635">
            <v>0</v>
          </cell>
          <cell r="L4635">
            <v>32.39</v>
          </cell>
        </row>
        <row r="4636">
          <cell r="D4636" t="str">
            <v> 004636 </v>
          </cell>
          <cell r="E4636" t="str">
            <v>SBC</v>
          </cell>
          <cell r="F4636" t="str">
            <v>FITA TEFLON VEDA ROSCA 18mm x 25m</v>
          </cell>
          <cell r="G4636" t="str">
            <v>Material</v>
          </cell>
        </row>
        <row r="4636">
          <cell r="I4636" t="str">
            <v>M</v>
          </cell>
          <cell r="J4636">
            <v>2.6</v>
          </cell>
          <cell r="K4636">
            <v>0</v>
          </cell>
          <cell r="L4636">
            <v>0.15</v>
          </cell>
        </row>
        <row r="4637">
          <cell r="D4637" t="str">
            <v> 001325 </v>
          </cell>
          <cell r="E4637" t="str">
            <v>SBC</v>
          </cell>
          <cell r="F4637" t="str">
            <v>PARAFUSO ACO SEXTAVADO ASTM A-325 20 x 90mm COM PORCAS</v>
          </cell>
          <cell r="G4637" t="str">
            <v>Material</v>
          </cell>
        </row>
        <row r="4637">
          <cell r="I4637" t="str">
            <v>UN</v>
          </cell>
          <cell r="J4637">
            <v>8</v>
          </cell>
          <cell r="K4637">
            <v>0</v>
          </cell>
          <cell r="L4637">
            <v>10.32</v>
          </cell>
        </row>
        <row r="4638">
          <cell r="D4638" t="str">
            <v> 02526 </v>
          </cell>
          <cell r="E4638" t="str">
            <v>EMOP</v>
          </cell>
          <cell r="F4638" t="str">
            <v>ARRUELA DE BORRACHA SBR PARA FLANGE, PN 10, COM DIAMETRO NOMINAL DE 100MM</v>
          </cell>
          <cell r="G4638" t="str">
            <v>Material</v>
          </cell>
        </row>
        <row r="4638">
          <cell r="I4638" t="str">
            <v>UN</v>
          </cell>
          <cell r="J4638">
            <v>1</v>
          </cell>
          <cell r="K4638">
            <v>0</v>
          </cell>
          <cell r="L4638">
            <v>8.24</v>
          </cell>
        </row>
        <row r="4640">
          <cell r="D4640" t="str">
            <v>Código</v>
          </cell>
          <cell r="E4640" t="str">
            <v>Banco</v>
          </cell>
          <cell r="F4640" t="str">
            <v>Descrição</v>
          </cell>
          <cell r="G4640" t="str">
            <v>Tipo</v>
          </cell>
        </row>
        <row r="4640">
          <cell r="I4640" t="str">
            <v>Und</v>
          </cell>
          <cell r="J4640" t="str">
            <v>Quant.</v>
          </cell>
          <cell r="K4640" t="str">
            <v>Porcent.</v>
          </cell>
          <cell r="L4640" t="str">
            <v>Valor Unit</v>
          </cell>
        </row>
        <row r="4641">
          <cell r="D4641" t="str">
            <v> UFF00048 (ADAPT_SEINFRA: C0450) </v>
          </cell>
          <cell r="E4641" t="str">
            <v>Próprio</v>
          </cell>
          <cell r="F4641" t="str">
            <v>BOMBA DE PRESSURIZAÇÃO JOCKEY 3,0 CV</v>
          </cell>
          <cell r="G4641" t="str">
            <v>INES - INSTALAÇÕES ESPECIAIS</v>
          </cell>
        </row>
        <row r="4641">
          <cell r="I4641" t="str">
            <v>UN</v>
          </cell>
          <cell r="J4641">
            <v>1</v>
          </cell>
        </row>
        <row r="4641">
          <cell r="L4641">
            <v>3338.03</v>
          </cell>
        </row>
        <row r="4642">
          <cell r="D4642" t="str">
            <v> 88267 </v>
          </cell>
          <cell r="E4642" t="str">
            <v>SINAPI</v>
          </cell>
          <cell r="F4642" t="str">
            <v>ENCANADOR OU BOMBEIRO HIDRÁULICO COM ENCARGOS COMPLEMENTARES</v>
          </cell>
          <cell r="G4642" t="str">
            <v>SEDI - SERVIÇOS DIVERSOS</v>
          </cell>
        </row>
        <row r="4642">
          <cell r="I4642" t="str">
            <v>H</v>
          </cell>
          <cell r="J4642">
            <v>10</v>
          </cell>
          <cell r="K4642">
            <v>0</v>
          </cell>
          <cell r="L4642">
            <v>32.39</v>
          </cell>
        </row>
        <row r="4643">
          <cell r="D4643" t="str">
            <v> 88248 </v>
          </cell>
          <cell r="E4643" t="str">
            <v>SINAPI</v>
          </cell>
          <cell r="F4643" t="str">
            <v>AUXILIAR DE ENCANADOR OU BOMBEIRO HIDRÁULICO COM ENCARGOS COMPLEMENTARES</v>
          </cell>
          <cell r="G4643" t="str">
            <v>SEDI - SERVIÇOS DIVERSOS</v>
          </cell>
        </row>
        <row r="4643">
          <cell r="I4643" t="str">
            <v>H</v>
          </cell>
          <cell r="J4643">
            <v>10</v>
          </cell>
          <cell r="K4643">
            <v>0</v>
          </cell>
          <cell r="L4643">
            <v>26.23</v>
          </cell>
        </row>
        <row r="4644">
          <cell r="D4644" t="str">
            <v> 88266 </v>
          </cell>
          <cell r="E4644" t="str">
            <v>SINAPI</v>
          </cell>
          <cell r="F4644" t="str">
            <v>ELETROTÉCNICO COM ENCARGOS COMPLEMENTARES</v>
          </cell>
          <cell r="G4644" t="str">
            <v>SEDI - SERVIÇOS DIVERSOS</v>
          </cell>
        </row>
        <row r="4644">
          <cell r="I4644" t="str">
            <v>H</v>
          </cell>
          <cell r="J4644">
            <v>2</v>
          </cell>
          <cell r="K4644">
            <v>0</v>
          </cell>
          <cell r="L4644">
            <v>36.5</v>
          </cell>
        </row>
        <row r="4645">
          <cell r="D4645" t="str">
            <v> UFF_COTAÇÃO 202 </v>
          </cell>
          <cell r="E4645" t="str">
            <v>Próprio</v>
          </cell>
          <cell r="F4645" t="str">
            <v>BOMBA DE PRESSURIZAÇÃO JOCKEY 3,0 CV</v>
          </cell>
          <cell r="G4645" t="str">
            <v>Equipamento</v>
          </cell>
        </row>
        <row r="4645">
          <cell r="I4645" t="str">
            <v>UN</v>
          </cell>
          <cell r="J4645">
            <v>1</v>
          </cell>
          <cell r="K4645">
            <v>0</v>
          </cell>
          <cell r="L4645">
            <v>2678.83</v>
          </cell>
        </row>
        <row r="4647">
          <cell r="D4647" t="str">
            <v>Código</v>
          </cell>
          <cell r="E4647" t="str">
            <v>Banco</v>
          </cell>
          <cell r="F4647" t="str">
            <v>Descrição</v>
          </cell>
          <cell r="G4647" t="str">
            <v>Tipo</v>
          </cell>
        </row>
        <row r="4647">
          <cell r="I4647" t="str">
            <v>Und</v>
          </cell>
          <cell r="J4647" t="str">
            <v>Quant.</v>
          </cell>
          <cell r="K4647" t="str">
            <v>Porcent.</v>
          </cell>
          <cell r="L4647" t="str">
            <v>Valor Unit</v>
          </cell>
        </row>
        <row r="4648">
          <cell r="D4648" t="str">
            <v> UFF00534 (ADAPT_SEINFRA: C0450) </v>
          </cell>
          <cell r="E4648" t="str">
            <v>Próprio</v>
          </cell>
          <cell r="F4648" t="str">
            <v>BOMBA DE PRESSURIZAÇÃO JOCKEY 5,0 CV</v>
          </cell>
          <cell r="G4648" t="str">
            <v>INES - INSTALAÇÕES ESPECIAIS</v>
          </cell>
        </row>
        <row r="4648">
          <cell r="I4648" t="str">
            <v>UN</v>
          </cell>
          <cell r="J4648">
            <v>1</v>
          </cell>
        </row>
        <row r="4648">
          <cell r="L4648">
            <v>4828.23</v>
          </cell>
        </row>
        <row r="4649">
          <cell r="D4649" t="str">
            <v> 88248 </v>
          </cell>
          <cell r="E4649" t="str">
            <v>SINAPI</v>
          </cell>
          <cell r="F4649" t="str">
            <v>AUXILIAR DE ENCANADOR OU BOMBEIRO HIDRÁULICO COM ENCARGOS COMPLEMENTARES</v>
          </cell>
          <cell r="G4649" t="str">
            <v>SEDI - SERVIÇOS DIVERSOS</v>
          </cell>
        </row>
        <row r="4649">
          <cell r="I4649" t="str">
            <v>H</v>
          </cell>
          <cell r="J4649">
            <v>10</v>
          </cell>
          <cell r="K4649">
            <v>0</v>
          </cell>
          <cell r="L4649">
            <v>26.23</v>
          </cell>
        </row>
        <row r="4650">
          <cell r="D4650" t="str">
            <v> 88266 </v>
          </cell>
          <cell r="E4650" t="str">
            <v>SINAPI</v>
          </cell>
          <cell r="F4650" t="str">
            <v>ELETROTÉCNICO COM ENCARGOS COMPLEMENTARES</v>
          </cell>
          <cell r="G4650" t="str">
            <v>SEDI - SERVIÇOS DIVERSOS</v>
          </cell>
        </row>
        <row r="4650">
          <cell r="I4650" t="str">
            <v>H</v>
          </cell>
          <cell r="J4650">
            <v>2</v>
          </cell>
          <cell r="K4650">
            <v>0</v>
          </cell>
          <cell r="L4650">
            <v>36.5</v>
          </cell>
        </row>
        <row r="4651">
          <cell r="D4651" t="str">
            <v> 88267 </v>
          </cell>
          <cell r="E4651" t="str">
            <v>SINAPI</v>
          </cell>
          <cell r="F4651" t="str">
            <v>ENCANADOR OU BOMBEIRO HIDRÁULICO COM ENCARGOS COMPLEMENTARES</v>
          </cell>
          <cell r="G4651" t="str">
            <v>SEDI - SERVIÇOS DIVERSOS</v>
          </cell>
        </row>
        <row r="4651">
          <cell r="I4651" t="str">
            <v>H</v>
          </cell>
          <cell r="J4651">
            <v>10</v>
          </cell>
          <cell r="K4651">
            <v>0</v>
          </cell>
          <cell r="L4651">
            <v>32.39</v>
          </cell>
        </row>
        <row r="4652">
          <cell r="D4652" t="str">
            <v> UFF_COTAÇÃO 203 </v>
          </cell>
          <cell r="E4652" t="str">
            <v>Próprio</v>
          </cell>
          <cell r="F4652" t="str">
            <v>BOMBA DE PRESSURIZAÇÃO JOCKEY 5,0 CV</v>
          </cell>
          <cell r="G4652" t="str">
            <v>Equipamento</v>
          </cell>
        </row>
        <row r="4652">
          <cell r="I4652" t="str">
            <v>UN</v>
          </cell>
          <cell r="J4652">
            <v>1</v>
          </cell>
          <cell r="K4652">
            <v>0</v>
          </cell>
          <cell r="L4652">
            <v>4169.03</v>
          </cell>
        </row>
        <row r="4654">
          <cell r="D4654" t="str">
            <v>Código</v>
          </cell>
          <cell r="E4654" t="str">
            <v>Banco</v>
          </cell>
          <cell r="F4654" t="str">
            <v>Descrição</v>
          </cell>
          <cell r="G4654" t="str">
            <v>Tipo</v>
          </cell>
        </row>
        <row r="4654">
          <cell r="I4654" t="str">
            <v>Und</v>
          </cell>
          <cell r="J4654" t="str">
            <v>Quant.</v>
          </cell>
          <cell r="K4654" t="str">
            <v>Porcent.</v>
          </cell>
          <cell r="L4654" t="str">
            <v>Valor Unit</v>
          </cell>
        </row>
        <row r="4655">
          <cell r="D4655" t="str">
            <v> UFF00047 (ADAPT_SIURB: 10003010) </v>
          </cell>
          <cell r="E4655" t="str">
            <v>Próprio</v>
          </cell>
          <cell r="F4655" t="str">
            <v>CONJUNTO MOTOR BOMBA 7,5CV</v>
          </cell>
          <cell r="G4655" t="str">
            <v>INES - INSTALAÇÕES ESPECIAIS</v>
          </cell>
        </row>
        <row r="4655">
          <cell r="I4655" t="str">
            <v>UN</v>
          </cell>
          <cell r="J4655">
            <v>1</v>
          </cell>
        </row>
        <row r="4655">
          <cell r="L4655">
            <v>8090.87</v>
          </cell>
        </row>
        <row r="4656">
          <cell r="D4656" t="str">
            <v> 88316 </v>
          </cell>
          <cell r="E4656" t="str">
            <v>SINAPI</v>
          </cell>
          <cell r="F4656" t="str">
            <v>SERVENTE COM ENCARGOS COMPLEMENTARES</v>
          </cell>
          <cell r="G4656" t="str">
            <v>SEDI - SERVIÇOS DIVERSOS</v>
          </cell>
        </row>
        <row r="4656">
          <cell r="I4656" t="str">
            <v>H</v>
          </cell>
          <cell r="J4656">
            <v>10</v>
          </cell>
          <cell r="K4656">
            <v>0</v>
          </cell>
          <cell r="L4656">
            <v>25.95</v>
          </cell>
        </row>
        <row r="4657">
          <cell r="D4657" t="str">
            <v> 88267 </v>
          </cell>
          <cell r="E4657" t="str">
            <v>SINAPI</v>
          </cell>
          <cell r="F4657" t="str">
            <v>ENCANADOR OU BOMBEIRO HIDRÁULICO COM ENCARGOS COMPLEMENTARES</v>
          </cell>
          <cell r="G4657" t="str">
            <v>SEDI - SERVIÇOS DIVERSOS</v>
          </cell>
        </row>
        <row r="4657">
          <cell r="I4657" t="str">
            <v>H</v>
          </cell>
          <cell r="J4657">
            <v>8</v>
          </cell>
          <cell r="K4657">
            <v>0</v>
          </cell>
          <cell r="L4657">
            <v>32.39</v>
          </cell>
        </row>
        <row r="4658">
          <cell r="D4658" t="str">
            <v> IEQ001350 </v>
          </cell>
          <cell r="E4658" t="str">
            <v>SCO</v>
          </cell>
          <cell r="F4658" t="str">
            <v>Bomba hidraulica, centrifuga, motor eletrico trifasico 220/380V, com potencia de 7,5CV, modelo DS9, WEG ou similar</v>
          </cell>
          <cell r="G4658" t="str">
            <v>Equipamento</v>
          </cell>
        </row>
        <row r="4658">
          <cell r="I4658" t="str">
            <v>un</v>
          </cell>
          <cell r="J4658">
            <v>1</v>
          </cell>
          <cell r="K4658">
            <v>0</v>
          </cell>
          <cell r="L4658">
            <v>7572.25</v>
          </cell>
        </row>
        <row r="4660">
          <cell r="D4660" t="str">
            <v>Código</v>
          </cell>
          <cell r="E4660" t="str">
            <v>Banco</v>
          </cell>
          <cell r="F4660" t="str">
            <v>Descrição</v>
          </cell>
          <cell r="G4660" t="str">
            <v>Tipo</v>
          </cell>
        </row>
        <row r="4660">
          <cell r="I4660" t="str">
            <v>Und</v>
          </cell>
          <cell r="J4660" t="str">
            <v>Quant.</v>
          </cell>
          <cell r="K4660" t="str">
            <v>Porcent.</v>
          </cell>
          <cell r="L4660" t="str">
            <v>Valor Unit</v>
          </cell>
        </row>
        <row r="4661">
          <cell r="D4661" t="str">
            <v> UFF00046 (ADAPT_SIURB: 10003013) </v>
          </cell>
          <cell r="E4661" t="str">
            <v>Próprio</v>
          </cell>
          <cell r="F4661" t="str">
            <v>CONJUNTO MOTOR BOMBA 20CV</v>
          </cell>
          <cell r="G4661" t="str">
            <v>INES - INSTALAÇÕES ESPECIAIS</v>
          </cell>
        </row>
        <row r="4661">
          <cell r="I4661" t="str">
            <v>UN</v>
          </cell>
          <cell r="J4661">
            <v>1</v>
          </cell>
        </row>
        <row r="4661">
          <cell r="L4661">
            <v>10618.52</v>
          </cell>
        </row>
        <row r="4662">
          <cell r="D4662" t="str">
            <v> 88267 </v>
          </cell>
          <cell r="E4662" t="str">
            <v>SINAPI</v>
          </cell>
          <cell r="F4662" t="str">
            <v>ENCANADOR OU BOMBEIRO HIDRÁULICO COM ENCARGOS COMPLEMENTARES</v>
          </cell>
          <cell r="G4662" t="str">
            <v>SEDI - SERVIÇOS DIVERSOS</v>
          </cell>
        </row>
        <row r="4662">
          <cell r="I4662" t="str">
            <v>H</v>
          </cell>
          <cell r="J4662">
            <v>8</v>
          </cell>
          <cell r="K4662">
            <v>0</v>
          </cell>
          <cell r="L4662">
            <v>32.39</v>
          </cell>
        </row>
        <row r="4663">
          <cell r="D4663" t="str">
            <v> 88316 </v>
          </cell>
          <cell r="E4663" t="str">
            <v>SINAPI</v>
          </cell>
          <cell r="F4663" t="str">
            <v>SERVENTE COM ENCARGOS COMPLEMENTARES</v>
          </cell>
          <cell r="G4663" t="str">
            <v>SEDI - SERVIÇOS DIVERSOS</v>
          </cell>
        </row>
        <row r="4663">
          <cell r="I4663" t="str">
            <v>H</v>
          </cell>
          <cell r="J4663">
            <v>10</v>
          </cell>
          <cell r="K4663">
            <v>0</v>
          </cell>
          <cell r="L4663">
            <v>25.95</v>
          </cell>
        </row>
        <row r="4664">
          <cell r="D4664" t="str">
            <v> UFF_COTAÇÃO 204 </v>
          </cell>
          <cell r="E4664" t="str">
            <v>Próprio</v>
          </cell>
          <cell r="F4664" t="str">
            <v>Motobomba Centrífuga Monoestágio 20CV Trifásica 220/380V</v>
          </cell>
          <cell r="G4664" t="str">
            <v>Equipamento</v>
          </cell>
        </row>
        <row r="4664">
          <cell r="I4664" t="str">
            <v>UN</v>
          </cell>
          <cell r="J4664">
            <v>1</v>
          </cell>
          <cell r="K4664">
            <v>0</v>
          </cell>
          <cell r="L4664">
            <v>10099.9</v>
          </cell>
        </row>
        <row r="4666">
          <cell r="D4666" t="str">
            <v>Código</v>
          </cell>
          <cell r="E4666" t="str">
            <v>Banco</v>
          </cell>
          <cell r="F4666" t="str">
            <v>Descrição</v>
          </cell>
          <cell r="G4666" t="str">
            <v>Tipo</v>
          </cell>
        </row>
        <row r="4666">
          <cell r="I4666" t="str">
            <v>Und</v>
          </cell>
          <cell r="J4666" t="str">
            <v>Quant.</v>
          </cell>
          <cell r="K4666" t="str">
            <v>Porcent.</v>
          </cell>
          <cell r="L4666" t="str">
            <v>Valor Unit</v>
          </cell>
        </row>
        <row r="4667">
          <cell r="D4667" t="str">
            <v> UFF00060 (ADAPT_ORSE:13341) </v>
          </cell>
          <cell r="E4667" t="str">
            <v>Próprio</v>
          </cell>
          <cell r="F4667" t="str">
            <v>QUADRO DE COMANDO PARA 02 BOMBAS INCÊNDIO 7,5CV/220V SISTEMA HIDRANTES. FORNECIMENTO E INSTALAÇÃO.</v>
          </cell>
          <cell r="G4667" t="str">
            <v>INES - INSTALAÇÕES ESPECIAIS</v>
          </cell>
        </row>
        <row r="4667">
          <cell r="I4667" t="str">
            <v>UN</v>
          </cell>
          <cell r="J4667">
            <v>1</v>
          </cell>
        </row>
        <row r="4667">
          <cell r="L4667">
            <v>14815.06</v>
          </cell>
        </row>
        <row r="4668">
          <cell r="D4668" t="str">
            <v> 88316 </v>
          </cell>
          <cell r="E4668" t="str">
            <v>SINAPI</v>
          </cell>
          <cell r="F4668" t="str">
            <v>SERVENTE COM ENCARGOS COMPLEMENTARES</v>
          </cell>
          <cell r="G4668" t="str">
            <v>SEDI - SERVIÇOS DIVERSOS</v>
          </cell>
        </row>
        <row r="4668">
          <cell r="I4668" t="str">
            <v>H</v>
          </cell>
          <cell r="J4668">
            <v>3</v>
          </cell>
          <cell r="K4668">
            <v>0</v>
          </cell>
          <cell r="L4668">
            <v>25.95</v>
          </cell>
        </row>
        <row r="4669">
          <cell r="D4669" t="str">
            <v> 88264 </v>
          </cell>
          <cell r="E4669" t="str">
            <v>SINAPI</v>
          </cell>
          <cell r="F4669" t="str">
            <v>ELETRICISTA COM ENCARGOS COMPLEMENTARES</v>
          </cell>
          <cell r="G4669" t="str">
            <v>SEDI - SERVIÇOS DIVERSOS</v>
          </cell>
        </row>
        <row r="4669">
          <cell r="I4669" t="str">
            <v>H</v>
          </cell>
          <cell r="J4669">
            <v>3</v>
          </cell>
          <cell r="K4669">
            <v>0</v>
          </cell>
          <cell r="L4669">
            <v>33.07</v>
          </cell>
        </row>
        <row r="4670">
          <cell r="D4670" t="str">
            <v> UFF_COTAÇÃO 205 </v>
          </cell>
          <cell r="E4670" t="str">
            <v>Próprio</v>
          </cell>
          <cell r="F4670" t="str">
            <v>QUADRO DE COMANDO PARA 02 BOMBAS INCÊNDIO 7,5CV/220V SISTEMA HIDRANTES</v>
          </cell>
          <cell r="G4670" t="str">
            <v>Material</v>
          </cell>
        </row>
        <row r="4670">
          <cell r="I4670" t="str">
            <v>UN</v>
          </cell>
          <cell r="J4670">
            <v>1</v>
          </cell>
          <cell r="K4670">
            <v>0</v>
          </cell>
          <cell r="L4670">
            <v>14638</v>
          </cell>
        </row>
        <row r="4672">
          <cell r="D4672" t="str">
            <v>Código</v>
          </cell>
          <cell r="E4672" t="str">
            <v>Banco</v>
          </cell>
          <cell r="F4672" t="str">
            <v>Descrição</v>
          </cell>
          <cell r="G4672" t="str">
            <v>Tipo</v>
          </cell>
        </row>
        <row r="4672">
          <cell r="I4672" t="str">
            <v>Und</v>
          </cell>
          <cell r="J4672" t="str">
            <v>Quant.</v>
          </cell>
          <cell r="K4672" t="str">
            <v>Porcent.</v>
          </cell>
          <cell r="L4672" t="str">
            <v>Valor Unit</v>
          </cell>
        </row>
        <row r="4673">
          <cell r="D4673" t="str">
            <v> UFF00500 (ADAPT_ORSE:13341) </v>
          </cell>
          <cell r="E4673" t="str">
            <v>Próprio</v>
          </cell>
          <cell r="F4673" t="str">
            <v>QUADRO DE COMANDO PARA 02 BOMBAS INCÊNDIO 20CV/220V SISTEMA SPRINKLER. FORNECIMENTO E INSTALAÇÃO.</v>
          </cell>
          <cell r="G4673" t="str">
            <v>INES - INSTALAÇÕES ESPECIAIS</v>
          </cell>
        </row>
        <row r="4673">
          <cell r="I4673" t="str">
            <v>UN</v>
          </cell>
          <cell r="J4673">
            <v>1</v>
          </cell>
        </row>
        <row r="4673">
          <cell r="L4673">
            <v>13970.06</v>
          </cell>
        </row>
        <row r="4674">
          <cell r="D4674" t="str">
            <v> 88316 </v>
          </cell>
          <cell r="E4674" t="str">
            <v>SINAPI</v>
          </cell>
          <cell r="F4674" t="str">
            <v>SERVENTE COM ENCARGOS COMPLEMENTARES</v>
          </cell>
          <cell r="G4674" t="str">
            <v>SEDI - SERVIÇOS DIVERSOS</v>
          </cell>
        </row>
        <row r="4674">
          <cell r="I4674" t="str">
            <v>H</v>
          </cell>
          <cell r="J4674">
            <v>3</v>
          </cell>
          <cell r="K4674">
            <v>0</v>
          </cell>
          <cell r="L4674">
            <v>25.95</v>
          </cell>
        </row>
        <row r="4675">
          <cell r="D4675" t="str">
            <v> 88264 </v>
          </cell>
          <cell r="E4675" t="str">
            <v>SINAPI</v>
          </cell>
          <cell r="F4675" t="str">
            <v>ELETRICISTA COM ENCARGOS COMPLEMENTARES</v>
          </cell>
          <cell r="G4675" t="str">
            <v>SEDI - SERVIÇOS DIVERSOS</v>
          </cell>
        </row>
        <row r="4675">
          <cell r="I4675" t="str">
            <v>H</v>
          </cell>
          <cell r="J4675">
            <v>3</v>
          </cell>
          <cell r="K4675">
            <v>0</v>
          </cell>
          <cell r="L4675">
            <v>33.07</v>
          </cell>
        </row>
        <row r="4676">
          <cell r="D4676" t="str">
            <v> UFF_COTAÇÃO 206 </v>
          </cell>
          <cell r="E4676" t="str">
            <v>Próprio</v>
          </cell>
          <cell r="F4676" t="str">
            <v>QUADRO DE COMANDO PARA 02 BOMBAS INCÊNDIO 20CV/220V SISTEMA SPRINKLER</v>
          </cell>
          <cell r="G4676" t="str">
            <v>Material</v>
          </cell>
        </row>
        <row r="4676">
          <cell r="I4676" t="str">
            <v>UN</v>
          </cell>
          <cell r="J4676">
            <v>1</v>
          </cell>
          <cell r="K4676">
            <v>0</v>
          </cell>
          <cell r="L4676">
            <v>13793</v>
          </cell>
        </row>
        <row r="4678">
          <cell r="D4678" t="str">
            <v>Código</v>
          </cell>
          <cell r="E4678" t="str">
            <v>Banco</v>
          </cell>
          <cell r="F4678" t="str">
            <v>Descrição</v>
          </cell>
          <cell r="G4678" t="str">
            <v>Tipo</v>
          </cell>
        </row>
        <row r="4678">
          <cell r="I4678" t="str">
            <v>Und</v>
          </cell>
          <cell r="J4678" t="str">
            <v>Quant.</v>
          </cell>
          <cell r="K4678" t="str">
            <v>Porcent.</v>
          </cell>
          <cell r="L4678" t="str">
            <v>Valor Unit</v>
          </cell>
        </row>
        <row r="4679">
          <cell r="D4679" t="str">
            <v> UFF00063 (ADAPT_ORSE:13340) </v>
          </cell>
          <cell r="E4679" t="str">
            <v>Próprio</v>
          </cell>
          <cell r="F4679" t="str">
            <v>QUADRO DE COMANDO PARA BOMBA INCÊNDIO JOCKEY 3CV/220V SISTEMA HIDRANTES. FORNECIMENTO E INSTALAÇÃO.</v>
          </cell>
          <cell r="G4679" t="str">
            <v>INES - INSTALAÇÕES ESPECIAIS</v>
          </cell>
        </row>
        <row r="4679">
          <cell r="I4679" t="str">
            <v>UN</v>
          </cell>
          <cell r="J4679">
            <v>1</v>
          </cell>
        </row>
        <row r="4679">
          <cell r="L4679">
            <v>8545.04</v>
          </cell>
        </row>
        <row r="4680">
          <cell r="D4680" t="str">
            <v> 88316 </v>
          </cell>
          <cell r="E4680" t="str">
            <v>SINAPI</v>
          </cell>
          <cell r="F4680" t="str">
            <v>SERVENTE COM ENCARGOS COMPLEMENTARES</v>
          </cell>
          <cell r="G4680" t="str">
            <v>SEDI - SERVIÇOS DIVERSOS</v>
          </cell>
        </row>
        <row r="4680">
          <cell r="I4680" t="str">
            <v>H</v>
          </cell>
          <cell r="J4680">
            <v>2</v>
          </cell>
          <cell r="K4680">
            <v>0</v>
          </cell>
          <cell r="L4680">
            <v>25.95</v>
          </cell>
        </row>
        <row r="4681">
          <cell r="D4681" t="str">
            <v> 88264 </v>
          </cell>
          <cell r="E4681" t="str">
            <v>SINAPI</v>
          </cell>
          <cell r="F4681" t="str">
            <v>ELETRICISTA COM ENCARGOS COMPLEMENTARES</v>
          </cell>
          <cell r="G4681" t="str">
            <v>SEDI - SERVIÇOS DIVERSOS</v>
          </cell>
        </row>
        <row r="4681">
          <cell r="I4681" t="str">
            <v>H</v>
          </cell>
          <cell r="J4681">
            <v>2</v>
          </cell>
          <cell r="K4681">
            <v>0</v>
          </cell>
          <cell r="L4681">
            <v>33.07</v>
          </cell>
        </row>
        <row r="4682">
          <cell r="D4682" t="str">
            <v> UFF_COTAÇÃO 207 </v>
          </cell>
          <cell r="E4682" t="str">
            <v>Próprio</v>
          </cell>
          <cell r="F4682" t="str">
            <v>QUADRO DE COMANDO PARA BOMBA INCÊNDIO JOCKEY 3CV/220V SISTEMA HIDRANTES</v>
          </cell>
          <cell r="G4682" t="str">
            <v>Material</v>
          </cell>
        </row>
        <row r="4682">
          <cell r="I4682" t="str">
            <v>UN</v>
          </cell>
          <cell r="J4682">
            <v>1</v>
          </cell>
          <cell r="K4682">
            <v>0</v>
          </cell>
          <cell r="L4682">
            <v>8427</v>
          </cell>
        </row>
        <row r="4684">
          <cell r="D4684" t="str">
            <v>Código</v>
          </cell>
          <cell r="E4684" t="str">
            <v>Banco</v>
          </cell>
          <cell r="F4684" t="str">
            <v>Descrição</v>
          </cell>
          <cell r="G4684" t="str">
            <v>Tipo</v>
          </cell>
        </row>
        <row r="4684">
          <cell r="I4684" t="str">
            <v>Und</v>
          </cell>
          <cell r="J4684" t="str">
            <v>Quant.</v>
          </cell>
          <cell r="K4684" t="str">
            <v>Porcent.</v>
          </cell>
          <cell r="L4684" t="str">
            <v>Valor Unit</v>
          </cell>
        </row>
        <row r="4685">
          <cell r="D4685" t="str">
            <v> UFF00501 (ADAPT_ORSE:13340) </v>
          </cell>
          <cell r="E4685" t="str">
            <v>Próprio</v>
          </cell>
          <cell r="F4685" t="str">
            <v>QUADRO DE COMANDO PARA BOMBA INCÊNDIO JOCKEY 5CV/220V SISTEMA SPRINKLER. FORNECIMENTO E INSTALAÇÃO.</v>
          </cell>
          <cell r="G4685" t="str">
            <v>INES - INSTALAÇÕES ESPECIAIS</v>
          </cell>
        </row>
        <row r="4685">
          <cell r="I4685" t="str">
            <v>UN</v>
          </cell>
          <cell r="J4685">
            <v>1</v>
          </cell>
        </row>
        <row r="4685">
          <cell r="L4685">
            <v>9078.04</v>
          </cell>
        </row>
        <row r="4686">
          <cell r="D4686" t="str">
            <v> 88264 </v>
          </cell>
          <cell r="E4686" t="str">
            <v>SINAPI</v>
          </cell>
          <cell r="F4686" t="str">
            <v>ELETRICISTA COM ENCARGOS COMPLEMENTARES</v>
          </cell>
          <cell r="G4686" t="str">
            <v>SEDI - SERVIÇOS DIVERSOS</v>
          </cell>
        </row>
        <row r="4686">
          <cell r="I4686" t="str">
            <v>H</v>
          </cell>
          <cell r="J4686">
            <v>2</v>
          </cell>
          <cell r="K4686">
            <v>0</v>
          </cell>
          <cell r="L4686">
            <v>33.07</v>
          </cell>
        </row>
        <row r="4687">
          <cell r="D4687" t="str">
            <v> 88316 </v>
          </cell>
          <cell r="E4687" t="str">
            <v>SINAPI</v>
          </cell>
          <cell r="F4687" t="str">
            <v>SERVENTE COM ENCARGOS COMPLEMENTARES</v>
          </cell>
          <cell r="G4687" t="str">
            <v>SEDI - SERVIÇOS DIVERSOS</v>
          </cell>
        </row>
        <row r="4687">
          <cell r="I4687" t="str">
            <v>H</v>
          </cell>
          <cell r="J4687">
            <v>2</v>
          </cell>
          <cell r="K4687">
            <v>0</v>
          </cell>
          <cell r="L4687">
            <v>25.95</v>
          </cell>
        </row>
        <row r="4688">
          <cell r="D4688" t="str">
            <v> UFF_COTAÇÃO 208 </v>
          </cell>
          <cell r="E4688" t="str">
            <v>Próprio</v>
          </cell>
          <cell r="F4688" t="str">
            <v>QUADRO DE COMANDO PARA BOMBA INCÊNDIO JOCKEY 5CV/220V SISTEMA SPRINKLER</v>
          </cell>
          <cell r="G4688" t="str">
            <v>Material</v>
          </cell>
        </row>
        <row r="4688">
          <cell r="I4688" t="str">
            <v>UN</v>
          </cell>
          <cell r="J4688">
            <v>1</v>
          </cell>
          <cell r="K4688">
            <v>0</v>
          </cell>
          <cell r="L4688">
            <v>8960</v>
          </cell>
        </row>
        <row r="4690">
          <cell r="D4690" t="str">
            <v>Código</v>
          </cell>
          <cell r="E4690" t="str">
            <v>Banco</v>
          </cell>
          <cell r="F4690" t="str">
            <v>Descrição</v>
          </cell>
          <cell r="G4690" t="str">
            <v>Tipo</v>
          </cell>
        </row>
        <row r="4690">
          <cell r="I4690" t="str">
            <v>Und</v>
          </cell>
          <cell r="J4690" t="str">
            <v>Quant.</v>
          </cell>
          <cell r="K4690" t="str">
            <v>Porcent.</v>
          </cell>
          <cell r="L4690" t="str">
            <v>Valor Unit</v>
          </cell>
        </row>
        <row r="4691">
          <cell r="D4691" t="str">
            <v> 100025 </v>
          </cell>
          <cell r="E4691" t="str">
            <v>SBC</v>
          </cell>
          <cell r="F4691" t="str">
            <v>PLACA CIMENTICIA PARA STEEL FRAME BRASILIT 1200x2400x10mm</v>
          </cell>
          <cell r="G4691" t="str">
            <v>COBERTURAS</v>
          </cell>
        </row>
        <row r="4691">
          <cell r="I4691" t="str">
            <v>UN</v>
          </cell>
          <cell r="J4691">
            <v>1</v>
          </cell>
        </row>
        <row r="4691">
          <cell r="L4691">
            <v>169.8</v>
          </cell>
        </row>
        <row r="4692">
          <cell r="D4692" t="str">
            <v> 099449 </v>
          </cell>
          <cell r="E4692" t="str">
            <v>SBC</v>
          </cell>
          <cell r="F4692" t="str">
            <v>AJUDANTE DE CARPINTEIRO</v>
          </cell>
          <cell r="G4692" t="str">
            <v>Mão de Obra</v>
          </cell>
        </row>
        <row r="4692">
          <cell r="I4692" t="str">
            <v>H</v>
          </cell>
          <cell r="J4692">
            <v>3.196</v>
          </cell>
          <cell r="K4692">
            <v>0</v>
          </cell>
          <cell r="L4692">
            <v>19.687466</v>
          </cell>
        </row>
        <row r="4693">
          <cell r="D4693" t="str">
            <v> 099135 </v>
          </cell>
          <cell r="E4693" t="str">
            <v>SBC</v>
          </cell>
          <cell r="F4693" t="str">
            <v>CARPINTEIRO DE TELHADOS/TELHADISTA</v>
          </cell>
          <cell r="G4693" t="str">
            <v>Mão de Obra</v>
          </cell>
        </row>
        <row r="4693">
          <cell r="I4693" t="str">
            <v>H</v>
          </cell>
          <cell r="J4693">
            <v>2.968</v>
          </cell>
          <cell r="K4693">
            <v>0</v>
          </cell>
          <cell r="L4693">
            <v>27.801606</v>
          </cell>
        </row>
        <row r="4694">
          <cell r="D4694" t="str">
            <v> 007670 </v>
          </cell>
          <cell r="E4694" t="str">
            <v>SBC</v>
          </cell>
          <cell r="F4694" t="str">
            <v>PLACA CIMENTICIA PARA STEEL FRAME BRASILIT LISA E = 6mm, DE 1,20m x 2,40m SEM REBAIXO</v>
          </cell>
          <cell r="G4694" t="str">
            <v>Material</v>
          </cell>
        </row>
        <row r="4694">
          <cell r="I4694" t="str">
            <v>m²</v>
          </cell>
          <cell r="J4694">
            <v>1</v>
          </cell>
          <cell r="K4694">
            <v>0</v>
          </cell>
          <cell r="L4694">
            <v>24.37</v>
          </cell>
        </row>
        <row r="4696">
          <cell r="F4696" t="str">
            <v>CAVALETES DE TESTES - HIDRANTE / SPRINKLER</v>
          </cell>
        </row>
        <row r="4697">
          <cell r="D4697" t="str">
            <v>Código</v>
          </cell>
          <cell r="E4697" t="str">
            <v>Banco</v>
          </cell>
          <cell r="F4697" t="str">
            <v>Descrição</v>
          </cell>
          <cell r="G4697" t="str">
            <v>Tipo</v>
          </cell>
        </row>
        <row r="4697">
          <cell r="I4697" t="str">
            <v>Und</v>
          </cell>
          <cell r="J4697" t="str">
            <v>Quant.</v>
          </cell>
          <cell r="K4697" t="str">
            <v>Porcent.</v>
          </cell>
          <cell r="L4697" t="str">
            <v>Valor Unit</v>
          </cell>
        </row>
        <row r="4698">
          <cell r="D4698" t="str">
            <v> 92688 </v>
          </cell>
          <cell r="E4698" t="str">
            <v>SINAPI</v>
          </cell>
          <cell r="F4698" t="str">
            <v>TUBO DE AÇO GALVANIZADO COM COSTURA, CLASSE MÉDIA, CONEXÃO ROSQUEADA, DN 20 (3/4"), INSTALADO EM RAMAIS E SUB-RAMAIS DE GÁS - FORNECIMENTO E INSTALAÇÃO. AF_10/2020</v>
          </cell>
          <cell r="G4698" t="str">
            <v>INHI - INSTALAÇÕES HIDROS SANITÁRIAS</v>
          </cell>
        </row>
        <row r="4698">
          <cell r="I4698" t="str">
            <v>M</v>
          </cell>
          <cell r="J4698">
            <v>1</v>
          </cell>
        </row>
        <row r="4698">
          <cell r="L4698">
            <v>42.32</v>
          </cell>
        </row>
        <row r="4699">
          <cell r="D4699" t="str">
            <v> 88248 </v>
          </cell>
          <cell r="E4699" t="str">
            <v>SINAPI</v>
          </cell>
          <cell r="F4699" t="str">
            <v>AUXILIAR DE ENCANADOR OU BOMBEIRO HIDRÁULICO COM ENCARGOS COMPLEMENTARES</v>
          </cell>
          <cell r="G4699" t="str">
            <v>SEDI - SERVIÇOS DIVERSOS</v>
          </cell>
        </row>
        <row r="4699">
          <cell r="I4699" t="str">
            <v>H</v>
          </cell>
          <cell r="J4699">
            <v>0.297</v>
          </cell>
          <cell r="K4699">
            <v>0</v>
          </cell>
          <cell r="L4699">
            <v>26.23</v>
          </cell>
        </row>
        <row r="4700">
          <cell r="D4700" t="str">
            <v> 88267 </v>
          </cell>
          <cell r="E4700" t="str">
            <v>SINAPI</v>
          </cell>
          <cell r="F4700" t="str">
            <v>ENCANADOR OU BOMBEIRO HIDRÁULICO COM ENCARGOS COMPLEMENTARES</v>
          </cell>
          <cell r="G4700" t="str">
            <v>SEDI - SERVIÇOS DIVERSOS</v>
          </cell>
        </row>
        <row r="4700">
          <cell r="I4700" t="str">
            <v>H</v>
          </cell>
          <cell r="J4700">
            <v>0.297</v>
          </cell>
          <cell r="K4700">
            <v>0</v>
          </cell>
          <cell r="L4700">
            <v>32.39</v>
          </cell>
        </row>
        <row r="4701">
          <cell r="D4701" t="str">
            <v> 00007700 </v>
          </cell>
          <cell r="E4701" t="str">
            <v>SINAPI</v>
          </cell>
          <cell r="F4701" t="str">
            <v>TUBO ACO GALVANIZADO COM COSTURA, CLASSE MEDIA, DN 3/4", E = *2,65* MM, PESO *1,58* KG/M (NBR 5580)</v>
          </cell>
          <cell r="G4701" t="str">
            <v>Material</v>
          </cell>
        </row>
        <row r="4701">
          <cell r="I4701" t="str">
            <v>M</v>
          </cell>
          <cell r="J4701">
            <v>1.039</v>
          </cell>
          <cell r="K4701">
            <v>0</v>
          </cell>
          <cell r="L4701">
            <v>23.99</v>
          </cell>
        </row>
        <row r="4703">
          <cell r="D4703" t="str">
            <v>Código</v>
          </cell>
          <cell r="E4703" t="str">
            <v>Banco</v>
          </cell>
          <cell r="F4703" t="str">
            <v>Descrição</v>
          </cell>
          <cell r="G4703" t="str">
            <v>Tipo</v>
          </cell>
        </row>
        <row r="4703">
          <cell r="I4703" t="str">
            <v>Und</v>
          </cell>
          <cell r="J4703" t="str">
            <v>Quant.</v>
          </cell>
          <cell r="K4703" t="str">
            <v>Porcent.</v>
          </cell>
          <cell r="L4703" t="str">
            <v>Valor Unit</v>
          </cell>
        </row>
        <row r="4704">
          <cell r="D4704" t="str">
            <v> 055322 </v>
          </cell>
          <cell r="E4704" t="str">
            <v>SBC</v>
          </cell>
          <cell r="F4704" t="str">
            <v>VALVULA GAVETA ROSCA BRONZE 3/4""</v>
          </cell>
          <cell r="G4704" t="str">
            <v>INSTALACOES HIDRAULICAS - INCENDIO</v>
          </cell>
        </row>
        <row r="4704">
          <cell r="I4704" t="str">
            <v>UN</v>
          </cell>
          <cell r="J4704">
            <v>1</v>
          </cell>
        </row>
        <row r="4704">
          <cell r="L4704">
            <v>76.39</v>
          </cell>
        </row>
        <row r="4705">
          <cell r="D4705" t="str">
            <v> 002553 </v>
          </cell>
          <cell r="E4705" t="str">
            <v>SBC</v>
          </cell>
          <cell r="F4705" t="str">
            <v>VALVULA OU REGISTRO DE GAVETA 150 LIBRAS ROSCA BRONZE 3/4" DOCOL</v>
          </cell>
          <cell r="G4705" t="str">
            <v>Material</v>
          </cell>
        </row>
        <row r="4705">
          <cell r="I4705" t="str">
            <v>UN</v>
          </cell>
          <cell r="J4705">
            <v>1</v>
          </cell>
          <cell r="K4705">
            <v>0</v>
          </cell>
          <cell r="L4705">
            <v>59.9</v>
          </cell>
        </row>
        <row r="4706">
          <cell r="D4706" t="str">
            <v> 004636 </v>
          </cell>
          <cell r="E4706" t="str">
            <v>SBC</v>
          </cell>
          <cell r="F4706" t="str">
            <v>FITA TEFLON VEDA ROSCA 18mm x 25m</v>
          </cell>
          <cell r="G4706" t="str">
            <v>Material</v>
          </cell>
        </row>
        <row r="4706">
          <cell r="I4706" t="str">
            <v>M</v>
          </cell>
          <cell r="J4706">
            <v>0.478</v>
          </cell>
          <cell r="K4706">
            <v>0</v>
          </cell>
          <cell r="L4706">
            <v>0.15</v>
          </cell>
        </row>
        <row r="4707">
          <cell r="D4707" t="str">
            <v> 099200 </v>
          </cell>
          <cell r="E4707" t="str">
            <v>SBC</v>
          </cell>
          <cell r="F4707" t="str">
            <v>BOMBEIRO OU ENCANADOR</v>
          </cell>
          <cell r="G4707" t="str">
            <v>Mão de Obra</v>
          </cell>
        </row>
        <row r="4707">
          <cell r="I4707" t="str">
            <v>H</v>
          </cell>
          <cell r="J4707">
            <v>0.361</v>
          </cell>
          <cell r="K4707">
            <v>0</v>
          </cell>
          <cell r="L4707">
            <v>25.83713</v>
          </cell>
        </row>
        <row r="4708">
          <cell r="D4708" t="str">
            <v> 099034 </v>
          </cell>
          <cell r="E4708" t="str">
            <v>SBC</v>
          </cell>
          <cell r="F4708" t="str">
            <v>AJUDANTE DE BOMBEIRO OU ENCANADOR</v>
          </cell>
          <cell r="G4708" t="str">
            <v>Mão de Obra</v>
          </cell>
        </row>
        <row r="4708">
          <cell r="I4708" t="str">
            <v>H</v>
          </cell>
          <cell r="J4708">
            <v>0.361</v>
          </cell>
          <cell r="K4708">
            <v>0</v>
          </cell>
          <cell r="L4708">
            <v>19.687466</v>
          </cell>
        </row>
        <row r="4710">
          <cell r="D4710" t="str">
            <v>Código</v>
          </cell>
          <cell r="E4710" t="str">
            <v>Banco</v>
          </cell>
          <cell r="F4710" t="str">
            <v>Descrição</v>
          </cell>
          <cell r="G4710" t="str">
            <v>Tipo</v>
          </cell>
        </row>
        <row r="4710">
          <cell r="I4710" t="str">
            <v>Und</v>
          </cell>
          <cell r="J4710" t="str">
            <v>Quant.</v>
          </cell>
          <cell r="K4710" t="str">
            <v>Porcent.</v>
          </cell>
          <cell r="L4710" t="str">
            <v>Valor Unit</v>
          </cell>
        </row>
        <row r="4711">
          <cell r="D4711" t="str">
            <v> 95248 </v>
          </cell>
          <cell r="E4711" t="str">
            <v>SINAPI</v>
          </cell>
          <cell r="F4711" t="str">
            <v>VÁLVULA DE ESFERA BRUTA, BRONZE, ROSCÁVEL, 1/2" - FORNECIMENTO E INSTALAÇÃO. AF_08/2021</v>
          </cell>
          <cell r="G4711" t="str">
            <v>INHI - INSTALAÇÕES HIDROS SANITÁRIAS</v>
          </cell>
        </row>
        <row r="4711">
          <cell r="I4711" t="str">
            <v>UN</v>
          </cell>
          <cell r="J4711">
            <v>1</v>
          </cell>
        </row>
        <row r="4711">
          <cell r="L4711">
            <v>34.61</v>
          </cell>
        </row>
        <row r="4712">
          <cell r="D4712" t="str">
            <v> 88267 </v>
          </cell>
          <cell r="E4712" t="str">
            <v>SINAPI</v>
          </cell>
          <cell r="F4712" t="str">
            <v>ENCANADOR OU BOMBEIRO HIDRÁULICO COM ENCARGOS COMPLEMENTARES</v>
          </cell>
          <cell r="G4712" t="str">
            <v>SEDI - SERVIÇOS DIVERSOS</v>
          </cell>
        </row>
        <row r="4712">
          <cell r="I4712" t="str">
            <v>H</v>
          </cell>
          <cell r="J4712">
            <v>0.0719</v>
          </cell>
          <cell r="K4712">
            <v>0</v>
          </cell>
          <cell r="L4712">
            <v>32.39</v>
          </cell>
        </row>
        <row r="4713">
          <cell r="D4713" t="str">
            <v> 88248 </v>
          </cell>
          <cell r="E4713" t="str">
            <v>SINAPI</v>
          </cell>
          <cell r="F4713" t="str">
            <v>AUXILIAR DE ENCANADOR OU BOMBEIRO HIDRÁULICO COM ENCARGOS COMPLEMENTARES</v>
          </cell>
          <cell r="G4713" t="str">
            <v>SEDI - SERVIÇOS DIVERSOS</v>
          </cell>
        </row>
        <row r="4713">
          <cell r="I4713" t="str">
            <v>H</v>
          </cell>
          <cell r="J4713">
            <v>0.0719</v>
          </cell>
          <cell r="K4713">
            <v>0</v>
          </cell>
          <cell r="L4713">
            <v>26.23</v>
          </cell>
        </row>
        <row r="4714">
          <cell r="D4714" t="str">
            <v> 00003148 </v>
          </cell>
          <cell r="E4714" t="str">
            <v>SINAPI</v>
          </cell>
          <cell r="F4714" t="str">
            <v>FITA VEDA ROSCA EM ROLOS DE 18 MM X 50 M (L X C)</v>
          </cell>
          <cell r="G4714" t="str">
            <v>Material</v>
          </cell>
        </row>
        <row r="4714">
          <cell r="I4714" t="str">
            <v>UN</v>
          </cell>
          <cell r="J4714">
            <v>0.0084</v>
          </cell>
          <cell r="K4714">
            <v>0</v>
          </cell>
          <cell r="L4714">
            <v>11.83</v>
          </cell>
        </row>
        <row r="4715">
          <cell r="D4715" t="str">
            <v> 00011748 </v>
          </cell>
          <cell r="E4715" t="str">
            <v>SINAPI</v>
          </cell>
          <cell r="F4715" t="str">
            <v>VALVULA DE ESFERA BRUTA EM BRONZE, BITOLA 1/2" (REF 1552-B)</v>
          </cell>
          <cell r="G4715" t="str">
            <v>Material</v>
          </cell>
        </row>
        <row r="4715">
          <cell r="I4715" t="str">
            <v>UN</v>
          </cell>
          <cell r="J4715">
            <v>1</v>
          </cell>
          <cell r="K4715">
            <v>0</v>
          </cell>
          <cell r="L4715">
            <v>30.32</v>
          </cell>
        </row>
        <row r="4717">
          <cell r="D4717" t="str">
            <v>Código</v>
          </cell>
          <cell r="E4717" t="str">
            <v>Banco</v>
          </cell>
          <cell r="F4717" t="str">
            <v>Descrição</v>
          </cell>
          <cell r="G4717" t="str">
            <v>Tipo</v>
          </cell>
        </row>
        <row r="4717">
          <cell r="I4717" t="str">
            <v>Und</v>
          </cell>
          <cell r="J4717" t="str">
            <v>Quant.</v>
          </cell>
          <cell r="K4717" t="str">
            <v>Porcent.</v>
          </cell>
          <cell r="L4717" t="str">
            <v>Valor Unit</v>
          </cell>
        </row>
        <row r="4718">
          <cell r="D4718" t="str">
            <v> 055717 </v>
          </cell>
          <cell r="E4718" t="str">
            <v>SBC</v>
          </cell>
          <cell r="F4718" t="str">
            <v>TE 90 FERRO GALVANIZADO DIAM. 3/4""</v>
          </cell>
          <cell r="G4718" t="str">
            <v>INSTALACOES HIDRAULICAS - INCENDIO</v>
          </cell>
        </row>
        <row r="4718">
          <cell r="I4718" t="str">
            <v>UN</v>
          </cell>
          <cell r="J4718">
            <v>1</v>
          </cell>
        </row>
        <row r="4718">
          <cell r="L4718">
            <v>34.41</v>
          </cell>
        </row>
        <row r="4719">
          <cell r="D4719" t="str">
            <v> 099200 </v>
          </cell>
          <cell r="E4719" t="str">
            <v>SBC</v>
          </cell>
          <cell r="F4719" t="str">
            <v>BOMBEIRO OU ENCANADOR</v>
          </cell>
          <cell r="G4719" t="str">
            <v>Mão de Obra</v>
          </cell>
        </row>
        <row r="4719">
          <cell r="I4719" t="str">
            <v>H</v>
          </cell>
          <cell r="J4719">
            <v>0.412</v>
          </cell>
          <cell r="K4719">
            <v>0</v>
          </cell>
          <cell r="L4719">
            <v>25.83713</v>
          </cell>
        </row>
        <row r="4720">
          <cell r="D4720" t="str">
            <v> 099034 </v>
          </cell>
          <cell r="E4720" t="str">
            <v>SBC</v>
          </cell>
          <cell r="F4720" t="str">
            <v>AJUDANTE DE BOMBEIRO OU ENCANADOR</v>
          </cell>
          <cell r="G4720" t="str">
            <v>Mão de Obra</v>
          </cell>
        </row>
        <row r="4720">
          <cell r="I4720" t="str">
            <v>H</v>
          </cell>
          <cell r="J4720">
            <v>0.412</v>
          </cell>
          <cell r="K4720">
            <v>0</v>
          </cell>
          <cell r="L4720">
            <v>19.687466</v>
          </cell>
        </row>
        <row r="4721">
          <cell r="D4721" t="str">
            <v> 001619 </v>
          </cell>
          <cell r="E4721" t="str">
            <v>SBC</v>
          </cell>
          <cell r="F4721" t="str">
            <v>TE 90 FERRO GALVANIZADO 3/4"</v>
          </cell>
          <cell r="G4721" t="str">
            <v>Material</v>
          </cell>
        </row>
        <row r="4721">
          <cell r="I4721" t="str">
            <v>UN</v>
          </cell>
          <cell r="J4721">
            <v>1</v>
          </cell>
          <cell r="K4721">
            <v>0</v>
          </cell>
          <cell r="L4721">
            <v>15.5</v>
          </cell>
        </row>
        <row r="4722">
          <cell r="D4722" t="str">
            <v> 004636 </v>
          </cell>
          <cell r="E4722" t="str">
            <v>SBC</v>
          </cell>
          <cell r="F4722" t="str">
            <v>FITA TEFLON VEDA ROSCA 18mm x 25m</v>
          </cell>
          <cell r="G4722" t="str">
            <v>Material</v>
          </cell>
        </row>
        <row r="4722">
          <cell r="I4722" t="str">
            <v>M</v>
          </cell>
          <cell r="J4722">
            <v>1.1</v>
          </cell>
          <cell r="K4722">
            <v>0</v>
          </cell>
          <cell r="L4722">
            <v>0.15</v>
          </cell>
        </row>
        <row r="4724">
          <cell r="D4724" t="str">
            <v>Código</v>
          </cell>
          <cell r="E4724" t="str">
            <v>Banco</v>
          </cell>
          <cell r="F4724" t="str">
            <v>Descrição</v>
          </cell>
          <cell r="G4724" t="str">
            <v>Tipo</v>
          </cell>
        </row>
        <row r="4724">
          <cell r="I4724" t="str">
            <v>Und</v>
          </cell>
          <cell r="J4724" t="str">
            <v>Quant.</v>
          </cell>
          <cell r="K4724" t="str">
            <v>Porcent.</v>
          </cell>
          <cell r="L4724" t="str">
            <v>Valor Unit</v>
          </cell>
        </row>
        <row r="4725">
          <cell r="D4725" t="str">
            <v> 055726 </v>
          </cell>
          <cell r="E4725" t="str">
            <v>SBC</v>
          </cell>
          <cell r="F4725" t="str">
            <v>TE REDUCAO FERRO GALVANIZADO 3/4""x1/2""</v>
          </cell>
          <cell r="G4725" t="str">
            <v>INSTALACOES HIDRAULICAS - INCENDIO</v>
          </cell>
        </row>
        <row r="4725">
          <cell r="I4725" t="str">
            <v>UN</v>
          </cell>
          <cell r="J4725">
            <v>1</v>
          </cell>
        </row>
        <row r="4725">
          <cell r="L4725">
            <v>32.47</v>
          </cell>
        </row>
        <row r="4726">
          <cell r="D4726" t="str">
            <v> 099200 </v>
          </cell>
          <cell r="E4726" t="str">
            <v>SBC</v>
          </cell>
          <cell r="F4726" t="str">
            <v>BOMBEIRO OU ENCANADOR</v>
          </cell>
          <cell r="G4726" t="str">
            <v>Mão de Obra</v>
          </cell>
        </row>
        <row r="4726">
          <cell r="I4726" t="str">
            <v>H</v>
          </cell>
          <cell r="J4726">
            <v>0.361</v>
          </cell>
          <cell r="K4726">
            <v>0</v>
          </cell>
          <cell r="L4726">
            <v>25.83713</v>
          </cell>
        </row>
        <row r="4727">
          <cell r="D4727" t="str">
            <v> 099034 </v>
          </cell>
          <cell r="E4727" t="str">
            <v>SBC</v>
          </cell>
          <cell r="F4727" t="str">
            <v>AJUDANTE DE BOMBEIRO OU ENCANADOR</v>
          </cell>
          <cell r="G4727" t="str">
            <v>Mão de Obra</v>
          </cell>
        </row>
        <row r="4727">
          <cell r="I4727" t="str">
            <v>H</v>
          </cell>
          <cell r="J4727">
            <v>0.361</v>
          </cell>
          <cell r="K4727">
            <v>0</v>
          </cell>
          <cell r="L4727">
            <v>19.687466</v>
          </cell>
        </row>
        <row r="4728">
          <cell r="D4728" t="str">
            <v> 004636 </v>
          </cell>
          <cell r="E4728" t="str">
            <v>SBC</v>
          </cell>
          <cell r="F4728" t="str">
            <v>FITA TEFLON VEDA ROSCA 18mm x 25m</v>
          </cell>
          <cell r="G4728" t="str">
            <v>Material</v>
          </cell>
        </row>
        <row r="4728">
          <cell r="I4728" t="str">
            <v>M</v>
          </cell>
          <cell r="J4728">
            <v>0.449</v>
          </cell>
          <cell r="K4728">
            <v>0</v>
          </cell>
          <cell r="L4728">
            <v>0.15</v>
          </cell>
        </row>
        <row r="4729">
          <cell r="D4729" t="str">
            <v> 002113 </v>
          </cell>
          <cell r="E4729" t="str">
            <v>SBC</v>
          </cell>
          <cell r="F4729" t="str">
            <v>TE DE REDUCAO FERRO GALVANIZADO 3/4" x 1/2"</v>
          </cell>
          <cell r="G4729" t="str">
            <v>Material</v>
          </cell>
        </row>
        <row r="4729">
          <cell r="I4729" t="str">
            <v>UN</v>
          </cell>
          <cell r="J4729">
            <v>1</v>
          </cell>
          <cell r="K4729">
            <v>0</v>
          </cell>
          <cell r="L4729">
            <v>15.99</v>
          </cell>
        </row>
        <row r="4731">
          <cell r="D4731" t="str">
            <v>Código</v>
          </cell>
          <cell r="E4731" t="str">
            <v>Banco</v>
          </cell>
          <cell r="F4731" t="str">
            <v>Descrição</v>
          </cell>
          <cell r="G4731" t="str">
            <v>Tipo</v>
          </cell>
        </row>
        <row r="4731">
          <cell r="I4731" t="str">
            <v>Und</v>
          </cell>
          <cell r="J4731" t="str">
            <v>Quant.</v>
          </cell>
          <cell r="K4731" t="str">
            <v>Porcent.</v>
          </cell>
          <cell r="L4731" t="str">
            <v>Valor Unit</v>
          </cell>
        </row>
        <row r="4732">
          <cell r="D4732" t="str">
            <v> UFF00507 (ADAPT_SINAPI: 055150) </v>
          </cell>
          <cell r="E4732" t="str">
            <v>Próprio</v>
          </cell>
          <cell r="F4732" t="str">
            <v>JOELHO/COTOVELO 90 FERRO GALVANIZADO 3/4""</v>
          </cell>
          <cell r="G4732">
            <v>55</v>
          </cell>
        </row>
        <row r="4732">
          <cell r="I4732" t="str">
            <v>UN</v>
          </cell>
          <cell r="J4732">
            <v>1</v>
          </cell>
        </row>
        <row r="4732">
          <cell r="L4732">
            <v>33.73</v>
          </cell>
        </row>
        <row r="4733">
          <cell r="D4733" t="str">
            <v> 88248 </v>
          </cell>
          <cell r="E4733" t="str">
            <v>SINAPI</v>
          </cell>
          <cell r="F4733" t="str">
            <v>AUXILIAR DE ENCANADOR OU BOMBEIRO HIDRÁULICO COM ENCARGOS COMPLEMENTARES</v>
          </cell>
          <cell r="G4733" t="str">
            <v>SEDI - SERVIÇOS DIVERSOS</v>
          </cell>
        </row>
        <row r="4733">
          <cell r="I4733" t="str">
            <v>H</v>
          </cell>
          <cell r="J4733">
            <v>0.34</v>
          </cell>
          <cell r="K4733">
            <v>0</v>
          </cell>
          <cell r="L4733">
            <v>26.23</v>
          </cell>
        </row>
        <row r="4734">
          <cell r="D4734" t="str">
            <v> 88267 </v>
          </cell>
          <cell r="E4734" t="str">
            <v>SINAPI</v>
          </cell>
          <cell r="F4734" t="str">
            <v>ENCANADOR OU BOMBEIRO HIDRÁULICO COM ENCARGOS COMPLEMENTARES</v>
          </cell>
          <cell r="G4734" t="str">
            <v>SEDI - SERVIÇOS DIVERSOS</v>
          </cell>
        </row>
        <row r="4734">
          <cell r="I4734" t="str">
            <v>H</v>
          </cell>
          <cell r="J4734">
            <v>0.34</v>
          </cell>
          <cell r="K4734">
            <v>0</v>
          </cell>
          <cell r="L4734">
            <v>32.39</v>
          </cell>
        </row>
        <row r="4735">
          <cell r="D4735" t="str">
            <v> 00003451 </v>
          </cell>
          <cell r="E4735" t="str">
            <v>SINAPI</v>
          </cell>
          <cell r="F4735" t="str">
            <v>COTOVELO 90 GRAUS DE FERRO GALVANIZADO, COM ROSCA BSP MACHO/FEMEA, DE 3/4"</v>
          </cell>
          <cell r="G4735" t="str">
            <v>Material</v>
          </cell>
        </row>
        <row r="4735">
          <cell r="I4735" t="str">
            <v>UN</v>
          </cell>
          <cell r="J4735">
            <v>1</v>
          </cell>
          <cell r="K4735">
            <v>0</v>
          </cell>
          <cell r="L4735">
            <v>12.94</v>
          </cell>
        </row>
        <row r="4736">
          <cell r="D4736" t="str">
            <v> 004636 </v>
          </cell>
          <cell r="E4736" t="str">
            <v>SBC</v>
          </cell>
          <cell r="F4736" t="str">
            <v>FITA TEFLON VEDA ROSCA 18mm x 25m</v>
          </cell>
          <cell r="G4736" t="str">
            <v>Material</v>
          </cell>
        </row>
        <row r="4736">
          <cell r="I4736" t="str">
            <v>M</v>
          </cell>
          <cell r="J4736">
            <v>5.8</v>
          </cell>
          <cell r="K4736">
            <v>0</v>
          </cell>
          <cell r="L4736">
            <v>0.15</v>
          </cell>
        </row>
        <row r="4738">
          <cell r="D4738" t="str">
            <v>Código</v>
          </cell>
          <cell r="E4738" t="str">
            <v>Banco</v>
          </cell>
          <cell r="F4738" t="str">
            <v>Descrição</v>
          </cell>
          <cell r="G4738" t="str">
            <v>Tipo</v>
          </cell>
        </row>
        <row r="4738">
          <cell r="I4738" t="str">
            <v>Und</v>
          </cell>
          <cell r="J4738" t="str">
            <v>Quant.</v>
          </cell>
          <cell r="K4738" t="str">
            <v>Porcent.</v>
          </cell>
          <cell r="L4738" t="str">
            <v>Valor Unit</v>
          </cell>
        </row>
        <row r="4739">
          <cell r="D4739" t="str">
            <v> 105172 </v>
          </cell>
          <cell r="E4739" t="str">
            <v>SINAPI</v>
          </cell>
          <cell r="F4739" t="str">
            <v>BUCHA DE REDUÇÃO, EM FERRO GALVANIZADO, CONEXÃO ROSQUEADA, DN 80 MM X 50 MM (3" X 2"), INSTALADO EM RESERVAÇÃO PREDIAL DE ÁGUA - FORNECIMENTO E INSTALAÇÃO. AF_04/2024</v>
          </cell>
          <cell r="G4739" t="str">
            <v> INHI</v>
          </cell>
        </row>
        <row r="4739">
          <cell r="I4739" t="str">
            <v>UN</v>
          </cell>
          <cell r="J4739">
            <v>1</v>
          </cell>
        </row>
        <row r="4739">
          <cell r="L4739">
            <v>96.08</v>
          </cell>
        </row>
        <row r="4740">
          <cell r="D4740" t="str">
            <v> 88267 </v>
          </cell>
          <cell r="E4740" t="str">
            <v>SINAPI</v>
          </cell>
          <cell r="F4740" t="str">
            <v>ENCANADOR OU BOMBEIRO HIDRÁULICO COM ENCARGOS COMPLEMENTARES</v>
          </cell>
          <cell r="G4740" t="str">
            <v>SEDI - SERVIÇOS DIVERSOS</v>
          </cell>
        </row>
        <row r="4740">
          <cell r="I4740" t="str">
            <v>H</v>
          </cell>
          <cell r="J4740">
            <v>0.3726</v>
          </cell>
          <cell r="K4740">
            <v>0</v>
          </cell>
          <cell r="L4740">
            <v>32.39</v>
          </cell>
        </row>
        <row r="4741">
          <cell r="D4741" t="str">
            <v> 88248 </v>
          </cell>
          <cell r="E4741" t="str">
            <v>SINAPI</v>
          </cell>
          <cell r="F4741" t="str">
            <v>AUXILIAR DE ENCANADOR OU BOMBEIRO HIDRÁULICO COM ENCARGOS COMPLEMENTARES</v>
          </cell>
          <cell r="G4741" t="str">
            <v>SEDI - SERVIÇOS DIVERSOS</v>
          </cell>
        </row>
        <row r="4741">
          <cell r="I4741" t="str">
            <v>H</v>
          </cell>
          <cell r="J4741">
            <v>0.3726</v>
          </cell>
          <cell r="K4741">
            <v>0</v>
          </cell>
          <cell r="L4741">
            <v>26.23</v>
          </cell>
        </row>
        <row r="4742">
          <cell r="D4742" t="str">
            <v> 00000778 </v>
          </cell>
          <cell r="E4742" t="str">
            <v>SINAPI</v>
          </cell>
          <cell r="F4742" t="str">
            <v>BUCHA DE REDUCAO DE FERRO GALVANIZADO, COM ROSCA BSP, DE 3" X 2"</v>
          </cell>
          <cell r="G4742" t="str">
            <v>Material</v>
          </cell>
        </row>
        <row r="4742">
          <cell r="I4742" t="str">
            <v>UN</v>
          </cell>
          <cell r="J4742">
            <v>1</v>
          </cell>
          <cell r="K4742">
            <v>0</v>
          </cell>
          <cell r="L4742">
            <v>73.55</v>
          </cell>
        </row>
        <row r="4743">
          <cell r="D4743" t="str">
            <v> 00007307 </v>
          </cell>
          <cell r="E4743" t="str">
            <v>SINAPI</v>
          </cell>
          <cell r="F4743" t="str">
            <v>FUNDO ANTICORROSIVO PARA METAIS FERROSOS (ZARCAO)</v>
          </cell>
          <cell r="G4743" t="str">
            <v>Material</v>
          </cell>
        </row>
        <row r="4743">
          <cell r="I4743" t="str">
            <v>L</v>
          </cell>
          <cell r="J4743">
            <v>0.007</v>
          </cell>
          <cell r="K4743">
            <v>0</v>
          </cell>
          <cell r="L4743">
            <v>50.91</v>
          </cell>
        </row>
        <row r="4744">
          <cell r="D4744" t="str">
            <v> 00003148 </v>
          </cell>
          <cell r="E4744" t="str">
            <v>SINAPI</v>
          </cell>
          <cell r="F4744" t="str">
            <v>FITA VEDA ROSCA EM ROLOS DE 18 MM X 50 M (L X C)</v>
          </cell>
          <cell r="G4744" t="str">
            <v>Material</v>
          </cell>
        </row>
        <row r="4744">
          <cell r="I4744" t="str">
            <v>UN</v>
          </cell>
          <cell r="J4744">
            <v>0.0297</v>
          </cell>
          <cell r="K4744">
            <v>0</v>
          </cell>
          <cell r="L4744">
            <v>11.83</v>
          </cell>
        </row>
        <row r="4746">
          <cell r="D4746" t="str">
            <v>Código</v>
          </cell>
          <cell r="E4746" t="str">
            <v>Banco</v>
          </cell>
          <cell r="F4746" t="str">
            <v>Descrição</v>
          </cell>
          <cell r="G4746" t="str">
            <v>Tipo</v>
          </cell>
        </row>
        <row r="4746">
          <cell r="I4746" t="str">
            <v>Und</v>
          </cell>
          <cell r="J4746" t="str">
            <v>Quant.</v>
          </cell>
          <cell r="K4746" t="str">
            <v>Porcent.</v>
          </cell>
          <cell r="L4746" t="str">
            <v>Valor Unit</v>
          </cell>
        </row>
        <row r="4747">
          <cell r="D4747" t="str">
            <v> UFF00508 (ADAPT_SINAPI: 105172) </v>
          </cell>
          <cell r="E4747" t="str">
            <v>Próprio</v>
          </cell>
          <cell r="F4747" t="str">
            <v>BUCHA DE REDUÇÃO, EM FERRO GALVANIZADO, CONEXÃO ROSQUEADA, DN 2" X 3/4" - FORNECIMENTO E INSTALAÇÃO.</v>
          </cell>
          <cell r="G4747">
            <v>61</v>
          </cell>
        </row>
        <row r="4747">
          <cell r="I4747" t="str">
            <v>UN</v>
          </cell>
          <cell r="J4747">
            <v>1</v>
          </cell>
        </row>
        <row r="4747">
          <cell r="L4747">
            <v>40.59</v>
          </cell>
        </row>
        <row r="4748">
          <cell r="D4748" t="str">
            <v> 88267 </v>
          </cell>
          <cell r="E4748" t="str">
            <v>SINAPI</v>
          </cell>
          <cell r="F4748" t="str">
            <v>ENCANADOR OU BOMBEIRO HIDRÁULICO COM ENCARGOS COMPLEMENTARES</v>
          </cell>
          <cell r="G4748" t="str">
            <v>SEDI - SERVIÇOS DIVERSOS</v>
          </cell>
        </row>
        <row r="4748">
          <cell r="I4748" t="str">
            <v>H</v>
          </cell>
          <cell r="J4748">
            <v>0.3726</v>
          </cell>
          <cell r="K4748">
            <v>0</v>
          </cell>
          <cell r="L4748">
            <v>32.39</v>
          </cell>
        </row>
        <row r="4749">
          <cell r="D4749" t="str">
            <v> 88248 </v>
          </cell>
          <cell r="E4749" t="str">
            <v>SINAPI</v>
          </cell>
          <cell r="F4749" t="str">
            <v>AUXILIAR DE ENCANADOR OU BOMBEIRO HIDRÁULICO COM ENCARGOS COMPLEMENTARES</v>
          </cell>
          <cell r="G4749" t="str">
            <v>SEDI - SERVIÇOS DIVERSOS</v>
          </cell>
        </row>
        <row r="4749">
          <cell r="I4749" t="str">
            <v>H</v>
          </cell>
          <cell r="J4749">
            <v>0.3726</v>
          </cell>
          <cell r="K4749">
            <v>0</v>
          </cell>
          <cell r="L4749">
            <v>26.23</v>
          </cell>
        </row>
        <row r="4750">
          <cell r="D4750" t="str">
            <v> 00003148 </v>
          </cell>
          <cell r="E4750" t="str">
            <v>SINAPI</v>
          </cell>
          <cell r="F4750" t="str">
            <v>FITA VEDA ROSCA EM ROLOS DE 18 MM X 50 M (L X C)</v>
          </cell>
          <cell r="G4750" t="str">
            <v>Material</v>
          </cell>
        </row>
        <row r="4750">
          <cell r="I4750" t="str">
            <v>UN</v>
          </cell>
          <cell r="J4750">
            <v>0.0297</v>
          </cell>
          <cell r="K4750">
            <v>0</v>
          </cell>
          <cell r="L4750">
            <v>11.83</v>
          </cell>
        </row>
        <row r="4751">
          <cell r="D4751" t="str">
            <v> UFF_COTAÇÃO 209 </v>
          </cell>
          <cell r="E4751" t="str">
            <v>Próprio</v>
          </cell>
          <cell r="F4751" t="str">
            <v>BUCHA DE REDUCAO DE FERRO GALVANIZADO, COM ROSCA BSP, DE 2" X 3/4"</v>
          </cell>
          <cell r="G4751" t="str">
            <v>Material</v>
          </cell>
        </row>
        <row r="4751">
          <cell r="I4751" t="str">
            <v>UN</v>
          </cell>
          <cell r="J4751">
            <v>1</v>
          </cell>
          <cell r="K4751">
            <v>0</v>
          </cell>
          <cell r="L4751">
            <v>18.06</v>
          </cell>
        </row>
        <row r="4752">
          <cell r="D4752" t="str">
            <v> 00007307 </v>
          </cell>
          <cell r="E4752" t="str">
            <v>SINAPI</v>
          </cell>
          <cell r="F4752" t="str">
            <v>FUNDO ANTICORROSIVO PARA METAIS FERROSOS (ZARCAO)</v>
          </cell>
          <cell r="G4752" t="str">
            <v>Material</v>
          </cell>
        </row>
        <row r="4752">
          <cell r="I4752" t="str">
            <v>L</v>
          </cell>
          <cell r="J4752">
            <v>0.007</v>
          </cell>
          <cell r="K4752">
            <v>0</v>
          </cell>
          <cell r="L4752">
            <v>50.91</v>
          </cell>
        </row>
        <row r="4754">
          <cell r="D4754" t="str">
            <v>Código</v>
          </cell>
          <cell r="E4754" t="str">
            <v>Banco</v>
          </cell>
          <cell r="F4754" t="str">
            <v>Descrição</v>
          </cell>
          <cell r="G4754" t="str">
            <v>Tipo</v>
          </cell>
        </row>
        <row r="4754">
          <cell r="I4754" t="str">
            <v>Und</v>
          </cell>
          <cell r="J4754" t="str">
            <v>Quant.</v>
          </cell>
          <cell r="K4754" t="str">
            <v>Porcent.</v>
          </cell>
          <cell r="L4754" t="str">
            <v>Valor Unit</v>
          </cell>
        </row>
        <row r="4755">
          <cell r="D4755" t="str">
            <v> UFF00509 (ADAPT_SINAPI: 105172) </v>
          </cell>
          <cell r="E4755" t="str">
            <v>Próprio</v>
          </cell>
          <cell r="F4755" t="str">
            <v>BUCHA DE REDUÇÃO, EM FERRO GALVANIZADO, CONEXÃO ROSQUEADA, DN 1/2" X 1/4" - FORNECIMENTO E INSTALAÇÃO.</v>
          </cell>
          <cell r="G4755">
            <v>61</v>
          </cell>
        </row>
        <row r="4755">
          <cell r="I4755" t="str">
            <v>UN</v>
          </cell>
          <cell r="J4755">
            <v>1</v>
          </cell>
        </row>
        <row r="4755">
          <cell r="L4755">
            <v>28.93</v>
          </cell>
        </row>
        <row r="4756">
          <cell r="D4756" t="str">
            <v> 88248 </v>
          </cell>
          <cell r="E4756" t="str">
            <v>SINAPI</v>
          </cell>
          <cell r="F4756" t="str">
            <v>AUXILIAR DE ENCANADOR OU BOMBEIRO HIDRÁULICO COM ENCARGOS COMPLEMENTARES</v>
          </cell>
          <cell r="G4756" t="str">
            <v>SEDI - SERVIÇOS DIVERSOS</v>
          </cell>
        </row>
        <row r="4756">
          <cell r="I4756" t="str">
            <v>H</v>
          </cell>
          <cell r="J4756">
            <v>0.3726</v>
          </cell>
          <cell r="K4756">
            <v>0</v>
          </cell>
          <cell r="L4756">
            <v>26.23</v>
          </cell>
        </row>
        <row r="4757">
          <cell r="D4757" t="str">
            <v> 88267 </v>
          </cell>
          <cell r="E4757" t="str">
            <v>SINAPI</v>
          </cell>
          <cell r="F4757" t="str">
            <v>ENCANADOR OU BOMBEIRO HIDRÁULICO COM ENCARGOS COMPLEMENTARES</v>
          </cell>
          <cell r="G4757" t="str">
            <v>SEDI - SERVIÇOS DIVERSOS</v>
          </cell>
        </row>
        <row r="4757">
          <cell r="I4757" t="str">
            <v>H</v>
          </cell>
          <cell r="J4757">
            <v>0.3726</v>
          </cell>
          <cell r="K4757">
            <v>0</v>
          </cell>
          <cell r="L4757">
            <v>32.39</v>
          </cell>
        </row>
        <row r="4758">
          <cell r="D4758" t="str">
            <v> 00003148 </v>
          </cell>
          <cell r="E4758" t="str">
            <v>SINAPI</v>
          </cell>
          <cell r="F4758" t="str">
            <v>FITA VEDA ROSCA EM ROLOS DE 18 MM X 50 M (L X C)</v>
          </cell>
          <cell r="G4758" t="str">
            <v>Material</v>
          </cell>
        </row>
        <row r="4758">
          <cell r="I4758" t="str">
            <v>UN</v>
          </cell>
          <cell r="J4758">
            <v>0.0297</v>
          </cell>
          <cell r="K4758">
            <v>0</v>
          </cell>
          <cell r="L4758">
            <v>11.83</v>
          </cell>
        </row>
        <row r="4759">
          <cell r="D4759" t="str">
            <v> 00007307 </v>
          </cell>
          <cell r="E4759" t="str">
            <v>SINAPI</v>
          </cell>
          <cell r="F4759" t="str">
            <v>FUNDO ANTICORROSIVO PARA METAIS FERROSOS (ZARCAO)</v>
          </cell>
          <cell r="G4759" t="str">
            <v>Material</v>
          </cell>
        </row>
        <row r="4759">
          <cell r="I4759" t="str">
            <v>L</v>
          </cell>
          <cell r="J4759">
            <v>0.007</v>
          </cell>
          <cell r="K4759">
            <v>0</v>
          </cell>
          <cell r="L4759">
            <v>50.91</v>
          </cell>
        </row>
        <row r="4760">
          <cell r="D4760" t="str">
            <v> 00000770 </v>
          </cell>
          <cell r="E4760" t="str">
            <v>SINAPI</v>
          </cell>
          <cell r="F4760" t="str">
            <v>BUCHA DE REDUCAO DE FERRO GALVANIZADO, COM ROSCA BSP, DE 1/2" X 1/4"</v>
          </cell>
          <cell r="G4760" t="str">
            <v>Material</v>
          </cell>
        </row>
        <row r="4760">
          <cell r="I4760" t="str">
            <v>UN</v>
          </cell>
          <cell r="J4760">
            <v>1</v>
          </cell>
          <cell r="K4760">
            <v>0</v>
          </cell>
          <cell r="L4760">
            <v>6.4</v>
          </cell>
        </row>
        <row r="4762">
          <cell r="D4762" t="str">
            <v>Código</v>
          </cell>
          <cell r="E4762" t="str">
            <v>Banco</v>
          </cell>
          <cell r="F4762" t="str">
            <v>Descrição</v>
          </cell>
          <cell r="G4762" t="str">
            <v>Tipo</v>
          </cell>
        </row>
        <row r="4762">
          <cell r="I4762" t="str">
            <v>Und</v>
          </cell>
          <cell r="J4762" t="str">
            <v>Quant.</v>
          </cell>
          <cell r="K4762" t="str">
            <v>Porcent.</v>
          </cell>
          <cell r="L4762" t="str">
            <v>Valor Unit</v>
          </cell>
        </row>
        <row r="4763">
          <cell r="D4763" t="str">
            <v> UFF00510 (ADAPT_SINAPI: 105172) </v>
          </cell>
          <cell r="E4763" t="str">
            <v>Próprio</v>
          </cell>
          <cell r="F4763" t="str">
            <v>BUCHA DE REDUÇÃO, EM FERRO GALVANIZADO, CONEXÃO ROSQUEADA, DN 5" X 4" - FORNECIMENTO E INSTALAÇÃO.</v>
          </cell>
          <cell r="G4763">
            <v>61</v>
          </cell>
        </row>
        <row r="4763">
          <cell r="I4763" t="str">
            <v>UN</v>
          </cell>
          <cell r="J4763">
            <v>1</v>
          </cell>
        </row>
        <row r="4763">
          <cell r="L4763">
            <v>394.48</v>
          </cell>
        </row>
        <row r="4764">
          <cell r="D4764" t="str">
            <v> 88267 </v>
          </cell>
          <cell r="E4764" t="str">
            <v>SINAPI</v>
          </cell>
          <cell r="F4764" t="str">
            <v>ENCANADOR OU BOMBEIRO HIDRÁULICO COM ENCARGOS COMPLEMENTARES</v>
          </cell>
          <cell r="G4764" t="str">
            <v>SEDI - SERVIÇOS DIVERSOS</v>
          </cell>
        </row>
        <row r="4764">
          <cell r="I4764" t="str">
            <v>H</v>
          </cell>
          <cell r="J4764">
            <v>0.3726</v>
          </cell>
          <cell r="K4764">
            <v>0</v>
          </cell>
          <cell r="L4764">
            <v>32.39</v>
          </cell>
        </row>
        <row r="4765">
          <cell r="D4765" t="str">
            <v> 88248 </v>
          </cell>
          <cell r="E4765" t="str">
            <v>SINAPI</v>
          </cell>
          <cell r="F4765" t="str">
            <v>AUXILIAR DE ENCANADOR OU BOMBEIRO HIDRÁULICO COM ENCARGOS COMPLEMENTARES</v>
          </cell>
          <cell r="G4765" t="str">
            <v>SEDI - SERVIÇOS DIVERSOS</v>
          </cell>
        </row>
        <row r="4765">
          <cell r="I4765" t="str">
            <v>H</v>
          </cell>
          <cell r="J4765">
            <v>0.3726</v>
          </cell>
          <cell r="K4765">
            <v>0</v>
          </cell>
          <cell r="L4765">
            <v>26.23</v>
          </cell>
        </row>
        <row r="4766">
          <cell r="D4766" t="str">
            <v> 00003148 </v>
          </cell>
          <cell r="E4766" t="str">
            <v>SINAPI</v>
          </cell>
          <cell r="F4766" t="str">
            <v>FITA VEDA ROSCA EM ROLOS DE 18 MM X 50 M (L X C)</v>
          </cell>
          <cell r="G4766" t="str">
            <v>Material</v>
          </cell>
        </row>
        <row r="4766">
          <cell r="I4766" t="str">
            <v>UN</v>
          </cell>
          <cell r="J4766">
            <v>0.0297</v>
          </cell>
          <cell r="K4766">
            <v>0</v>
          </cell>
          <cell r="L4766">
            <v>11.83</v>
          </cell>
        </row>
        <row r="4767">
          <cell r="D4767" t="str">
            <v> 00007307 </v>
          </cell>
          <cell r="E4767" t="str">
            <v>SINAPI</v>
          </cell>
          <cell r="F4767" t="str">
            <v>FUNDO ANTICORROSIVO PARA METAIS FERROSOS (ZARCAO)</v>
          </cell>
          <cell r="G4767" t="str">
            <v>Material</v>
          </cell>
        </row>
        <row r="4767">
          <cell r="I4767" t="str">
            <v>L</v>
          </cell>
          <cell r="J4767">
            <v>0.007</v>
          </cell>
          <cell r="K4767">
            <v>0</v>
          </cell>
          <cell r="L4767">
            <v>50.91</v>
          </cell>
        </row>
        <row r="4768">
          <cell r="D4768" t="str">
            <v> 00000783 </v>
          </cell>
          <cell r="E4768" t="str">
            <v>SINAPI</v>
          </cell>
          <cell r="F4768" t="str">
            <v>BUCHA DE REDUCAO DE FERRO GALVANIZADO, COM ROSCA BSP, DE 5" X 4"</v>
          </cell>
          <cell r="G4768" t="str">
            <v>Material</v>
          </cell>
        </row>
        <row r="4768">
          <cell r="I4768" t="str">
            <v>UN</v>
          </cell>
          <cell r="J4768">
            <v>1</v>
          </cell>
          <cell r="K4768">
            <v>0</v>
          </cell>
          <cell r="L4768">
            <v>371.95</v>
          </cell>
        </row>
        <row r="4770">
          <cell r="D4770" t="str">
            <v>Código</v>
          </cell>
          <cell r="E4770" t="str">
            <v>Banco</v>
          </cell>
          <cell r="F4770" t="str">
            <v>Descrição</v>
          </cell>
          <cell r="G4770" t="str">
            <v>Tipo</v>
          </cell>
        </row>
        <row r="4770">
          <cell r="I4770" t="str">
            <v>Und</v>
          </cell>
          <cell r="J4770" t="str">
            <v>Quant.</v>
          </cell>
          <cell r="K4770" t="str">
            <v>Porcent.</v>
          </cell>
          <cell r="L4770" t="str">
            <v>Valor Unit</v>
          </cell>
        </row>
        <row r="4771">
          <cell r="D4771" t="str">
            <v> UFF00511 (ADAPT_SINAPI: 105172) </v>
          </cell>
          <cell r="E4771" t="str">
            <v>Próprio</v>
          </cell>
          <cell r="F4771" t="str">
            <v>BUCHA DE REDUÇÃO, EM FERRO GALVANIZADO, CONEXÃO ROSQUEADA, DN 4" X 2" - FORNECIMENTO E INSTALAÇÃO.</v>
          </cell>
          <cell r="G4771">
            <v>61</v>
          </cell>
        </row>
        <row r="4771">
          <cell r="I4771" t="str">
            <v>UN</v>
          </cell>
          <cell r="J4771">
            <v>1</v>
          </cell>
        </row>
        <row r="4771">
          <cell r="L4771">
            <v>158.43</v>
          </cell>
        </row>
        <row r="4772">
          <cell r="D4772" t="str">
            <v> 88267 </v>
          </cell>
          <cell r="E4772" t="str">
            <v>SINAPI</v>
          </cell>
          <cell r="F4772" t="str">
            <v>ENCANADOR OU BOMBEIRO HIDRÁULICO COM ENCARGOS COMPLEMENTARES</v>
          </cell>
          <cell r="G4772" t="str">
            <v>SEDI - SERVIÇOS DIVERSOS</v>
          </cell>
        </row>
        <row r="4772">
          <cell r="I4772" t="str">
            <v>H</v>
          </cell>
          <cell r="J4772">
            <v>0.3726</v>
          </cell>
          <cell r="K4772">
            <v>0</v>
          </cell>
          <cell r="L4772">
            <v>32.39</v>
          </cell>
        </row>
        <row r="4773">
          <cell r="D4773" t="str">
            <v> 88248 </v>
          </cell>
          <cell r="E4773" t="str">
            <v>SINAPI</v>
          </cell>
          <cell r="F4773" t="str">
            <v>AUXILIAR DE ENCANADOR OU BOMBEIRO HIDRÁULICO COM ENCARGOS COMPLEMENTARES</v>
          </cell>
          <cell r="G4773" t="str">
            <v>SEDI - SERVIÇOS DIVERSOS</v>
          </cell>
        </row>
        <row r="4773">
          <cell r="I4773" t="str">
            <v>H</v>
          </cell>
          <cell r="J4773">
            <v>0.3726</v>
          </cell>
          <cell r="K4773">
            <v>0</v>
          </cell>
          <cell r="L4773">
            <v>26.23</v>
          </cell>
        </row>
        <row r="4774">
          <cell r="D4774" t="str">
            <v> 00003148 </v>
          </cell>
          <cell r="E4774" t="str">
            <v>SINAPI</v>
          </cell>
          <cell r="F4774" t="str">
            <v>FITA VEDA ROSCA EM ROLOS DE 18 MM X 50 M (L X C)</v>
          </cell>
          <cell r="G4774" t="str">
            <v>Material</v>
          </cell>
        </row>
        <row r="4774">
          <cell r="I4774" t="str">
            <v>UN</v>
          </cell>
          <cell r="J4774">
            <v>0.0297</v>
          </cell>
          <cell r="K4774">
            <v>0</v>
          </cell>
          <cell r="L4774">
            <v>11.83</v>
          </cell>
        </row>
        <row r="4775">
          <cell r="D4775" t="str">
            <v> 00000786 </v>
          </cell>
          <cell r="E4775" t="str">
            <v>SINAPI</v>
          </cell>
          <cell r="F4775" t="str">
            <v>BUCHA DE REDUCAO DE FERRO GALVANIZADO, COM ROSCA BSP, DE 4" X 2"</v>
          </cell>
          <cell r="G4775" t="str">
            <v>Material</v>
          </cell>
        </row>
        <row r="4775">
          <cell r="I4775" t="str">
            <v>UN</v>
          </cell>
          <cell r="J4775">
            <v>1</v>
          </cell>
          <cell r="K4775">
            <v>0</v>
          </cell>
          <cell r="L4775">
            <v>135.9</v>
          </cell>
        </row>
        <row r="4776">
          <cell r="D4776" t="str">
            <v> 00007307 </v>
          </cell>
          <cell r="E4776" t="str">
            <v>SINAPI</v>
          </cell>
          <cell r="F4776" t="str">
            <v>FUNDO ANTICORROSIVO PARA METAIS FERROSOS (ZARCAO)</v>
          </cell>
          <cell r="G4776" t="str">
            <v>Material</v>
          </cell>
        </row>
        <row r="4776">
          <cell r="I4776" t="str">
            <v>L</v>
          </cell>
          <cell r="J4776">
            <v>0.007</v>
          </cell>
          <cell r="K4776">
            <v>0</v>
          </cell>
          <cell r="L4776">
            <v>50.91</v>
          </cell>
        </row>
        <row r="4778">
          <cell r="D4778" t="str">
            <v>Código</v>
          </cell>
          <cell r="E4778" t="str">
            <v>Banco</v>
          </cell>
          <cell r="F4778" t="str">
            <v>Descrição</v>
          </cell>
          <cell r="G4778" t="str">
            <v>Tipo</v>
          </cell>
        </row>
        <row r="4778">
          <cell r="I4778" t="str">
            <v>Und</v>
          </cell>
          <cell r="J4778" t="str">
            <v>Quant.</v>
          </cell>
          <cell r="K4778" t="str">
            <v>Porcent.</v>
          </cell>
          <cell r="L4778" t="str">
            <v>Valor Unit</v>
          </cell>
        </row>
        <row r="4779">
          <cell r="D4779" t="str">
            <v> 92694 </v>
          </cell>
          <cell r="E4779" t="str">
            <v>SINAPI</v>
          </cell>
          <cell r="F4779" t="str">
            <v>NIPLE, EM FERRO GALVANIZADO, CONEXÃO ROSQUEADA, DN 20 (3/4"), INSTALADO EM RAMAIS E SUB-RAMAIS DE GÁS - FORNECIMENTO E INSTALAÇÃO. AF_10/2020</v>
          </cell>
          <cell r="G4779" t="str">
            <v>INHI - INSTALAÇÕES HIDROS SANITÁRIAS</v>
          </cell>
        </row>
        <row r="4779">
          <cell r="I4779" t="str">
            <v>UN</v>
          </cell>
          <cell r="J4779">
            <v>1</v>
          </cell>
        </row>
        <row r="4779">
          <cell r="L4779">
            <v>26.42</v>
          </cell>
        </row>
        <row r="4780">
          <cell r="D4780" t="str">
            <v> 88248 </v>
          </cell>
          <cell r="E4780" t="str">
            <v>SINAPI</v>
          </cell>
          <cell r="F4780" t="str">
            <v>AUXILIAR DE ENCANADOR OU BOMBEIRO HIDRÁULICO COM ENCARGOS COMPLEMENTARES</v>
          </cell>
          <cell r="G4780" t="str">
            <v>SEDI - SERVIÇOS DIVERSOS</v>
          </cell>
        </row>
        <row r="4780">
          <cell r="I4780" t="str">
            <v>H</v>
          </cell>
          <cell r="J4780">
            <v>0.297</v>
          </cell>
          <cell r="K4780">
            <v>0</v>
          </cell>
          <cell r="L4780">
            <v>26.23</v>
          </cell>
        </row>
        <row r="4781">
          <cell r="D4781" t="str">
            <v> 88267 </v>
          </cell>
          <cell r="E4781" t="str">
            <v>SINAPI</v>
          </cell>
          <cell r="F4781" t="str">
            <v>ENCANADOR OU BOMBEIRO HIDRÁULICO COM ENCARGOS COMPLEMENTARES</v>
          </cell>
          <cell r="G4781" t="str">
            <v>SEDI - SERVIÇOS DIVERSOS</v>
          </cell>
        </row>
        <row r="4781">
          <cell r="I4781" t="str">
            <v>H</v>
          </cell>
          <cell r="J4781">
            <v>0.297</v>
          </cell>
          <cell r="K4781">
            <v>0</v>
          </cell>
          <cell r="L4781">
            <v>32.39</v>
          </cell>
        </row>
        <row r="4782">
          <cell r="D4782" t="str">
            <v> 00003148 </v>
          </cell>
          <cell r="E4782" t="str">
            <v>SINAPI</v>
          </cell>
          <cell r="F4782" t="str">
            <v>FITA VEDA ROSCA EM ROLOS DE 18 MM X 50 M (L X C)</v>
          </cell>
          <cell r="G4782" t="str">
            <v>Material</v>
          </cell>
        </row>
        <row r="4782">
          <cell r="I4782" t="str">
            <v>UN</v>
          </cell>
          <cell r="J4782">
            <v>0.011</v>
          </cell>
          <cell r="K4782">
            <v>0</v>
          </cell>
          <cell r="L4782">
            <v>11.83</v>
          </cell>
        </row>
        <row r="4783">
          <cell r="D4783" t="str">
            <v> 00007307 </v>
          </cell>
          <cell r="E4783" t="str">
            <v>SINAPI</v>
          </cell>
          <cell r="F4783" t="str">
            <v>FUNDO ANTICORROSIVO PARA METAIS FERROSOS (ZARCAO)</v>
          </cell>
          <cell r="G4783" t="str">
            <v>Material</v>
          </cell>
        </row>
        <row r="4783">
          <cell r="I4783" t="str">
            <v>L</v>
          </cell>
          <cell r="J4783">
            <v>0.003</v>
          </cell>
          <cell r="K4783">
            <v>0</v>
          </cell>
          <cell r="L4783">
            <v>50.91</v>
          </cell>
        </row>
        <row r="4784">
          <cell r="D4784" t="str">
            <v> 00004178 </v>
          </cell>
          <cell r="E4784" t="str">
            <v>SINAPI</v>
          </cell>
          <cell r="F4784" t="str">
            <v>NIPLE DE FERRO GALVANIZADO, COM ROSCA BSP, DE 3/4"</v>
          </cell>
          <cell r="G4784" t="str">
            <v>Material</v>
          </cell>
        </row>
        <row r="4784">
          <cell r="I4784" t="str">
            <v>UN</v>
          </cell>
          <cell r="J4784">
            <v>1</v>
          </cell>
          <cell r="K4784">
            <v>0</v>
          </cell>
          <cell r="L4784">
            <v>8.74</v>
          </cell>
        </row>
        <row r="4786">
          <cell r="D4786" t="str">
            <v>Código</v>
          </cell>
          <cell r="E4786" t="str">
            <v>Banco</v>
          </cell>
          <cell r="F4786" t="str">
            <v>Descrição</v>
          </cell>
          <cell r="G4786" t="str">
            <v>Tipo</v>
          </cell>
        </row>
        <row r="4786">
          <cell r="I4786" t="str">
            <v>Und</v>
          </cell>
          <cell r="J4786" t="str">
            <v>Quant.</v>
          </cell>
          <cell r="K4786" t="str">
            <v>Porcent.</v>
          </cell>
          <cell r="L4786" t="str">
            <v>Valor Unit</v>
          </cell>
        </row>
        <row r="4787">
          <cell r="D4787" t="str">
            <v> UFF00512 (ADAPT_SINAPI: 92692) </v>
          </cell>
          <cell r="E4787" t="str">
            <v>Próprio</v>
          </cell>
          <cell r="F4787" t="str">
            <v>NIPLE, EM FERRO GALVANIZADO, CONEXÃO ROSQUEADA, DN 6,3MM (1/4") - FORNECIMENTO E INSTALAÇÃO.</v>
          </cell>
          <cell r="G4787" t="str">
            <v>INHI - INSTALAÇÕES HIDROS SANITÁRIAS</v>
          </cell>
        </row>
        <row r="4787">
          <cell r="I4787" t="str">
            <v>UN</v>
          </cell>
          <cell r="J4787">
            <v>1</v>
          </cell>
        </row>
        <row r="4787">
          <cell r="L4787">
            <v>14.78</v>
          </cell>
        </row>
        <row r="4788">
          <cell r="D4788" t="str">
            <v> 88248 </v>
          </cell>
          <cell r="E4788" t="str">
            <v>SINAPI</v>
          </cell>
          <cell r="F4788" t="str">
            <v>AUXILIAR DE ENCANADOR OU BOMBEIRO HIDRÁULICO COM ENCARGOS COMPLEMENTARES</v>
          </cell>
          <cell r="G4788" t="str">
            <v>SEDI - SERVIÇOS DIVERSOS</v>
          </cell>
        </row>
        <row r="4788">
          <cell r="I4788" t="str">
            <v>H</v>
          </cell>
          <cell r="J4788">
            <v>0.173</v>
          </cell>
          <cell r="K4788">
            <v>0</v>
          </cell>
          <cell r="L4788">
            <v>26.23</v>
          </cell>
        </row>
        <row r="4789">
          <cell r="D4789" t="str">
            <v> 88267 </v>
          </cell>
          <cell r="E4789" t="str">
            <v>SINAPI</v>
          </cell>
          <cell r="F4789" t="str">
            <v>ENCANADOR OU BOMBEIRO HIDRÁULICO COM ENCARGOS COMPLEMENTARES</v>
          </cell>
          <cell r="G4789" t="str">
            <v>SEDI - SERVIÇOS DIVERSOS</v>
          </cell>
        </row>
        <row r="4789">
          <cell r="I4789" t="str">
            <v>H</v>
          </cell>
          <cell r="J4789">
            <v>0.173</v>
          </cell>
          <cell r="K4789">
            <v>0</v>
          </cell>
          <cell r="L4789">
            <v>32.39</v>
          </cell>
        </row>
        <row r="4790">
          <cell r="D4790" t="str">
            <v> 00003148 </v>
          </cell>
          <cell r="E4790" t="str">
            <v>SINAPI</v>
          </cell>
          <cell r="F4790" t="str">
            <v>FITA VEDA ROSCA EM ROLOS DE 18 MM X 50 M (L X C)</v>
          </cell>
          <cell r="G4790" t="str">
            <v>Material</v>
          </cell>
        </row>
        <row r="4790">
          <cell r="I4790" t="str">
            <v>UN</v>
          </cell>
          <cell r="J4790">
            <v>0.008</v>
          </cell>
          <cell r="K4790">
            <v>0</v>
          </cell>
          <cell r="L4790">
            <v>11.83</v>
          </cell>
        </row>
        <row r="4791">
          <cell r="D4791" t="str">
            <v> UFF_COTAÇÃO 210 </v>
          </cell>
          <cell r="E4791" t="str">
            <v>Próprio</v>
          </cell>
          <cell r="F4791" t="str">
            <v>NIPLE DE FERRO GALVANIZADO, COM ROSCA BSP, DE 1/4"</v>
          </cell>
          <cell r="G4791" t="str">
            <v>Material</v>
          </cell>
        </row>
        <row r="4791">
          <cell r="I4791" t="str">
            <v>UN</v>
          </cell>
          <cell r="J4791">
            <v>1</v>
          </cell>
          <cell r="K4791">
            <v>0</v>
          </cell>
          <cell r="L4791">
            <v>4.46</v>
          </cell>
        </row>
        <row r="4792">
          <cell r="D4792" t="str">
            <v> 00007307 </v>
          </cell>
          <cell r="E4792" t="str">
            <v>SINAPI</v>
          </cell>
          <cell r="F4792" t="str">
            <v>FUNDO ANTICORROSIVO PARA METAIS FERROSOS (ZARCAO)</v>
          </cell>
          <cell r="G4792" t="str">
            <v>Material</v>
          </cell>
        </row>
        <row r="4792">
          <cell r="I4792" t="str">
            <v>L</v>
          </cell>
          <cell r="J4792">
            <v>0.002</v>
          </cell>
          <cell r="K4792">
            <v>0</v>
          </cell>
          <cell r="L4792">
            <v>50.91</v>
          </cell>
        </row>
        <row r="4794">
          <cell r="D4794" t="str">
            <v>Código</v>
          </cell>
          <cell r="E4794" t="str">
            <v>Banco</v>
          </cell>
          <cell r="F4794" t="str">
            <v>Descrição</v>
          </cell>
          <cell r="G4794" t="str">
            <v>Tipo</v>
          </cell>
        </row>
        <row r="4794">
          <cell r="I4794" t="str">
            <v>Und</v>
          </cell>
          <cell r="J4794" t="str">
            <v>Quant.</v>
          </cell>
          <cell r="K4794" t="str">
            <v>Porcent.</v>
          </cell>
          <cell r="L4794" t="str">
            <v>Valor Unit</v>
          </cell>
        </row>
        <row r="4795">
          <cell r="D4795" t="str">
            <v> UFF00513 (ADAPT_SBC: 056215) </v>
          </cell>
          <cell r="E4795" t="str">
            <v>Próprio</v>
          </cell>
          <cell r="F4795" t="str">
            <v>LUVA FERRO GALVANIZADO DIAM. 1/4""</v>
          </cell>
          <cell r="G4795">
            <v>56</v>
          </cell>
        </row>
        <row r="4795">
          <cell r="I4795" t="str">
            <v>UN</v>
          </cell>
          <cell r="J4795">
            <v>1</v>
          </cell>
        </row>
        <row r="4795">
          <cell r="L4795">
            <v>14.79</v>
          </cell>
        </row>
        <row r="4796">
          <cell r="D4796" t="str">
            <v> 88267 </v>
          </cell>
          <cell r="E4796" t="str">
            <v>SINAPI</v>
          </cell>
          <cell r="F4796" t="str">
            <v>ENCANADOR OU BOMBEIRO HIDRÁULICO COM ENCARGOS COMPLEMENTARES</v>
          </cell>
          <cell r="G4796" t="str">
            <v>SEDI - SERVIÇOS DIVERSOS</v>
          </cell>
        </row>
        <row r="4796">
          <cell r="I4796" t="str">
            <v>H</v>
          </cell>
          <cell r="J4796">
            <v>0.171</v>
          </cell>
          <cell r="K4796">
            <v>0</v>
          </cell>
          <cell r="L4796">
            <v>32.39</v>
          </cell>
        </row>
        <row r="4797">
          <cell r="D4797" t="str">
            <v> 88248 </v>
          </cell>
          <cell r="E4797" t="str">
            <v>SINAPI</v>
          </cell>
          <cell r="F4797" t="str">
            <v>AUXILIAR DE ENCANADOR OU BOMBEIRO HIDRÁULICO COM ENCARGOS COMPLEMENTARES</v>
          </cell>
          <cell r="G4797" t="str">
            <v>SEDI - SERVIÇOS DIVERSOS</v>
          </cell>
        </row>
        <row r="4797">
          <cell r="I4797" t="str">
            <v>H</v>
          </cell>
          <cell r="J4797">
            <v>0.171</v>
          </cell>
          <cell r="K4797">
            <v>0</v>
          </cell>
          <cell r="L4797">
            <v>26.23</v>
          </cell>
        </row>
        <row r="4798">
          <cell r="D4798" t="str">
            <v> UFF_COTAÇÃO 211 </v>
          </cell>
          <cell r="E4798" t="str">
            <v>Próprio</v>
          </cell>
          <cell r="F4798" t="str">
            <v>LUVA GALVANIZADO 1/4"</v>
          </cell>
          <cell r="G4798" t="str">
            <v>Material</v>
          </cell>
        </row>
        <row r="4798">
          <cell r="I4798" t="str">
            <v>UN</v>
          </cell>
          <cell r="J4798">
            <v>1</v>
          </cell>
          <cell r="K4798">
            <v>0</v>
          </cell>
          <cell r="L4798">
            <v>4.74</v>
          </cell>
        </row>
        <row r="4799">
          <cell r="D4799" t="str">
            <v> 004636 </v>
          </cell>
          <cell r="E4799" t="str">
            <v>SBC</v>
          </cell>
          <cell r="F4799" t="str">
            <v>FITA TEFLON VEDA ROSCA 18mm x 25m</v>
          </cell>
          <cell r="G4799" t="str">
            <v>Material</v>
          </cell>
        </row>
        <row r="4799">
          <cell r="I4799" t="str">
            <v>M</v>
          </cell>
          <cell r="J4799">
            <v>0.32</v>
          </cell>
          <cell r="K4799">
            <v>0</v>
          </cell>
          <cell r="L4799">
            <v>0.15</v>
          </cell>
        </row>
        <row r="4801">
          <cell r="D4801" t="str">
            <v>Código</v>
          </cell>
          <cell r="E4801" t="str">
            <v>Banco</v>
          </cell>
          <cell r="F4801" t="str">
            <v>Descrição</v>
          </cell>
          <cell r="G4801" t="str">
            <v>Tipo</v>
          </cell>
        </row>
        <row r="4801">
          <cell r="I4801" t="str">
            <v>Und</v>
          </cell>
          <cell r="J4801" t="str">
            <v>Quant.</v>
          </cell>
          <cell r="K4801" t="str">
            <v>Porcent.</v>
          </cell>
          <cell r="L4801" t="str">
            <v>Valor Unit</v>
          </cell>
        </row>
        <row r="4802">
          <cell r="D4802" t="str">
            <v> 101917 </v>
          </cell>
          <cell r="E4802" t="str">
            <v>SINAPI</v>
          </cell>
          <cell r="F4802" t="str">
            <v>MANÔMETRO 0 A 200 PSI (0 A 14 KGF/CM2), D = 50MM - FORNECIMENTO E INSTALAÇÃO. AF_10/2020</v>
          </cell>
          <cell r="G4802" t="str">
            <v>INES - INSTALAÇÕES ESPECIAIS</v>
          </cell>
        </row>
        <row r="4802">
          <cell r="I4802" t="str">
            <v>UN</v>
          </cell>
          <cell r="J4802">
            <v>1</v>
          </cell>
        </row>
        <row r="4802">
          <cell r="L4802">
            <v>154.33</v>
          </cell>
        </row>
        <row r="4803">
          <cell r="D4803" t="str">
            <v> 88267 </v>
          </cell>
          <cell r="E4803" t="str">
            <v>SINAPI</v>
          </cell>
          <cell r="F4803" t="str">
            <v>ENCANADOR OU BOMBEIRO HIDRÁULICO COM ENCARGOS COMPLEMENTARES</v>
          </cell>
          <cell r="G4803" t="str">
            <v>SEDI - SERVIÇOS DIVERSOS</v>
          </cell>
        </row>
        <row r="4803">
          <cell r="I4803" t="str">
            <v>H</v>
          </cell>
          <cell r="J4803">
            <v>0.843</v>
          </cell>
          <cell r="K4803">
            <v>0</v>
          </cell>
          <cell r="L4803">
            <v>32.39</v>
          </cell>
        </row>
        <row r="4804">
          <cell r="D4804" t="str">
            <v> 88248 </v>
          </cell>
          <cell r="E4804" t="str">
            <v>SINAPI</v>
          </cell>
          <cell r="F4804" t="str">
            <v>AUXILIAR DE ENCANADOR OU BOMBEIRO HIDRÁULICO COM ENCARGOS COMPLEMENTARES</v>
          </cell>
          <cell r="G4804" t="str">
            <v>SEDI - SERVIÇOS DIVERSOS</v>
          </cell>
        </row>
        <row r="4804">
          <cell r="I4804" t="str">
            <v>H</v>
          </cell>
          <cell r="J4804">
            <v>0.843</v>
          </cell>
          <cell r="K4804">
            <v>0</v>
          </cell>
          <cell r="L4804">
            <v>26.23</v>
          </cell>
        </row>
        <row r="4805">
          <cell r="D4805" t="str">
            <v> 00003146 </v>
          </cell>
          <cell r="E4805" t="str">
            <v>SINAPI</v>
          </cell>
          <cell r="F4805" t="str">
            <v>FITA VEDA ROSCA EM ROLOS DE 18 MM X 10 M (L X C)</v>
          </cell>
          <cell r="G4805" t="str">
            <v>Material</v>
          </cell>
        </row>
        <row r="4805">
          <cell r="I4805" t="str">
            <v>UN</v>
          </cell>
          <cell r="J4805">
            <v>0.012</v>
          </cell>
          <cell r="K4805">
            <v>0</v>
          </cell>
          <cell r="L4805">
            <v>3.21</v>
          </cell>
        </row>
        <row r="4806">
          <cell r="D4806" t="str">
            <v> 00012899 </v>
          </cell>
          <cell r="E4806" t="str">
            <v>SINAPI</v>
          </cell>
          <cell r="F4806" t="str">
            <v>MANOMETRO COM CAIXA EM ACO PINTADO, ESCALA *10* KGF/CM2 (*10* BAR), DIAMETRO NOMINAL DE *63* MM, CONEXAO DE 1/4"</v>
          </cell>
          <cell r="G4806" t="str">
            <v>Material</v>
          </cell>
        </row>
        <row r="4806">
          <cell r="I4806" t="str">
            <v>UN</v>
          </cell>
          <cell r="J4806">
            <v>1</v>
          </cell>
          <cell r="K4806">
            <v>0</v>
          </cell>
          <cell r="L4806">
            <v>104.89</v>
          </cell>
        </row>
        <row r="4808">
          <cell r="D4808" t="str">
            <v>Código</v>
          </cell>
          <cell r="E4808" t="str">
            <v>Banco</v>
          </cell>
          <cell r="F4808" t="str">
            <v>Descrição</v>
          </cell>
          <cell r="G4808" t="str">
            <v>Tipo</v>
          </cell>
        </row>
        <row r="4808">
          <cell r="I4808" t="str">
            <v>Und</v>
          </cell>
          <cell r="J4808" t="str">
            <v>Quant.</v>
          </cell>
          <cell r="K4808" t="str">
            <v>Porcent.</v>
          </cell>
          <cell r="L4808" t="str">
            <v>Valor Unit</v>
          </cell>
        </row>
        <row r="4809">
          <cell r="D4809" t="str">
            <v> 055700 </v>
          </cell>
          <cell r="E4809" t="str">
            <v>SBC</v>
          </cell>
          <cell r="F4809" t="str">
            <v>PRESSOSTATO ALTA/BAIXA COM REARME MANUAL REF. KP15</v>
          </cell>
          <cell r="G4809" t="str">
            <v>INSTALACOES HIDRAULICAS - INCENDIO</v>
          </cell>
        </row>
        <row r="4809">
          <cell r="I4809" t="str">
            <v>UN</v>
          </cell>
          <cell r="J4809">
            <v>1</v>
          </cell>
        </row>
        <row r="4809">
          <cell r="L4809">
            <v>455.63</v>
          </cell>
        </row>
        <row r="4810">
          <cell r="D4810" t="str">
            <v> 099034 </v>
          </cell>
          <cell r="E4810" t="str">
            <v>SBC</v>
          </cell>
          <cell r="F4810" t="str">
            <v>AJUDANTE DE BOMBEIRO OU ENCANADOR</v>
          </cell>
          <cell r="G4810" t="str">
            <v>Mão de Obra</v>
          </cell>
        </row>
        <row r="4810">
          <cell r="I4810" t="str">
            <v>H</v>
          </cell>
          <cell r="J4810">
            <v>1.701</v>
          </cell>
          <cell r="K4810">
            <v>0</v>
          </cell>
          <cell r="L4810">
            <v>19.687466</v>
          </cell>
        </row>
        <row r="4811">
          <cell r="D4811" t="str">
            <v> 099200 </v>
          </cell>
          <cell r="E4811" t="str">
            <v>SBC</v>
          </cell>
          <cell r="F4811" t="str">
            <v>BOMBEIRO OU ENCANADOR</v>
          </cell>
          <cell r="G4811" t="str">
            <v>Mão de Obra</v>
          </cell>
        </row>
        <row r="4811">
          <cell r="I4811" t="str">
            <v>H</v>
          </cell>
          <cell r="J4811">
            <v>1.701</v>
          </cell>
          <cell r="K4811">
            <v>0</v>
          </cell>
          <cell r="L4811">
            <v>25.83713</v>
          </cell>
        </row>
        <row r="4812">
          <cell r="D4812" t="str">
            <v> 006181 </v>
          </cell>
          <cell r="E4812" t="str">
            <v>SBC</v>
          </cell>
          <cell r="F4812" t="str">
            <v>PRESSOSTATO ALTA/BAIXA COM REARME MANUAL REF. KP15</v>
          </cell>
          <cell r="G4812" t="str">
            <v>Material</v>
          </cell>
        </row>
        <row r="4812">
          <cell r="I4812" t="str">
            <v>UN</v>
          </cell>
          <cell r="J4812">
            <v>1</v>
          </cell>
          <cell r="K4812">
            <v>0</v>
          </cell>
          <cell r="L4812">
            <v>378.21</v>
          </cell>
        </row>
        <row r="4814">
          <cell r="D4814" t="str">
            <v>Código</v>
          </cell>
          <cell r="E4814" t="str">
            <v>Banco</v>
          </cell>
          <cell r="F4814" t="str">
            <v>Descrição</v>
          </cell>
          <cell r="G4814" t="str">
            <v>Tipo</v>
          </cell>
        </row>
        <row r="4814">
          <cell r="I4814" t="str">
            <v>Und</v>
          </cell>
          <cell r="J4814" t="str">
            <v>Quant.</v>
          </cell>
          <cell r="K4814" t="str">
            <v>Porcent.</v>
          </cell>
          <cell r="L4814" t="str">
            <v>Valor Unit</v>
          </cell>
        </row>
        <row r="4815">
          <cell r="D4815" t="str">
            <v> 055053 </v>
          </cell>
          <cell r="E4815" t="str">
            <v>SBC</v>
          </cell>
          <cell r="F4815" t="str">
            <v>CONJUNTO PRESSURIZACAO PARA REDE DE INCENDIO</v>
          </cell>
          <cell r="G4815" t="str">
            <v>INSTALACOES HIDRAULICAS - INCENDIO</v>
          </cell>
        </row>
        <row r="4815">
          <cell r="I4815" t="str">
            <v>UN</v>
          </cell>
          <cell r="J4815">
            <v>1</v>
          </cell>
        </row>
        <row r="4815">
          <cell r="L4815">
            <v>1064.03</v>
          </cell>
        </row>
        <row r="4816">
          <cell r="D4816" t="str">
            <v> 006180 </v>
          </cell>
          <cell r="E4816" t="str">
            <v>SBC</v>
          </cell>
          <cell r="F4816" t="str">
            <v>MANOMETRO VERTICAL 1/4 0 A 14 BAR / 0 A 200 LIBRAS ou PSI</v>
          </cell>
          <cell r="G4816" t="str">
            <v>Material</v>
          </cell>
        </row>
        <row r="4816">
          <cell r="I4816" t="str">
            <v>UN</v>
          </cell>
          <cell r="J4816">
            <v>1</v>
          </cell>
          <cell r="K4816">
            <v>0</v>
          </cell>
          <cell r="L4816">
            <v>32.99</v>
          </cell>
        </row>
        <row r="4817">
          <cell r="D4817" t="str">
            <v> 099034 </v>
          </cell>
          <cell r="E4817" t="str">
            <v>SBC</v>
          </cell>
          <cell r="F4817" t="str">
            <v>AJUDANTE DE BOMBEIRO OU ENCANADOR</v>
          </cell>
          <cell r="G4817" t="str">
            <v>Mão de Obra</v>
          </cell>
        </row>
        <row r="4817">
          <cell r="I4817" t="str">
            <v>H</v>
          </cell>
          <cell r="J4817">
            <v>4.33</v>
          </cell>
          <cell r="K4817">
            <v>0</v>
          </cell>
          <cell r="L4817">
            <v>19.687466</v>
          </cell>
        </row>
        <row r="4818">
          <cell r="D4818" t="str">
            <v> 070248 </v>
          </cell>
          <cell r="E4818" t="str">
            <v>SBC</v>
          </cell>
          <cell r="F4818" t="str">
            <v>TANQUE DE PRESSAO TAP 35 LITROS SCHNEIDER</v>
          </cell>
          <cell r="G4818" t="str">
            <v>Material</v>
          </cell>
        </row>
        <row r="4818">
          <cell r="I4818" t="str">
            <v>UN</v>
          </cell>
          <cell r="J4818">
            <v>1</v>
          </cell>
          <cell r="K4818">
            <v>0</v>
          </cell>
          <cell r="L4818">
            <v>849.9</v>
          </cell>
        </row>
        <row r="4819">
          <cell r="D4819" t="str">
            <v> 099200 </v>
          </cell>
          <cell r="E4819" t="str">
            <v>SBC</v>
          </cell>
          <cell r="F4819" t="str">
            <v>BOMBEIRO OU ENCANADOR</v>
          </cell>
          <cell r="G4819" t="str">
            <v>Mão de Obra</v>
          </cell>
        </row>
        <row r="4819">
          <cell r="I4819" t="str">
            <v>H</v>
          </cell>
          <cell r="J4819">
            <v>3.712</v>
          </cell>
          <cell r="K4819">
            <v>0</v>
          </cell>
          <cell r="L4819">
            <v>25.83713</v>
          </cell>
        </row>
        <row r="4821">
          <cell r="F4821" t="str">
            <v>SINALIZAÇÃO DE EMERGÊNCIA E SEGURANÇA</v>
          </cell>
        </row>
        <row r="4822">
          <cell r="D4822" t="str">
            <v>Código</v>
          </cell>
          <cell r="E4822" t="str">
            <v>Banco</v>
          </cell>
          <cell r="F4822" t="str">
            <v>Descrição</v>
          </cell>
          <cell r="G4822" t="str">
            <v>Tipo</v>
          </cell>
        </row>
        <row r="4822">
          <cell r="I4822" t="str">
            <v>Und</v>
          </cell>
          <cell r="J4822" t="str">
            <v>Quant.</v>
          </cell>
          <cell r="K4822" t="str">
            <v>Porcent.</v>
          </cell>
          <cell r="L4822" t="str">
            <v>Valor Unit</v>
          </cell>
        </row>
        <row r="4823">
          <cell r="D4823" t="str">
            <v> 05.054.0105-A </v>
          </cell>
          <cell r="E4823" t="str">
            <v>EMOP</v>
          </cell>
          <cell r="F4823" t="str">
            <v>PLACA FOTOLUMINESCENTE DE SINALIZACAO DE SEGURANCA CONTRA IN CENDIO,PARA EQUIPAMENTOS DE COMBATE A INCENDIO E ALARME,EM P VC ANTICHAMA,DIMENSOES APROXIMADAS DE (15X15)CM,CONFORME ABN T NBR 16820.FORNECIMENTO E COLOCACAO</v>
          </cell>
          <cell r="G4823">
            <v>5</v>
          </cell>
        </row>
        <row r="4823">
          <cell r="I4823" t="str">
            <v>UN</v>
          </cell>
          <cell r="J4823">
            <v>1</v>
          </cell>
        </row>
        <row r="4823">
          <cell r="L4823">
            <v>9.72</v>
          </cell>
        </row>
        <row r="4824">
          <cell r="D4824" t="str">
            <v> 20115 </v>
          </cell>
          <cell r="E4824" t="str">
            <v>EMOP</v>
          </cell>
          <cell r="F4824" t="str">
            <v>MAO-DE-OBRA DE PEDREIRO, INCLUSIVE ENCAR GOS SOCIAIS DESONERADOS</v>
          </cell>
          <cell r="G4824" t="str">
            <v>Mão de Obra</v>
          </cell>
        </row>
        <row r="4824">
          <cell r="I4824" t="str">
            <v>H</v>
          </cell>
          <cell r="J4824">
            <v>0.2</v>
          </cell>
          <cell r="K4824">
            <v>3</v>
          </cell>
          <cell r="L4824">
            <v>24.2</v>
          </cell>
        </row>
        <row r="4825">
          <cell r="D4825" t="str">
            <v> 14719 </v>
          </cell>
          <cell r="E4825" t="str">
            <v>EMOP</v>
          </cell>
          <cell r="F4825" t="str">
            <v>PLACA FOTOLUMINESCENTE SINALIZACAO SEG.C INCENDIO,P/EQUIP.COMBATE INCEND. E ALARM E,PVC ANTICHAMA,(15X15)CM,ABNT NBR 16820</v>
          </cell>
          <cell r="G4825" t="str">
            <v>Material</v>
          </cell>
        </row>
        <row r="4825">
          <cell r="I4825" t="str">
            <v>UN</v>
          </cell>
          <cell r="J4825">
            <v>1</v>
          </cell>
          <cell r="K4825">
            <v>0</v>
          </cell>
          <cell r="L4825">
            <v>4.74</v>
          </cell>
        </row>
        <row r="4827">
          <cell r="D4827" t="str">
            <v>Código</v>
          </cell>
          <cell r="E4827" t="str">
            <v>Banco</v>
          </cell>
          <cell r="F4827" t="str">
            <v>Descrição</v>
          </cell>
          <cell r="G4827" t="str">
            <v>Tipo</v>
          </cell>
        </row>
        <row r="4827">
          <cell r="I4827" t="str">
            <v>Und</v>
          </cell>
          <cell r="J4827" t="str">
            <v>Quant.</v>
          </cell>
          <cell r="K4827" t="str">
            <v>Porcent.</v>
          </cell>
          <cell r="L4827" t="str">
            <v>Valor Unit</v>
          </cell>
        </row>
        <row r="4828">
          <cell r="D4828" t="str">
            <v> UFF00559 (ADAPT_SBC: 055918) </v>
          </cell>
          <cell r="E4828" t="str">
            <v>Próprio</v>
          </cell>
          <cell r="F4828" t="str">
            <v>PLACA FOTOLUMINESCENTE DE SINALIZACAO DE SEGURANCA CONTRA INCENDIO, PARA EQUIPAMENTOS DE COMBATE A INCENDIO E ALARME, EM PVC ANTICHAMA, DIMENSOES APROXIMADAS DE (252X126)MM. FORNECIMENTO E COLOCACAO.</v>
          </cell>
          <cell r="G4828">
            <v>55</v>
          </cell>
        </row>
        <row r="4828">
          <cell r="I4828" t="str">
            <v>UN</v>
          </cell>
          <cell r="J4828">
            <v>1</v>
          </cell>
        </row>
        <row r="4828">
          <cell r="L4828">
            <v>10.77</v>
          </cell>
        </row>
        <row r="4829">
          <cell r="D4829" t="str">
            <v> 88316 </v>
          </cell>
          <cell r="E4829" t="str">
            <v>SINAPI</v>
          </cell>
          <cell r="F4829" t="str">
            <v>SERVENTE COM ENCARGOS COMPLEMENTARES</v>
          </cell>
          <cell r="G4829" t="str">
            <v>SEDI - SERVIÇOS DIVERSOS</v>
          </cell>
        </row>
        <row r="4829">
          <cell r="I4829" t="str">
            <v>H</v>
          </cell>
          <cell r="J4829">
            <v>0.03</v>
          </cell>
          <cell r="K4829">
            <v>0</v>
          </cell>
          <cell r="L4829">
            <v>25.95</v>
          </cell>
        </row>
        <row r="4830">
          <cell r="D4830" t="str">
            <v> 000873 </v>
          </cell>
          <cell r="E4830" t="str">
            <v>SBC</v>
          </cell>
          <cell r="F4830" t="str">
            <v>PLACA DE SINALIZACAO FOTOLUMINESCENTE DE ORIENTACAO E SALVAMENTO 26x13cm</v>
          </cell>
          <cell r="G4830" t="str">
            <v>Material</v>
          </cell>
        </row>
        <row r="4830">
          <cell r="I4830" t="str">
            <v>UN</v>
          </cell>
          <cell r="J4830">
            <v>1</v>
          </cell>
          <cell r="K4830">
            <v>0</v>
          </cell>
          <cell r="L4830">
            <v>10</v>
          </cell>
        </row>
        <row r="4832">
          <cell r="D4832" t="str">
            <v>Código</v>
          </cell>
          <cell r="E4832" t="str">
            <v>Banco</v>
          </cell>
          <cell r="F4832" t="str">
            <v>Descrição</v>
          </cell>
          <cell r="G4832" t="str">
            <v>Tipo</v>
          </cell>
        </row>
        <row r="4832">
          <cell r="I4832" t="str">
            <v>Und</v>
          </cell>
          <cell r="J4832" t="str">
            <v>Quant.</v>
          </cell>
          <cell r="K4832" t="str">
            <v>Porcent.</v>
          </cell>
          <cell r="L4832" t="str">
            <v>Valor Unit</v>
          </cell>
        </row>
        <row r="4833">
          <cell r="D4833" t="str">
            <v> UFF00560 (ADAPT_EMOP: 05.054.0120-A) </v>
          </cell>
          <cell r="E4833" t="str">
            <v>Próprio</v>
          </cell>
          <cell r="F4833" t="str">
            <v>PLACA FOTOLUMINESCENTE DE SINALIZACAO DE SEGURANCA CONTRA INCENDIO, EM PVC ANTICHAMA, FORMA CIRCULAR, DIAMETRO APROXIMADO DE 101MM. FORNECIMENTO E COLOCACAO.</v>
          </cell>
          <cell r="G4833">
            <v>5</v>
          </cell>
        </row>
        <row r="4833">
          <cell r="I4833" t="str">
            <v>UN</v>
          </cell>
          <cell r="J4833">
            <v>1</v>
          </cell>
        </row>
        <row r="4833">
          <cell r="L4833">
            <v>26.67</v>
          </cell>
        </row>
        <row r="4834">
          <cell r="D4834" t="str">
            <v> 88309 </v>
          </cell>
          <cell r="E4834" t="str">
            <v>SINAPI</v>
          </cell>
          <cell r="F4834" t="str">
            <v>PEDREIRO COM ENCARGOS COMPLEMENTARES</v>
          </cell>
          <cell r="G4834" t="str">
            <v>SEDI - SERVIÇOS DIVERSOS</v>
          </cell>
        </row>
        <row r="4834">
          <cell r="I4834" t="str">
            <v>H</v>
          </cell>
          <cell r="J4834">
            <v>0.2</v>
          </cell>
          <cell r="K4834">
            <v>0</v>
          </cell>
          <cell r="L4834">
            <v>33.38</v>
          </cell>
        </row>
        <row r="4835">
          <cell r="D4835" t="str">
            <v> UFF_COTAÇÃO 212 </v>
          </cell>
          <cell r="E4835" t="str">
            <v>Próprio</v>
          </cell>
          <cell r="F4835" t="str">
            <v>PLACA FOTOLUMINESCENTE SINALIZACAO SEG. CONTRA INCENDIO,DE PROIBICAO,PVC ANTIC.,FORMA CIRC.,DIAMETRO 101MM,ABNT NBR 16820</v>
          </cell>
          <cell r="G4835" t="str">
            <v>Material</v>
          </cell>
        </row>
        <row r="4835">
          <cell r="I4835" t="str">
            <v>UN</v>
          </cell>
          <cell r="J4835">
            <v>1</v>
          </cell>
          <cell r="K4835">
            <v>0</v>
          </cell>
          <cell r="L4835">
            <v>20</v>
          </cell>
        </row>
        <row r="4837">
          <cell r="D4837" t="str">
            <v>Código</v>
          </cell>
          <cell r="E4837" t="str">
            <v>Banco</v>
          </cell>
          <cell r="F4837" t="str">
            <v>Descrição</v>
          </cell>
          <cell r="G4837" t="str">
            <v>Tipo</v>
          </cell>
        </row>
        <row r="4837">
          <cell r="I4837" t="str">
            <v>Und</v>
          </cell>
          <cell r="J4837" t="str">
            <v>Quant.</v>
          </cell>
          <cell r="K4837" t="str">
            <v>Porcent.</v>
          </cell>
          <cell r="L4837" t="str">
            <v>Valor Unit</v>
          </cell>
        </row>
        <row r="4838">
          <cell r="D4838" t="str">
            <v> UFF00561 (ADAPT_EMOP: 05.054.0120-A) </v>
          </cell>
          <cell r="E4838" t="str">
            <v>Próprio</v>
          </cell>
          <cell r="F4838" t="str">
            <v>PLACA FOTOLUMINESCENTE DE SINALIZACAO DE SEGURANCA CONTRA INCENDIO, EM PVC ANTICHAMA, FORMA CIRCULAR, DIAMETRO APROXIMADO DE 204MM. FORNECIMENTO E COLOCACAO.</v>
          </cell>
          <cell r="G4838">
            <v>5</v>
          </cell>
        </row>
        <row r="4838">
          <cell r="I4838" t="str">
            <v>UN</v>
          </cell>
          <cell r="J4838">
            <v>1</v>
          </cell>
        </row>
        <row r="4838">
          <cell r="L4838">
            <v>16.26</v>
          </cell>
        </row>
        <row r="4839">
          <cell r="D4839" t="str">
            <v> 88309 </v>
          </cell>
          <cell r="E4839" t="str">
            <v>SINAPI</v>
          </cell>
          <cell r="F4839" t="str">
            <v>PEDREIRO COM ENCARGOS COMPLEMENTARES</v>
          </cell>
          <cell r="G4839" t="str">
            <v>SEDI - SERVIÇOS DIVERSOS</v>
          </cell>
        </row>
        <row r="4839">
          <cell r="I4839" t="str">
            <v>H</v>
          </cell>
          <cell r="J4839">
            <v>0.2</v>
          </cell>
          <cell r="K4839">
            <v>0</v>
          </cell>
          <cell r="L4839">
            <v>33.38</v>
          </cell>
        </row>
        <row r="4840">
          <cell r="D4840" t="str">
            <v> 14736 </v>
          </cell>
          <cell r="E4840" t="str">
            <v>EMOP</v>
          </cell>
          <cell r="F4840" t="str">
            <v>PLACA FOTOLUMINESCENTE SINALIZACAO SEG.C ONTRA INCENDIO,DE PROIBICAO,PVC ANTIC.,F ORMA CIRC.,DIAMETRO 20CM,ABNT NBR 16820</v>
          </cell>
          <cell r="G4840" t="str">
            <v>Material</v>
          </cell>
        </row>
        <row r="4840">
          <cell r="I4840" t="str">
            <v>UN</v>
          </cell>
          <cell r="J4840">
            <v>1</v>
          </cell>
          <cell r="K4840">
            <v>0</v>
          </cell>
          <cell r="L4840">
            <v>9.59</v>
          </cell>
        </row>
        <row r="4842">
          <cell r="D4842" t="str">
            <v>Código</v>
          </cell>
          <cell r="E4842" t="str">
            <v>Banco</v>
          </cell>
          <cell r="F4842" t="str">
            <v>Descrição</v>
          </cell>
          <cell r="G4842" t="str">
            <v>Tipo</v>
          </cell>
        </row>
        <row r="4842">
          <cell r="I4842" t="str">
            <v>Und</v>
          </cell>
          <cell r="J4842" t="str">
            <v>Quant.</v>
          </cell>
          <cell r="K4842" t="str">
            <v>Porcent.</v>
          </cell>
          <cell r="L4842" t="str">
            <v>Valor Unit</v>
          </cell>
        </row>
        <row r="4843">
          <cell r="D4843" t="str">
            <v> UFF00562 (ADAPT_EMOP: 05.054.0120-A) </v>
          </cell>
          <cell r="E4843" t="str">
            <v>Próprio</v>
          </cell>
          <cell r="F4843" t="str">
            <v>PLACA FOTOLUMINESCENTE DE SINALIZACAO DE SEGURANCA CONTRA INCENDIO, EM PVC ANTICHAMA, FORMA CIRCULAR, DIAMETRO APROXIMADO DE 134MM. FORNECIMENTO E COLOCACAO.</v>
          </cell>
          <cell r="G4843">
            <v>5</v>
          </cell>
        </row>
        <row r="4843">
          <cell r="I4843" t="str">
            <v>UN</v>
          </cell>
          <cell r="J4843">
            <v>1</v>
          </cell>
        </row>
        <row r="4843">
          <cell r="L4843">
            <v>30.67</v>
          </cell>
        </row>
        <row r="4844">
          <cell r="D4844" t="str">
            <v> 88309 </v>
          </cell>
          <cell r="E4844" t="str">
            <v>SINAPI</v>
          </cell>
          <cell r="F4844" t="str">
            <v>PEDREIRO COM ENCARGOS COMPLEMENTARES</v>
          </cell>
          <cell r="G4844" t="str">
            <v>SEDI - SERVIÇOS DIVERSOS</v>
          </cell>
        </row>
        <row r="4844">
          <cell r="I4844" t="str">
            <v>H</v>
          </cell>
          <cell r="J4844">
            <v>0.2</v>
          </cell>
          <cell r="K4844">
            <v>0</v>
          </cell>
          <cell r="L4844">
            <v>33.38</v>
          </cell>
        </row>
        <row r="4845">
          <cell r="D4845" t="str">
            <v> UFF_COTAÇÃO 213 </v>
          </cell>
          <cell r="E4845" t="str">
            <v>Próprio</v>
          </cell>
          <cell r="F4845" t="str">
            <v>PLACA FOTOLUMINESCENTE SINALIZACAO SEG. CONTRA INCENDIO,DE PROIBICAO,PVC ANTIC.,FORMA CIRC.,DIAMETRO 134MM,ABNT NBR 16820</v>
          </cell>
          <cell r="G4845" t="str">
            <v>Material</v>
          </cell>
        </row>
        <row r="4845">
          <cell r="I4845" t="str">
            <v>UN</v>
          </cell>
          <cell r="J4845">
            <v>1</v>
          </cell>
          <cell r="K4845">
            <v>0</v>
          </cell>
          <cell r="L4845">
            <v>24</v>
          </cell>
        </row>
        <row r="4847">
          <cell r="D4847" t="str">
            <v>Código</v>
          </cell>
          <cell r="E4847" t="str">
            <v>Banco</v>
          </cell>
          <cell r="F4847" t="str">
            <v>Descrição</v>
          </cell>
          <cell r="G4847" t="str">
            <v>Tipo</v>
          </cell>
        </row>
        <row r="4847">
          <cell r="I4847" t="str">
            <v>Und</v>
          </cell>
          <cell r="J4847" t="str">
            <v>Quant.</v>
          </cell>
          <cell r="K4847" t="str">
            <v>Porcent.</v>
          </cell>
          <cell r="L4847" t="str">
            <v>Valor Unit</v>
          </cell>
        </row>
        <row r="4848">
          <cell r="D4848" t="str">
            <v> UFF00563 (ADAPT_SBC: 055036) </v>
          </cell>
          <cell r="E4848" t="str">
            <v>Próprio</v>
          </cell>
          <cell r="F4848" t="str">
            <v>PLACA FOTOLUMINESCENTE DE SINALIZACAO DE SEGURANCA CONTRA INCENDIO, PARA EQUIPAMENTOS DE COMBATE A INCENDIO E ALARME, EM PVC ANTICHAMA, DIMENSOES APROXIMADAS DE (179X179)MM. FORNECIMENTO E COLOCACAO.</v>
          </cell>
          <cell r="G4848">
            <v>55</v>
          </cell>
        </row>
        <row r="4848">
          <cell r="I4848" t="str">
            <v>UN</v>
          </cell>
          <cell r="J4848">
            <v>1</v>
          </cell>
        </row>
        <row r="4848">
          <cell r="L4848">
            <v>12.67</v>
          </cell>
        </row>
        <row r="4849">
          <cell r="D4849" t="str">
            <v> 88316 </v>
          </cell>
          <cell r="E4849" t="str">
            <v>SINAPI</v>
          </cell>
          <cell r="F4849" t="str">
            <v>SERVENTE COM ENCARGOS COMPLEMENTARES</v>
          </cell>
          <cell r="G4849" t="str">
            <v>SEDI - SERVIÇOS DIVERSOS</v>
          </cell>
        </row>
        <row r="4849">
          <cell r="I4849" t="str">
            <v>H</v>
          </cell>
          <cell r="J4849">
            <v>0.03</v>
          </cell>
          <cell r="K4849">
            <v>0</v>
          </cell>
          <cell r="L4849">
            <v>25.95</v>
          </cell>
        </row>
        <row r="4850">
          <cell r="D4850" t="str">
            <v> 003252 </v>
          </cell>
          <cell r="E4850" t="str">
            <v>SBC</v>
          </cell>
          <cell r="F4850" t="str">
            <v>PLACA DE SINALIZACAO FOTOLUMINESCENTE INDICACAO DE PAVIMENTO 18x18cm</v>
          </cell>
          <cell r="G4850" t="str">
            <v>Material</v>
          </cell>
        </row>
        <row r="4850">
          <cell r="I4850" t="str">
            <v>UN</v>
          </cell>
          <cell r="J4850">
            <v>1</v>
          </cell>
          <cell r="K4850">
            <v>0</v>
          </cell>
          <cell r="L4850">
            <v>11.9</v>
          </cell>
        </row>
        <row r="4852">
          <cell r="D4852" t="str">
            <v>Código</v>
          </cell>
          <cell r="E4852" t="str">
            <v>Banco</v>
          </cell>
          <cell r="F4852" t="str">
            <v>Descrição</v>
          </cell>
          <cell r="G4852" t="str">
            <v>Tipo</v>
          </cell>
        </row>
        <row r="4852">
          <cell r="I4852" t="str">
            <v>Und</v>
          </cell>
          <cell r="J4852" t="str">
            <v>Quant.</v>
          </cell>
          <cell r="K4852" t="str">
            <v>Porcent.</v>
          </cell>
          <cell r="L4852" t="str">
            <v>Valor Unit</v>
          </cell>
        </row>
        <row r="4853">
          <cell r="D4853" t="str">
            <v> UFF00564 (ADAPT_SBC: 055036) </v>
          </cell>
          <cell r="E4853" t="str">
            <v>Próprio</v>
          </cell>
          <cell r="F4853" t="str">
            <v>PLACA FOTOLUMINESCENTE DE SINALIZACAO DE SEGURANCA CONTRA INCENDIO, PARA EQUIPAMENTOS DE COMBATE A INCENDIO E ALARME, EM PVC ANTICHAMA, DIMENSOES APROXIMADAS DE (180X180)MM. FORNECIMENTO E COLOCACAO.</v>
          </cell>
          <cell r="G4853">
            <v>55</v>
          </cell>
        </row>
        <row r="4853">
          <cell r="I4853" t="str">
            <v>UN</v>
          </cell>
          <cell r="J4853">
            <v>1</v>
          </cell>
        </row>
        <row r="4853">
          <cell r="L4853">
            <v>12.67</v>
          </cell>
        </row>
        <row r="4854">
          <cell r="D4854" t="str">
            <v> 88316 </v>
          </cell>
          <cell r="E4854" t="str">
            <v>SINAPI</v>
          </cell>
          <cell r="F4854" t="str">
            <v>SERVENTE COM ENCARGOS COMPLEMENTARES</v>
          </cell>
          <cell r="G4854" t="str">
            <v>SEDI - SERVIÇOS DIVERSOS</v>
          </cell>
        </row>
        <row r="4854">
          <cell r="I4854" t="str">
            <v>H</v>
          </cell>
          <cell r="J4854">
            <v>0.03</v>
          </cell>
          <cell r="K4854">
            <v>0</v>
          </cell>
          <cell r="L4854">
            <v>25.95</v>
          </cell>
        </row>
        <row r="4855">
          <cell r="D4855" t="str">
            <v> 003252 </v>
          </cell>
          <cell r="E4855" t="str">
            <v>SBC</v>
          </cell>
          <cell r="F4855" t="str">
            <v>PLACA DE SINALIZACAO FOTOLUMINESCENTE INDICACAO DE PAVIMENTO 18x18cm</v>
          </cell>
          <cell r="G4855" t="str">
            <v>Material</v>
          </cell>
        </row>
        <row r="4855">
          <cell r="I4855" t="str">
            <v>UN</v>
          </cell>
          <cell r="J4855">
            <v>1</v>
          </cell>
          <cell r="K4855">
            <v>0</v>
          </cell>
          <cell r="L4855">
            <v>11.9</v>
          </cell>
        </row>
        <row r="4857">
          <cell r="F4857" t="str">
            <v>AR CONDICIONADO</v>
          </cell>
        </row>
        <row r="4858">
          <cell r="F4858" t="str">
            <v>EQUIPAMENTOS</v>
          </cell>
        </row>
        <row r="4859">
          <cell r="D4859" t="str">
            <v>Código</v>
          </cell>
          <cell r="E4859" t="str">
            <v>Banco</v>
          </cell>
          <cell r="F4859" t="str">
            <v>Descrição</v>
          </cell>
          <cell r="G4859" t="str">
            <v>Tipo</v>
          </cell>
        </row>
        <row r="4859">
          <cell r="I4859" t="str">
            <v>Und</v>
          </cell>
          <cell r="J4859" t="str">
            <v>Quant.</v>
          </cell>
          <cell r="K4859" t="str">
            <v>Porcent.</v>
          </cell>
          <cell r="L4859" t="str">
            <v>Valor Unit</v>
          </cell>
        </row>
        <row r="4860">
          <cell r="D4860" t="str">
            <v> UFF00297 (ADAPT_IOPES:180602) </v>
          </cell>
          <cell r="E4860" t="str">
            <v>Próprio</v>
          </cell>
          <cell r="F4860" t="str">
            <v>FORNECIMENTO E INSTALAÇÃO COMPLETA - UNIDADE EVAPORADORA VRF TIPO HI-WALL (NOVO) - MODELO 42VH028H - CAPACIDADE 9600BTU/h - POTÊNCIA 20W / 0,25A - ALIMENTAÇÃO 1F/220V/60Hz - MARCA CARRIER OU EQUIVALENTE TÉCNICO</v>
          </cell>
          <cell r="G4860" t="str">
            <v>INES - INSTALAÇÕES ESPECIAIS</v>
          </cell>
        </row>
        <row r="4860">
          <cell r="I4860" t="str">
            <v>und</v>
          </cell>
          <cell r="J4860">
            <v>1</v>
          </cell>
        </row>
        <row r="4860">
          <cell r="L4860">
            <v>3293</v>
          </cell>
        </row>
        <row r="4861">
          <cell r="D4861" t="str">
            <v> 88250 </v>
          </cell>
          <cell r="E4861" t="str">
            <v>SINAPI</v>
          </cell>
          <cell r="F4861" t="str">
            <v>AUXILIAR DE MECÂNICO COM ENCARGOS COMPLEMENTARES</v>
          </cell>
          <cell r="G4861" t="str">
            <v>SEDI - SERVIÇOS DIVERSOS</v>
          </cell>
        </row>
        <row r="4861">
          <cell r="I4861" t="str">
            <v>H</v>
          </cell>
          <cell r="J4861">
            <v>3</v>
          </cell>
          <cell r="K4861">
            <v>0</v>
          </cell>
          <cell r="L4861">
            <v>25.6</v>
          </cell>
        </row>
        <row r="4862">
          <cell r="D4862" t="str">
            <v> 100308 </v>
          </cell>
          <cell r="E4862" t="str">
            <v>SINAPI</v>
          </cell>
          <cell r="F4862" t="str">
            <v>MECÂNICO DE REFRIGERAÇÃO COM ENCARGOS COMPLEMENTARES</v>
          </cell>
          <cell r="G4862" t="str">
            <v>SEDI - SERVIÇOS DIVERSOS</v>
          </cell>
        </row>
        <row r="4862">
          <cell r="I4862" t="str">
            <v>H</v>
          </cell>
          <cell r="J4862">
            <v>3</v>
          </cell>
          <cell r="K4862">
            <v>0</v>
          </cell>
          <cell r="L4862">
            <v>29.89</v>
          </cell>
        </row>
        <row r="4863">
          <cell r="D4863" t="str">
            <v> 88266 </v>
          </cell>
          <cell r="E4863" t="str">
            <v>SINAPI</v>
          </cell>
          <cell r="F4863" t="str">
            <v>ELETROTÉCNICO COM ENCARGOS COMPLEMENTARES</v>
          </cell>
          <cell r="G4863" t="str">
            <v>SEDI - SERVIÇOS DIVERSOS</v>
          </cell>
        </row>
        <row r="4863">
          <cell r="I4863" t="str">
            <v>H</v>
          </cell>
          <cell r="J4863">
            <v>0.5</v>
          </cell>
          <cell r="K4863">
            <v>0</v>
          </cell>
          <cell r="L4863">
            <v>36.5</v>
          </cell>
        </row>
        <row r="4864">
          <cell r="D4864" t="str">
            <v> UFF_COTAÇÃO 216 </v>
          </cell>
          <cell r="E4864" t="str">
            <v>Próprio</v>
          </cell>
          <cell r="F4864" t="str">
            <v>UNIDADE EVAPORADORA VRF TIPO HI-WALL (NOVO) - MODELO 42VH028H - CAPACIDADE 9600BTU/h - POTÊNCIA 20W / 0,25A - ALIMENTAÇÃO 1F/220V/60Hz - MARCA CARRIER OU EQUIVALENTE TÉCNICO. FORNECIMENTO</v>
          </cell>
          <cell r="G4864" t="str">
            <v>Equipamento</v>
          </cell>
        </row>
        <row r="4864">
          <cell r="I4864" t="str">
            <v>UN</v>
          </cell>
          <cell r="J4864">
            <v>1</v>
          </cell>
          <cell r="K4864">
            <v>0</v>
          </cell>
          <cell r="L4864">
            <v>2788.68</v>
          </cell>
        </row>
        <row r="4865">
          <cell r="D4865" t="str">
            <v> 203031 </v>
          </cell>
          <cell r="E4865" t="str">
            <v>SBC</v>
          </cell>
          <cell r="F4865" t="str">
            <v>AMORTECEDOR DE VIBRACAO MICRO N 2 COM ROSCA 5/16" VIBRA STOP (4 UNIDADES)</v>
          </cell>
          <cell r="G4865" t="str">
            <v>Material</v>
          </cell>
        </row>
        <row r="4865">
          <cell r="I4865" t="str">
            <v>UN</v>
          </cell>
          <cell r="J4865">
            <v>4</v>
          </cell>
          <cell r="K4865">
            <v>0</v>
          </cell>
          <cell r="L4865">
            <v>79.9</v>
          </cell>
        </row>
        <row r="4867">
          <cell r="D4867" t="str">
            <v>Código</v>
          </cell>
          <cell r="E4867" t="str">
            <v>Banco</v>
          </cell>
          <cell r="F4867" t="str">
            <v>Descrição</v>
          </cell>
          <cell r="G4867" t="str">
            <v>Tipo</v>
          </cell>
        </row>
        <row r="4867">
          <cell r="I4867" t="str">
            <v>Und</v>
          </cell>
          <cell r="J4867" t="str">
            <v>Quant.</v>
          </cell>
          <cell r="K4867" t="str">
            <v>Porcent.</v>
          </cell>
          <cell r="L4867" t="str">
            <v>Valor Unit</v>
          </cell>
        </row>
        <row r="4868">
          <cell r="D4868" t="str">
            <v> UFF00299 (ADAPT_IOPES:180603) </v>
          </cell>
          <cell r="E4868" t="str">
            <v>Próprio</v>
          </cell>
          <cell r="F4868" t="str">
            <v>FORNECIMENTO E INSTALAÇÃO COMPLETA - UNIDADE EVAPORADORA VRF TIPO HI-WALL (NOVO) - MODELO 42VH045H - CAPACIDADE 15400BTU/h - POTÊNCIA 58W / 0,37A - ALIMENTAÇÃO 1F/220V/60Hz - MARCA CARRIER OU EQUIVALENTE TÉCNICO</v>
          </cell>
          <cell r="G4868" t="str">
            <v>INES - INSTALAÇÕES ESPECIAIS</v>
          </cell>
        </row>
        <row r="4868">
          <cell r="I4868" t="str">
            <v>und</v>
          </cell>
          <cell r="J4868">
            <v>1</v>
          </cell>
        </row>
        <row r="4868">
          <cell r="L4868">
            <v>3666</v>
          </cell>
        </row>
        <row r="4869">
          <cell r="D4869" t="str">
            <v> 88266 </v>
          </cell>
          <cell r="E4869" t="str">
            <v>SINAPI</v>
          </cell>
          <cell r="F4869" t="str">
            <v>ELETROTÉCNICO COM ENCARGOS COMPLEMENTARES</v>
          </cell>
          <cell r="G4869" t="str">
            <v>SEDI - SERVIÇOS DIVERSOS</v>
          </cell>
        </row>
        <row r="4869">
          <cell r="I4869" t="str">
            <v>H</v>
          </cell>
          <cell r="J4869">
            <v>0.5</v>
          </cell>
          <cell r="K4869">
            <v>0</v>
          </cell>
          <cell r="L4869">
            <v>36.5</v>
          </cell>
        </row>
        <row r="4870">
          <cell r="D4870" t="str">
            <v> 88250 </v>
          </cell>
          <cell r="E4870" t="str">
            <v>SINAPI</v>
          </cell>
          <cell r="F4870" t="str">
            <v>AUXILIAR DE MECÂNICO COM ENCARGOS COMPLEMENTARES</v>
          </cell>
          <cell r="G4870" t="str">
            <v>SEDI - SERVIÇOS DIVERSOS</v>
          </cell>
        </row>
        <row r="4870">
          <cell r="I4870" t="str">
            <v>H</v>
          </cell>
          <cell r="J4870">
            <v>3</v>
          </cell>
          <cell r="K4870">
            <v>0</v>
          </cell>
          <cell r="L4870">
            <v>25.6</v>
          </cell>
        </row>
        <row r="4871">
          <cell r="D4871" t="str">
            <v> 100308 </v>
          </cell>
          <cell r="E4871" t="str">
            <v>SINAPI</v>
          </cell>
          <cell r="F4871" t="str">
            <v>MECÂNICO DE REFRIGERAÇÃO COM ENCARGOS COMPLEMENTARES</v>
          </cell>
          <cell r="G4871" t="str">
            <v>SEDI - SERVIÇOS DIVERSOS</v>
          </cell>
        </row>
        <row r="4871">
          <cell r="I4871" t="str">
            <v>H</v>
          </cell>
          <cell r="J4871">
            <v>3</v>
          </cell>
          <cell r="K4871">
            <v>0</v>
          </cell>
          <cell r="L4871">
            <v>29.89</v>
          </cell>
        </row>
        <row r="4872">
          <cell r="D4872" t="str">
            <v> UFF_COTAÇÃO 218 </v>
          </cell>
          <cell r="E4872" t="str">
            <v>Próprio</v>
          </cell>
          <cell r="F4872" t="str">
            <v>UNIDADE EVAPORADORA VRF TIPO HI-WALL (NOVO) - MODELO 42VH045H - CAPACIDADE 15400BTU/h - POTÊNCIA 58W / 0,37A - ALIMENTAÇÃO 1F/220V/60Hz - MARCA CARRIER OU EQUIVALENTE TÉCNICO. FORNECIMENTO</v>
          </cell>
          <cell r="G4872" t="str">
            <v>Equipamento</v>
          </cell>
        </row>
        <row r="4872">
          <cell r="I4872" t="str">
            <v>UN</v>
          </cell>
          <cell r="J4872">
            <v>1</v>
          </cell>
          <cell r="K4872">
            <v>0</v>
          </cell>
          <cell r="L4872">
            <v>3161.68</v>
          </cell>
        </row>
        <row r="4873">
          <cell r="D4873" t="str">
            <v> 203031 </v>
          </cell>
          <cell r="E4873" t="str">
            <v>SBC</v>
          </cell>
          <cell r="F4873" t="str">
            <v>AMORTECEDOR DE VIBRACAO MICRO N 2 COM ROSCA 5/16" VIBRA STOP (4 UNIDADES)</v>
          </cell>
          <cell r="G4873" t="str">
            <v>Material</v>
          </cell>
        </row>
        <row r="4873">
          <cell r="I4873" t="str">
            <v>UN</v>
          </cell>
          <cell r="J4873">
            <v>4</v>
          </cell>
          <cell r="K4873">
            <v>0</v>
          </cell>
          <cell r="L4873">
            <v>79.9</v>
          </cell>
        </row>
        <row r="4875">
          <cell r="D4875" t="str">
            <v>Código</v>
          </cell>
          <cell r="E4875" t="str">
            <v>Banco</v>
          </cell>
          <cell r="F4875" t="str">
            <v>Descrição</v>
          </cell>
          <cell r="G4875" t="str">
            <v>Tipo</v>
          </cell>
        </row>
        <row r="4875">
          <cell r="I4875" t="str">
            <v>Und</v>
          </cell>
          <cell r="J4875" t="str">
            <v>Quant.</v>
          </cell>
          <cell r="K4875" t="str">
            <v>Porcent.</v>
          </cell>
          <cell r="L4875" t="str">
            <v>Valor Unit</v>
          </cell>
        </row>
        <row r="4876">
          <cell r="D4876" t="str">
            <v> UFF00300 (ADAPT_IOPES:180604) </v>
          </cell>
          <cell r="E4876" t="str">
            <v>Próprio</v>
          </cell>
          <cell r="F4876" t="str">
            <v>FORNECIMENTO E INSTALAÇÃO COMPLETA - UNIDADE EVAPORADORA VRF TIPO HI-WALL (NOVO) - MODELO 42VH056H - CAPACIDADE 19100BTU/h - POTÊNCIA 58W / 0,46A - ALIMENTAÇÃO 1F/220V/60Hz - MARCA CARRIER OU EQUIVALENTE TÉCNICO</v>
          </cell>
          <cell r="G4876" t="str">
            <v>INES - INSTALAÇÕES ESPECIAIS</v>
          </cell>
        </row>
        <row r="4876">
          <cell r="I4876" t="str">
            <v>und</v>
          </cell>
          <cell r="J4876">
            <v>1</v>
          </cell>
        </row>
        <row r="4876">
          <cell r="L4876">
            <v>3725</v>
          </cell>
        </row>
        <row r="4877">
          <cell r="D4877" t="str">
            <v> 88266 </v>
          </cell>
          <cell r="E4877" t="str">
            <v>SINAPI</v>
          </cell>
          <cell r="F4877" t="str">
            <v>ELETROTÉCNICO COM ENCARGOS COMPLEMENTARES</v>
          </cell>
          <cell r="G4877" t="str">
            <v>SEDI - SERVIÇOS DIVERSOS</v>
          </cell>
        </row>
        <row r="4877">
          <cell r="I4877" t="str">
            <v>H</v>
          </cell>
          <cell r="J4877">
            <v>0.5</v>
          </cell>
          <cell r="K4877">
            <v>0</v>
          </cell>
          <cell r="L4877">
            <v>36.5</v>
          </cell>
        </row>
        <row r="4878">
          <cell r="D4878" t="str">
            <v> 100308 </v>
          </cell>
          <cell r="E4878" t="str">
            <v>SINAPI</v>
          </cell>
          <cell r="F4878" t="str">
            <v>MECÂNICO DE REFRIGERAÇÃO COM ENCARGOS COMPLEMENTARES</v>
          </cell>
          <cell r="G4878" t="str">
            <v>SEDI - SERVIÇOS DIVERSOS</v>
          </cell>
        </row>
        <row r="4878">
          <cell r="I4878" t="str">
            <v>H</v>
          </cell>
          <cell r="J4878">
            <v>3</v>
          </cell>
          <cell r="K4878">
            <v>0</v>
          </cell>
          <cell r="L4878">
            <v>29.89</v>
          </cell>
        </row>
        <row r="4879">
          <cell r="D4879" t="str">
            <v> 88250 </v>
          </cell>
          <cell r="E4879" t="str">
            <v>SINAPI</v>
          </cell>
          <cell r="F4879" t="str">
            <v>AUXILIAR DE MECÂNICO COM ENCARGOS COMPLEMENTARES</v>
          </cell>
          <cell r="G4879" t="str">
            <v>SEDI - SERVIÇOS DIVERSOS</v>
          </cell>
        </row>
        <row r="4879">
          <cell r="I4879" t="str">
            <v>H</v>
          </cell>
          <cell r="J4879">
            <v>3</v>
          </cell>
          <cell r="K4879">
            <v>0</v>
          </cell>
          <cell r="L4879">
            <v>25.6</v>
          </cell>
        </row>
        <row r="4880">
          <cell r="D4880" t="str">
            <v> 203031 </v>
          </cell>
          <cell r="E4880" t="str">
            <v>SBC</v>
          </cell>
          <cell r="F4880" t="str">
            <v>AMORTECEDOR DE VIBRACAO MICRO N 2 COM ROSCA 5/16" VIBRA STOP (4 UNIDADES)</v>
          </cell>
          <cell r="G4880" t="str">
            <v>Material</v>
          </cell>
        </row>
        <row r="4880">
          <cell r="I4880" t="str">
            <v>UN</v>
          </cell>
          <cell r="J4880">
            <v>4</v>
          </cell>
          <cell r="K4880">
            <v>0</v>
          </cell>
          <cell r="L4880">
            <v>79.9</v>
          </cell>
        </row>
        <row r="4881">
          <cell r="D4881" t="str">
            <v> UFF_COTAÇÃO 219 </v>
          </cell>
          <cell r="E4881" t="str">
            <v>Próprio</v>
          </cell>
          <cell r="F4881" t="str">
            <v>UNIDADE EVAPORADORA VRF TIPO HI-WALL (NOVO) - MODELO 42VH056H - CAPACIDADE 19100BTU/h - POTÊNCIA 58W / 0,46A - ALIMENTAÇÃO 1F/220V/60Hz - MARCA CARRIER OU EQUIVALENTE TÉCNICO. FORNECIMENTO</v>
          </cell>
          <cell r="G4881" t="str">
            <v>Equipamento</v>
          </cell>
        </row>
        <row r="4881">
          <cell r="I4881" t="str">
            <v>UN</v>
          </cell>
          <cell r="J4881">
            <v>1</v>
          </cell>
          <cell r="K4881">
            <v>0</v>
          </cell>
          <cell r="L4881">
            <v>3220.68</v>
          </cell>
        </row>
        <row r="4883">
          <cell r="D4883" t="str">
            <v>Código</v>
          </cell>
          <cell r="E4883" t="str">
            <v>Banco</v>
          </cell>
          <cell r="F4883" t="str">
            <v>Descrição</v>
          </cell>
          <cell r="G4883" t="str">
            <v>Tipo</v>
          </cell>
        </row>
        <row r="4883">
          <cell r="I4883" t="str">
            <v>Und</v>
          </cell>
          <cell r="J4883" t="str">
            <v>Quant.</v>
          </cell>
          <cell r="K4883" t="str">
            <v>Porcent.</v>
          </cell>
          <cell r="L4883" t="str">
            <v>Valor Unit</v>
          </cell>
        </row>
        <row r="4884">
          <cell r="D4884" t="str">
            <v> UFF00306 (ADAPT_CPOS:61.10.200) </v>
          </cell>
          <cell r="E4884" t="str">
            <v>Próprio</v>
          </cell>
          <cell r="F4884" t="str">
            <v>FORNECIMENTO E INSTALAÇÃO COMPLETA - FANCOLETE TIPO BUILT-IN DE ALTA EFICIÊNCIA (NOVO) COM FILTRO G4 E KIT VÁLVULA 2 VIAS - MODELO 42BB 012 - CAPACIDADE 14911BTU/h - POTÊNCIA 145W - ALIMENTAÇÃO 1F/220V/60Hz - MARCA CARRIER OU EQUIVALENTE TÉCNICO</v>
          </cell>
          <cell r="G4884">
            <v>61.1</v>
          </cell>
        </row>
        <row r="4884">
          <cell r="I4884" t="str">
            <v>UN</v>
          </cell>
          <cell r="J4884">
            <v>1</v>
          </cell>
        </row>
        <row r="4884">
          <cell r="L4884">
            <v>4335</v>
          </cell>
        </row>
        <row r="4885">
          <cell r="D4885" t="str">
            <v> 88277 </v>
          </cell>
          <cell r="E4885" t="str">
            <v>SINAPI</v>
          </cell>
          <cell r="F4885" t="str">
            <v>MONTADOR (TUBO AÇO/EQUIPAMENTOS) COM ENCARGOS COMPLEMENTARES</v>
          </cell>
          <cell r="G4885" t="str">
            <v>SEDI - SERVIÇOS DIVERSOS</v>
          </cell>
        </row>
        <row r="4885">
          <cell r="I4885" t="str">
            <v>H</v>
          </cell>
          <cell r="J4885">
            <v>8</v>
          </cell>
          <cell r="K4885">
            <v>0</v>
          </cell>
          <cell r="L4885">
            <v>41.79</v>
          </cell>
        </row>
        <row r="4886">
          <cell r="D4886" t="str">
            <v> 88243 </v>
          </cell>
          <cell r="E4886" t="str">
            <v>SINAPI</v>
          </cell>
          <cell r="F4886" t="str">
            <v>AJUDANTE ESPECIALIZADO COM ENCARGOS COMPLEMENTARES</v>
          </cell>
          <cell r="G4886" t="str">
            <v>SEDI - SERVIÇOS DIVERSOS</v>
          </cell>
        </row>
        <row r="4886">
          <cell r="I4886" t="str">
            <v>H</v>
          </cell>
          <cell r="J4886">
            <v>16</v>
          </cell>
          <cell r="K4886">
            <v>0</v>
          </cell>
          <cell r="L4886">
            <v>26.97</v>
          </cell>
        </row>
        <row r="4887">
          <cell r="D4887" t="str">
            <v> UFF_COTAÇÃO 220 </v>
          </cell>
          <cell r="E4887" t="str">
            <v>Próprio</v>
          </cell>
          <cell r="F4887" t="str">
            <v>FANCOLETE TIPO BUILT-IN DE ALTA EFICIÊNCIA (NOVO) COM FILTRO G4 E KIT VÁLVULA 2 VIAS - MODELO 42BB 012 - CAPACIDADE 14911BTU/h - POTÊNCIA 145W - ALIMENTAÇÃO 1F/220V/60Hz - MARCA CARRIER OU EQUIVALENTE TÉCNICO. FORNECIMENTO</v>
          </cell>
          <cell r="G4887" t="str">
            <v>Equipamento</v>
          </cell>
        </row>
        <row r="4887">
          <cell r="I4887" t="str">
            <v>UN</v>
          </cell>
          <cell r="J4887">
            <v>1</v>
          </cell>
          <cell r="K4887">
            <v>0</v>
          </cell>
          <cell r="L4887">
            <v>3569.16</v>
          </cell>
        </row>
        <row r="4889">
          <cell r="D4889" t="str">
            <v>Código</v>
          </cell>
          <cell r="E4889" t="str">
            <v>Banco</v>
          </cell>
          <cell r="F4889" t="str">
            <v>Descrição</v>
          </cell>
          <cell r="G4889" t="str">
            <v>Tipo</v>
          </cell>
        </row>
        <row r="4889">
          <cell r="I4889" t="str">
            <v>Und</v>
          </cell>
          <cell r="J4889" t="str">
            <v>Quant.</v>
          </cell>
          <cell r="K4889" t="str">
            <v>Porcent.</v>
          </cell>
          <cell r="L4889" t="str">
            <v>Valor Unit</v>
          </cell>
        </row>
        <row r="4890">
          <cell r="D4890" t="str">
            <v> UFF00307 (ADAPT_CPOS:61.10.200) </v>
          </cell>
          <cell r="E4890" t="str">
            <v>Próprio</v>
          </cell>
          <cell r="F4890" t="str">
            <v>FORNECIMENTO E INSTALAÇÃO COMPLETA - FANCOLETE TIPO BUILT-IN DE ALTA EFICIÊNCIA (NOVO) COM FILTRO G4 E KIT VÁLVULA 2 VIAS - MODELO 42BB 018 - CAPACIDADE 18322BTU/h - POTÊNCIA 187W - ALIMENTAÇÃO 1F/220V/60Hz - MARCA CARRIER OU EQUIVALENTE TÉCNICO</v>
          </cell>
          <cell r="G4890">
            <v>61.1</v>
          </cell>
        </row>
        <row r="4890">
          <cell r="I4890" t="str">
            <v>UN</v>
          </cell>
          <cell r="J4890">
            <v>1</v>
          </cell>
        </row>
        <row r="4890">
          <cell r="L4890">
            <v>4546</v>
          </cell>
        </row>
        <row r="4891">
          <cell r="D4891" t="str">
            <v> 88277 </v>
          </cell>
          <cell r="E4891" t="str">
            <v>SINAPI</v>
          </cell>
          <cell r="F4891" t="str">
            <v>MONTADOR (TUBO AÇO/EQUIPAMENTOS) COM ENCARGOS COMPLEMENTARES</v>
          </cell>
          <cell r="G4891" t="str">
            <v>SEDI - SERVIÇOS DIVERSOS</v>
          </cell>
        </row>
        <row r="4891">
          <cell r="I4891" t="str">
            <v>H</v>
          </cell>
          <cell r="J4891">
            <v>8</v>
          </cell>
          <cell r="K4891">
            <v>0</v>
          </cell>
          <cell r="L4891">
            <v>41.79</v>
          </cell>
        </row>
        <row r="4892">
          <cell r="D4892" t="str">
            <v> 88243 </v>
          </cell>
          <cell r="E4892" t="str">
            <v>SINAPI</v>
          </cell>
          <cell r="F4892" t="str">
            <v>AJUDANTE ESPECIALIZADO COM ENCARGOS COMPLEMENTARES</v>
          </cell>
          <cell r="G4892" t="str">
            <v>SEDI - SERVIÇOS DIVERSOS</v>
          </cell>
        </row>
        <row r="4892">
          <cell r="I4892" t="str">
            <v>H</v>
          </cell>
          <cell r="J4892">
            <v>16</v>
          </cell>
          <cell r="K4892">
            <v>0</v>
          </cell>
          <cell r="L4892">
            <v>26.97</v>
          </cell>
        </row>
        <row r="4893">
          <cell r="D4893" t="str">
            <v> UFF_COTAÇÃO 221 </v>
          </cell>
          <cell r="E4893" t="str">
            <v>Próprio</v>
          </cell>
          <cell r="F4893" t="str">
            <v>FANCOLETE TIPO BUILT-IN DE ALTA EFICIÊNCIA (NOVO) COM FILTRO G4 E KIT VÁLVULA 2 VIAS - MODELO 42BB 018 - CAPACIDADE 18322BTU/h - POTÊNCIA 187W - ALIMENTAÇÃO 1F/220V/60Hz - MARCA CARRIER OU EQUIVALENTE TÉCNICO.FORNECIMENTO</v>
          </cell>
          <cell r="G4893" t="str">
            <v>Equipamento</v>
          </cell>
        </row>
        <row r="4893">
          <cell r="I4893" t="str">
            <v>UN</v>
          </cell>
          <cell r="J4893">
            <v>1</v>
          </cell>
          <cell r="K4893">
            <v>0</v>
          </cell>
          <cell r="L4893">
            <v>3780.16</v>
          </cell>
        </row>
        <row r="4895">
          <cell r="D4895" t="str">
            <v>Código</v>
          </cell>
          <cell r="E4895" t="str">
            <v>Banco</v>
          </cell>
          <cell r="F4895" t="str">
            <v>Descrição</v>
          </cell>
          <cell r="G4895" t="str">
            <v>Tipo</v>
          </cell>
        </row>
        <row r="4895">
          <cell r="I4895" t="str">
            <v>Und</v>
          </cell>
          <cell r="J4895" t="str">
            <v>Quant.</v>
          </cell>
          <cell r="K4895" t="str">
            <v>Porcent.</v>
          </cell>
          <cell r="L4895" t="str">
            <v>Valor Unit</v>
          </cell>
        </row>
        <row r="4896">
          <cell r="D4896" t="str">
            <v> UFF00302 (ADAPT_CPOS:61.10.250) </v>
          </cell>
          <cell r="E4896" t="str">
            <v>Próprio</v>
          </cell>
          <cell r="F4896" t="str">
            <v>INSTALAÇÃO COMPLETA - FANCOLETE TIPO BUILT-IN DE ALTA EFICIÊNCIA (EXISTENTE) COM FILTRO G4 E KIT VÁLVULA 2 VIAS - MODELO 42BB 018 - CAPACIDADE 18000BTU/h - POTÊNCIA 190W - ALIMENTAÇÃO 1F/220V/60Hz - MARCA CARRIER OU EQUIVALENTE TÉCNICO</v>
          </cell>
          <cell r="G4896">
            <v>61.1</v>
          </cell>
        </row>
        <row r="4896">
          <cell r="I4896" t="str">
            <v>UN</v>
          </cell>
          <cell r="J4896">
            <v>1</v>
          </cell>
        </row>
        <row r="4896">
          <cell r="L4896">
            <v>601.35</v>
          </cell>
        </row>
        <row r="4897">
          <cell r="D4897" t="str">
            <v> 88243 </v>
          </cell>
          <cell r="E4897" t="str">
            <v>SINAPI</v>
          </cell>
          <cell r="F4897" t="str">
            <v>AJUDANTE ESPECIALIZADO COM ENCARGOS COMPLEMENTARES</v>
          </cell>
          <cell r="G4897" t="str">
            <v>SEDI - SERVIÇOS DIVERSOS</v>
          </cell>
        </row>
        <row r="4897">
          <cell r="I4897" t="str">
            <v>H</v>
          </cell>
          <cell r="J4897">
            <v>13</v>
          </cell>
          <cell r="K4897">
            <v>0</v>
          </cell>
          <cell r="L4897">
            <v>26.97</v>
          </cell>
        </row>
        <row r="4898">
          <cell r="D4898" t="str">
            <v> 88277 </v>
          </cell>
          <cell r="E4898" t="str">
            <v>SINAPI</v>
          </cell>
          <cell r="F4898" t="str">
            <v>MONTADOR (TUBO AÇO/EQUIPAMENTOS) COM ENCARGOS COMPLEMENTARES</v>
          </cell>
          <cell r="G4898" t="str">
            <v>SEDI - SERVIÇOS DIVERSOS</v>
          </cell>
        </row>
        <row r="4898">
          <cell r="I4898" t="str">
            <v>H</v>
          </cell>
          <cell r="J4898">
            <v>6</v>
          </cell>
          <cell r="K4898">
            <v>0</v>
          </cell>
          <cell r="L4898">
            <v>41.79</v>
          </cell>
        </row>
        <row r="4900">
          <cell r="D4900" t="str">
            <v>Código</v>
          </cell>
          <cell r="E4900" t="str">
            <v>Banco</v>
          </cell>
          <cell r="F4900" t="str">
            <v>Descrição</v>
          </cell>
          <cell r="G4900" t="str">
            <v>Tipo</v>
          </cell>
        </row>
        <row r="4900">
          <cell r="I4900" t="str">
            <v>Und</v>
          </cell>
          <cell r="J4900" t="str">
            <v>Quant.</v>
          </cell>
          <cell r="K4900" t="str">
            <v>Porcent.</v>
          </cell>
          <cell r="L4900" t="str">
            <v>Valor Unit</v>
          </cell>
        </row>
        <row r="4901">
          <cell r="D4901" t="str">
            <v> UFF00303 (ADAPT_CPOS:61.10.260) </v>
          </cell>
          <cell r="E4901" t="str">
            <v>Próprio</v>
          </cell>
          <cell r="F4901" t="str">
            <v>INSTALAÇÃO COMPLETA - FANCOLETE TIPO BUILT-IN DE ALTA EFICIÊNCIA (EXISTENTE) COM FILTRO G4 E KIT VÁLVULA 2 VIAS - MODELO 42BB 024 - CAPACIDADE 24000BTU/h - POTÊNCIA 260W - ALIMENTAÇÃO 1F/220V/60Hz - MARCA CARRIER OU EQUIVALENTE TÉCNICO</v>
          </cell>
          <cell r="G4901">
            <v>61.1</v>
          </cell>
        </row>
        <row r="4901">
          <cell r="I4901" t="str">
            <v>UN</v>
          </cell>
          <cell r="J4901">
            <v>1</v>
          </cell>
        </row>
        <row r="4901">
          <cell r="L4901">
            <v>601.35</v>
          </cell>
        </row>
        <row r="4902">
          <cell r="D4902" t="str">
            <v> 88277 </v>
          </cell>
          <cell r="E4902" t="str">
            <v>SINAPI</v>
          </cell>
          <cell r="F4902" t="str">
            <v>MONTADOR (TUBO AÇO/EQUIPAMENTOS) COM ENCARGOS COMPLEMENTARES</v>
          </cell>
          <cell r="G4902" t="str">
            <v>SEDI - SERVIÇOS DIVERSOS</v>
          </cell>
        </row>
        <row r="4902">
          <cell r="I4902" t="str">
            <v>H</v>
          </cell>
          <cell r="J4902">
            <v>6</v>
          </cell>
          <cell r="K4902">
            <v>0</v>
          </cell>
          <cell r="L4902">
            <v>41.79</v>
          </cell>
        </row>
        <row r="4903">
          <cell r="D4903" t="str">
            <v> 88243 </v>
          </cell>
          <cell r="E4903" t="str">
            <v>SINAPI</v>
          </cell>
          <cell r="F4903" t="str">
            <v>AJUDANTE ESPECIALIZADO COM ENCARGOS COMPLEMENTARES</v>
          </cell>
          <cell r="G4903" t="str">
            <v>SEDI - SERVIÇOS DIVERSOS</v>
          </cell>
        </row>
        <row r="4903">
          <cell r="I4903" t="str">
            <v>H</v>
          </cell>
          <cell r="J4903">
            <v>13</v>
          </cell>
          <cell r="K4903">
            <v>0</v>
          </cell>
          <cell r="L4903">
            <v>26.97</v>
          </cell>
        </row>
        <row r="4905">
          <cell r="D4905" t="str">
            <v>Código</v>
          </cell>
          <cell r="E4905" t="str">
            <v>Banco</v>
          </cell>
          <cell r="F4905" t="str">
            <v>Descrição</v>
          </cell>
          <cell r="G4905" t="str">
            <v>Tipo</v>
          </cell>
        </row>
        <row r="4905">
          <cell r="I4905" t="str">
            <v>Und</v>
          </cell>
          <cell r="J4905" t="str">
            <v>Quant.</v>
          </cell>
          <cell r="K4905" t="str">
            <v>Porcent.</v>
          </cell>
          <cell r="L4905" t="str">
            <v>Valor Unit</v>
          </cell>
        </row>
        <row r="4906">
          <cell r="D4906" t="str">
            <v> UFF00304 (ADAPT_CPOS:61.10.270) </v>
          </cell>
          <cell r="E4906" t="str">
            <v>Próprio</v>
          </cell>
          <cell r="F4906" t="str">
            <v>INSTALAÇÃO COMPLETA - FANCOLETE TIPO BUILT-IN DE ALTA EFICIÊNCIA (EXISTENTE) COM FILTRO G4 E KIT VÁLVULA 2 VIAS - MODELO 42BB 036 - CAPACIDADE 36000BTU/h - POTÊNCIA 300W - ALIMENTAÇÃO 1F/220V/60Hz - MARCA CARRIER OU EQUIVALENTE TÉCNICO</v>
          </cell>
          <cell r="G4906">
            <v>61.1</v>
          </cell>
        </row>
        <row r="4906">
          <cell r="I4906" t="str">
            <v>UN</v>
          </cell>
          <cell r="J4906">
            <v>1</v>
          </cell>
        </row>
        <row r="4906">
          <cell r="L4906">
            <v>601.35</v>
          </cell>
        </row>
        <row r="4907">
          <cell r="D4907" t="str">
            <v> 88277 </v>
          </cell>
          <cell r="E4907" t="str">
            <v>SINAPI</v>
          </cell>
          <cell r="F4907" t="str">
            <v>MONTADOR (TUBO AÇO/EQUIPAMENTOS) COM ENCARGOS COMPLEMENTARES</v>
          </cell>
          <cell r="G4907" t="str">
            <v>SEDI - SERVIÇOS DIVERSOS</v>
          </cell>
        </row>
        <row r="4907">
          <cell r="I4907" t="str">
            <v>H</v>
          </cell>
          <cell r="J4907">
            <v>6</v>
          </cell>
          <cell r="K4907">
            <v>0</v>
          </cell>
          <cell r="L4907">
            <v>41.79</v>
          </cell>
        </row>
        <row r="4908">
          <cell r="D4908" t="str">
            <v> 88243 </v>
          </cell>
          <cell r="E4908" t="str">
            <v>SINAPI</v>
          </cell>
          <cell r="F4908" t="str">
            <v>AJUDANTE ESPECIALIZADO COM ENCARGOS COMPLEMENTARES</v>
          </cell>
          <cell r="G4908" t="str">
            <v>SEDI - SERVIÇOS DIVERSOS</v>
          </cell>
        </row>
        <row r="4908">
          <cell r="I4908" t="str">
            <v>H</v>
          </cell>
          <cell r="J4908">
            <v>13</v>
          </cell>
          <cell r="K4908">
            <v>0</v>
          </cell>
          <cell r="L4908">
            <v>26.97</v>
          </cell>
        </row>
        <row r="4910">
          <cell r="D4910" t="str">
            <v>Código</v>
          </cell>
          <cell r="E4910" t="str">
            <v>Banco</v>
          </cell>
          <cell r="F4910" t="str">
            <v>Descrição</v>
          </cell>
          <cell r="G4910" t="str">
            <v>Tipo</v>
          </cell>
        </row>
        <row r="4910">
          <cell r="I4910" t="str">
            <v>Und</v>
          </cell>
          <cell r="J4910" t="str">
            <v>Quant.</v>
          </cell>
          <cell r="K4910" t="str">
            <v>Porcent.</v>
          </cell>
          <cell r="L4910" t="str">
            <v>Valor Unit</v>
          </cell>
        </row>
        <row r="4911">
          <cell r="D4911" t="str">
            <v> UFF00305 (ADAPT_CPOS:61.10.230) </v>
          </cell>
          <cell r="E4911" t="str">
            <v>Próprio</v>
          </cell>
          <cell r="F4911" t="str">
            <v>INSTALAÇÃO COMPLETA - FANCOLETE TIPO BUILT-IN DE ALTA EFICIÊNCIA (EXISTENTE) COM FILTRO G4 E KIT VÁLVULA 2 VIAS - MODELO 42BB 055 - CAPACIDADE 55000BTU/h - POTÊNCIA 870W - ALIMENTAÇÃO 1F/220V/60Hz - MARCA CARRIER OU EQUIVALENTE TÉCNICO</v>
          </cell>
          <cell r="G4911">
            <v>61.1</v>
          </cell>
        </row>
        <row r="4911">
          <cell r="I4911" t="str">
            <v>UN</v>
          </cell>
          <cell r="J4911">
            <v>1</v>
          </cell>
        </row>
        <row r="4911">
          <cell r="L4911">
            <v>1244.49</v>
          </cell>
        </row>
        <row r="4912">
          <cell r="D4912" t="str">
            <v> 88243 </v>
          </cell>
          <cell r="E4912" t="str">
            <v>SINAPI</v>
          </cell>
          <cell r="F4912" t="str">
            <v>AJUDANTE ESPECIALIZADO COM ENCARGOS COMPLEMENTARES</v>
          </cell>
          <cell r="G4912" t="str">
            <v>SEDI - SERVIÇOS DIVERSOS</v>
          </cell>
        </row>
        <row r="4912">
          <cell r="I4912" t="str">
            <v>H</v>
          </cell>
          <cell r="J4912">
            <v>26</v>
          </cell>
          <cell r="K4912">
            <v>0</v>
          </cell>
          <cell r="L4912">
            <v>26.97</v>
          </cell>
        </row>
        <row r="4913">
          <cell r="D4913" t="str">
            <v> 88277 </v>
          </cell>
          <cell r="E4913" t="str">
            <v>SINAPI</v>
          </cell>
          <cell r="F4913" t="str">
            <v>MONTADOR (TUBO AÇO/EQUIPAMENTOS) COM ENCARGOS COMPLEMENTARES</v>
          </cell>
          <cell r="G4913" t="str">
            <v>SEDI - SERVIÇOS DIVERSOS</v>
          </cell>
        </row>
        <row r="4913">
          <cell r="I4913" t="str">
            <v>H</v>
          </cell>
          <cell r="J4913">
            <v>13</v>
          </cell>
          <cell r="K4913">
            <v>0</v>
          </cell>
          <cell r="L4913">
            <v>41.79</v>
          </cell>
        </row>
        <row r="4915">
          <cell r="D4915" t="str">
            <v>Código</v>
          </cell>
          <cell r="E4915" t="str">
            <v>Banco</v>
          </cell>
          <cell r="F4915" t="str">
            <v>Descrição</v>
          </cell>
          <cell r="G4915" t="str">
            <v>Tipo</v>
          </cell>
        </row>
        <row r="4915">
          <cell r="I4915" t="str">
            <v>Und</v>
          </cell>
          <cell r="J4915" t="str">
            <v>Quant.</v>
          </cell>
          <cell r="K4915" t="str">
            <v>Porcent.</v>
          </cell>
          <cell r="L4915" t="str">
            <v>Valor Unit</v>
          </cell>
        </row>
        <row r="4916">
          <cell r="D4916" t="str">
            <v> UFF00308 (ADAPT_CPOS:61.10.220) </v>
          </cell>
          <cell r="E4916" t="str">
            <v>Próprio</v>
          </cell>
          <cell r="F4916" t="str">
            <v>FORNECIMENTO E INSTALAÇÃO COMPLETA - FANCOLETE TIPO BUILT-IN DE ALTA EFICIÊNCIA (NOVO) COM FILTRO G4 E KIT VÁLVULA 2 VIAS - MODELO 42BB 030 - CAPACIDADE 33014BTU/h - POTÊNCIA 276W - ALIMENTAÇÃO 1F/220V/60Hz - MARCA CARRIER OU EQUIVALENTE TÉCNICO</v>
          </cell>
          <cell r="G4916">
            <v>61.1</v>
          </cell>
        </row>
        <row r="4916">
          <cell r="I4916" t="str">
            <v>UN</v>
          </cell>
          <cell r="J4916">
            <v>1</v>
          </cell>
        </row>
        <row r="4916">
          <cell r="L4916">
            <v>4980</v>
          </cell>
        </row>
        <row r="4917">
          <cell r="D4917" t="str">
            <v> 88243 </v>
          </cell>
          <cell r="E4917" t="str">
            <v>SINAPI</v>
          </cell>
          <cell r="F4917" t="str">
            <v>AJUDANTE ESPECIALIZADO COM ENCARGOS COMPLEMENTARES</v>
          </cell>
          <cell r="G4917" t="str">
            <v>SEDI - SERVIÇOS DIVERSOS</v>
          </cell>
        </row>
        <row r="4917">
          <cell r="I4917" t="str">
            <v>H</v>
          </cell>
          <cell r="J4917">
            <v>24</v>
          </cell>
          <cell r="K4917">
            <v>0</v>
          </cell>
          <cell r="L4917">
            <v>26.97</v>
          </cell>
        </row>
        <row r="4918">
          <cell r="D4918" t="str">
            <v> 88277 </v>
          </cell>
          <cell r="E4918" t="str">
            <v>SINAPI</v>
          </cell>
          <cell r="F4918" t="str">
            <v>MONTADOR (TUBO AÇO/EQUIPAMENTOS) COM ENCARGOS COMPLEMENTARES</v>
          </cell>
          <cell r="G4918" t="str">
            <v>SEDI - SERVIÇOS DIVERSOS</v>
          </cell>
        </row>
        <row r="4918">
          <cell r="I4918" t="str">
            <v>H</v>
          </cell>
          <cell r="J4918">
            <v>12</v>
          </cell>
          <cell r="K4918">
            <v>0</v>
          </cell>
          <cell r="L4918">
            <v>41.79</v>
          </cell>
        </row>
        <row r="4919">
          <cell r="D4919" t="str">
            <v> UFF_COTAÇÃO 223 </v>
          </cell>
          <cell r="E4919" t="str">
            <v>Próprio</v>
          </cell>
          <cell r="F4919" t="str">
            <v>FANCOLETE TIPO BUILT-IN DE ALTA EFICIÊNCIA (NOVO) COM FILTRO G4 E KIT VÁLVULA 2 VIAS - MODELO 42BB 030 - CAPACIDADE 33014BTU/h - POTÊNCIA 276W - ALIMENTAÇÃO 1F/220V/60Hz - MARCA CARRIER OU EQUIVALENTE TÉCNICO.FORNECIMENTO</v>
          </cell>
          <cell r="G4919" t="str">
            <v>Equipamento</v>
          </cell>
        </row>
        <row r="4919">
          <cell r="I4919" t="str">
            <v>UN</v>
          </cell>
          <cell r="J4919">
            <v>1</v>
          </cell>
          <cell r="K4919">
            <v>0</v>
          </cell>
          <cell r="L4919">
            <v>3831.24</v>
          </cell>
        </row>
        <row r="4921">
          <cell r="D4921" t="str">
            <v>Código</v>
          </cell>
          <cell r="E4921" t="str">
            <v>Banco</v>
          </cell>
          <cell r="F4921" t="str">
            <v>Descrição</v>
          </cell>
          <cell r="G4921" t="str">
            <v>Tipo</v>
          </cell>
        </row>
        <row r="4921">
          <cell r="I4921" t="str">
            <v>Und</v>
          </cell>
          <cell r="J4921" t="str">
            <v>Quant.</v>
          </cell>
          <cell r="K4921" t="str">
            <v>Porcent.</v>
          </cell>
          <cell r="L4921" t="str">
            <v>Valor Unit</v>
          </cell>
        </row>
        <row r="4922">
          <cell r="D4922" t="str">
            <v> UFF00309 (ADAPT_CPOS:61.10.220) </v>
          </cell>
          <cell r="E4922" t="str">
            <v>Próprio</v>
          </cell>
          <cell r="F4922" t="str">
            <v>FORNECIMENTO E INSTALAÇÃO COMPLETA - FANCOLETE TIPO BUILT-IN DE ALTA EFICIÊNCIA (NOVO) COM FILTRO G4 E KIT VÁLVULA 2 VIAS - MODELO 42BB 036 - CAPACIDADE 39280BTU/h - POTÊNCIA 290W - ALIMENTAÇÃO 1F/220V/60Hz - MARCA CARRIER OU EQUIVALENTE TÉCNICO</v>
          </cell>
          <cell r="G4922">
            <v>61.1</v>
          </cell>
        </row>
        <row r="4922">
          <cell r="I4922" t="str">
            <v>UN</v>
          </cell>
          <cell r="J4922">
            <v>1</v>
          </cell>
        </row>
        <row r="4922">
          <cell r="L4922">
            <v>5080</v>
          </cell>
        </row>
        <row r="4923">
          <cell r="D4923" t="str">
            <v> 88243 </v>
          </cell>
          <cell r="E4923" t="str">
            <v>SINAPI</v>
          </cell>
          <cell r="F4923" t="str">
            <v>AJUDANTE ESPECIALIZADO COM ENCARGOS COMPLEMENTARES</v>
          </cell>
          <cell r="G4923" t="str">
            <v>SEDI - SERVIÇOS DIVERSOS</v>
          </cell>
        </row>
        <row r="4923">
          <cell r="I4923" t="str">
            <v>H</v>
          </cell>
          <cell r="J4923">
            <v>24</v>
          </cell>
          <cell r="K4923">
            <v>0</v>
          </cell>
          <cell r="L4923">
            <v>26.97</v>
          </cell>
        </row>
        <row r="4924">
          <cell r="D4924" t="str">
            <v> 88277 </v>
          </cell>
          <cell r="E4924" t="str">
            <v>SINAPI</v>
          </cell>
          <cell r="F4924" t="str">
            <v>MONTADOR (TUBO AÇO/EQUIPAMENTOS) COM ENCARGOS COMPLEMENTARES</v>
          </cell>
          <cell r="G4924" t="str">
            <v>SEDI - SERVIÇOS DIVERSOS</v>
          </cell>
        </row>
        <row r="4924">
          <cell r="I4924" t="str">
            <v>H</v>
          </cell>
          <cell r="J4924">
            <v>12</v>
          </cell>
          <cell r="K4924">
            <v>0</v>
          </cell>
          <cell r="L4924">
            <v>41.79</v>
          </cell>
        </row>
        <row r="4925">
          <cell r="D4925" t="str">
            <v> UFF_COTAÇÃO 224 </v>
          </cell>
          <cell r="E4925" t="str">
            <v>Próprio</v>
          </cell>
          <cell r="F4925" t="str">
            <v>FANCOLETE TIPO BUILT-IN DE ALTA EFICIÊNCIA (NOVO) COM FILTRO G4 E KIT VÁLVULA 2 VIAS - MODELO 42BB 036 - CAPACIDADE 39280BTU/h - POTÊNCIA 290W - ALIMENTAÇÃO 1F/220V/60Hz - MARCA CARRIER OU EQUIVALENTE TÉCNICO.FORNECIMENTO</v>
          </cell>
          <cell r="G4925" t="str">
            <v>Equipamento</v>
          </cell>
        </row>
        <row r="4925">
          <cell r="I4925" t="str">
            <v>UN</v>
          </cell>
          <cell r="J4925">
            <v>1</v>
          </cell>
          <cell r="K4925">
            <v>0</v>
          </cell>
          <cell r="L4925">
            <v>3931.24</v>
          </cell>
        </row>
        <row r="4927">
          <cell r="D4927" t="str">
            <v>Código</v>
          </cell>
          <cell r="E4927" t="str">
            <v>Banco</v>
          </cell>
          <cell r="F4927" t="str">
            <v>Descrição</v>
          </cell>
          <cell r="G4927" t="str">
            <v>Tipo</v>
          </cell>
        </row>
        <row r="4927">
          <cell r="I4927" t="str">
            <v>Und</v>
          </cell>
          <cell r="J4927" t="str">
            <v>Quant.</v>
          </cell>
          <cell r="K4927" t="str">
            <v>Porcent.</v>
          </cell>
          <cell r="L4927" t="str">
            <v>Valor Unit</v>
          </cell>
        </row>
        <row r="4928">
          <cell r="D4928" t="str">
            <v> UFF00310 (ADAPT_CPOS:61.10.230) </v>
          </cell>
          <cell r="E4928" t="str">
            <v>Próprio</v>
          </cell>
          <cell r="F4928" t="str">
            <v>FORNECIMENTO E INSTALAÇÃO COMPLETA - FANCOLETE TIPO BUILT-IN DE ALTA EFICIÊNCIA (NOVO) COM FILTRO G4 E KIT VÁLVULA 2 VIAS - MODELO 42BB 044 - CAPACIDADE 46319BTU/h - POTÊNCIA 684W - ALIMENTAÇÃO 1F/220V/60Hz - MARCA CARRIER OU EQUIVALENTE TÉCNICO</v>
          </cell>
          <cell r="G4928">
            <v>61.1</v>
          </cell>
        </row>
        <row r="4928">
          <cell r="I4928" t="str">
            <v>UN</v>
          </cell>
          <cell r="J4928">
            <v>1</v>
          </cell>
        </row>
        <row r="4928">
          <cell r="L4928">
            <v>6640</v>
          </cell>
        </row>
        <row r="4929">
          <cell r="D4929" t="str">
            <v> 88243 </v>
          </cell>
          <cell r="E4929" t="str">
            <v>SINAPI</v>
          </cell>
          <cell r="F4929" t="str">
            <v>AJUDANTE ESPECIALIZADO COM ENCARGOS COMPLEMENTARES</v>
          </cell>
          <cell r="G4929" t="str">
            <v>SEDI - SERVIÇOS DIVERSOS</v>
          </cell>
        </row>
        <row r="4929">
          <cell r="I4929" t="str">
            <v>H</v>
          </cell>
          <cell r="J4929">
            <v>26</v>
          </cell>
          <cell r="K4929">
            <v>0</v>
          </cell>
          <cell r="L4929">
            <v>26.97</v>
          </cell>
        </row>
        <row r="4930">
          <cell r="D4930" t="str">
            <v> 88277 </v>
          </cell>
          <cell r="E4930" t="str">
            <v>SINAPI</v>
          </cell>
          <cell r="F4930" t="str">
            <v>MONTADOR (TUBO AÇO/EQUIPAMENTOS) COM ENCARGOS COMPLEMENTARES</v>
          </cell>
          <cell r="G4930" t="str">
            <v>SEDI - SERVIÇOS DIVERSOS</v>
          </cell>
        </row>
        <row r="4930">
          <cell r="I4930" t="str">
            <v>H</v>
          </cell>
          <cell r="J4930">
            <v>13</v>
          </cell>
          <cell r="K4930">
            <v>0</v>
          </cell>
          <cell r="L4930">
            <v>41.79</v>
          </cell>
        </row>
        <row r="4931">
          <cell r="D4931" t="str">
            <v> UFF_COTAÇÃO 225 </v>
          </cell>
          <cell r="E4931" t="str">
            <v>Próprio</v>
          </cell>
          <cell r="F4931" t="str">
            <v>FANCOLETE TIPO BUILT-IN DE ALTA EFICIÊNCIA (NOVO) COM FILTRO G4 E KIT VÁLVULA 2 VIAS - MODELO 42BB 044 - CAPACIDADE 46319BTU/h - POTÊNCIA 684W - ALIMENTAÇÃO 1F/220V/60Hz - MARCA CARRIER OU EQUIVALENTE TÉCNICO.FORNECIMENTO</v>
          </cell>
          <cell r="G4931" t="str">
            <v>Equipamento</v>
          </cell>
        </row>
        <row r="4931">
          <cell r="I4931" t="str">
            <v>UN</v>
          </cell>
          <cell r="J4931">
            <v>1</v>
          </cell>
          <cell r="K4931">
            <v>0</v>
          </cell>
          <cell r="L4931">
            <v>5395.51</v>
          </cell>
        </row>
        <row r="4933">
          <cell r="D4933" t="str">
            <v>Código</v>
          </cell>
          <cell r="E4933" t="str">
            <v>Banco</v>
          </cell>
          <cell r="F4933" t="str">
            <v>Descrição</v>
          </cell>
          <cell r="G4933" t="str">
            <v>Tipo</v>
          </cell>
        </row>
        <row r="4933">
          <cell r="I4933" t="str">
            <v>Und</v>
          </cell>
          <cell r="J4933" t="str">
            <v>Quant.</v>
          </cell>
          <cell r="K4933" t="str">
            <v>Porcent.</v>
          </cell>
          <cell r="L4933" t="str">
            <v>Valor Unit</v>
          </cell>
        </row>
        <row r="4934">
          <cell r="D4934" t="str">
            <v> UFF00311 (ADAPT_CPOS:61.10.230) </v>
          </cell>
          <cell r="E4934" t="str">
            <v>Próprio</v>
          </cell>
          <cell r="F4934" t="str">
            <v>FORNECIMENTO E INSTALAÇÃO COMPLETA - FANCOLETE TIPO BUILT-IN DE ALTA EFICIÊNCIA (NOVO) COM FILTRO G4 E KIT VÁLVULA 2 VIAS - MODELO 42BB 055 - CAPACIDADE 58316BTU/h - POTÊNCIA 870W - ALIMENTAÇÃO 1F/220V/60Hz - MARCA CARRIER OU EQUIVALENTE TÉCNICO</v>
          </cell>
          <cell r="G4934">
            <v>61.1</v>
          </cell>
        </row>
        <row r="4934">
          <cell r="I4934" t="str">
            <v>UN</v>
          </cell>
          <cell r="J4934">
            <v>1</v>
          </cell>
        </row>
        <row r="4934">
          <cell r="L4934">
            <v>6800</v>
          </cell>
        </row>
        <row r="4935">
          <cell r="D4935" t="str">
            <v> 88277 </v>
          </cell>
          <cell r="E4935" t="str">
            <v>SINAPI</v>
          </cell>
          <cell r="F4935" t="str">
            <v>MONTADOR (TUBO AÇO/EQUIPAMENTOS) COM ENCARGOS COMPLEMENTARES</v>
          </cell>
          <cell r="G4935" t="str">
            <v>SEDI - SERVIÇOS DIVERSOS</v>
          </cell>
        </row>
        <row r="4935">
          <cell r="I4935" t="str">
            <v>H</v>
          </cell>
          <cell r="J4935">
            <v>13</v>
          </cell>
          <cell r="K4935">
            <v>0</v>
          </cell>
          <cell r="L4935">
            <v>41.79</v>
          </cell>
        </row>
        <row r="4936">
          <cell r="D4936" t="str">
            <v> 88243 </v>
          </cell>
          <cell r="E4936" t="str">
            <v>SINAPI</v>
          </cell>
          <cell r="F4936" t="str">
            <v>AJUDANTE ESPECIALIZADO COM ENCARGOS COMPLEMENTARES</v>
          </cell>
          <cell r="G4936" t="str">
            <v>SEDI - SERVIÇOS DIVERSOS</v>
          </cell>
        </row>
        <row r="4936">
          <cell r="I4936" t="str">
            <v>H</v>
          </cell>
          <cell r="J4936">
            <v>26</v>
          </cell>
          <cell r="K4936">
            <v>0</v>
          </cell>
          <cell r="L4936">
            <v>26.97</v>
          </cell>
        </row>
        <row r="4937">
          <cell r="D4937" t="str">
            <v> UFF_COTAÇÃO 226 </v>
          </cell>
          <cell r="E4937" t="str">
            <v>Próprio</v>
          </cell>
          <cell r="F4937" t="str">
            <v>FANCOLETE TIPO BUILT-IN DE ALTA EFICIÊNCIA (NOVO) COM FILTRO G4 E KIT VÁLVULA 2 VIAS - MODELO 42BB 055 - CAPACIDADE 58316BTU/h - POTÊNCIA 870W - ALIMENTAÇÃO 1F/220V/60Hz - MARCA CARRIER OU EQUIVALENTE TÉCNICO.FORNECIMENTO</v>
          </cell>
          <cell r="G4937" t="str">
            <v>Equipamento</v>
          </cell>
        </row>
        <row r="4937">
          <cell r="I4937" t="str">
            <v>UN</v>
          </cell>
          <cell r="J4937">
            <v>1</v>
          </cell>
          <cell r="K4937">
            <v>0</v>
          </cell>
          <cell r="L4937">
            <v>5555.51</v>
          </cell>
        </row>
        <row r="4939">
          <cell r="D4939" t="str">
            <v>Código</v>
          </cell>
          <cell r="E4939" t="str">
            <v>Banco</v>
          </cell>
          <cell r="F4939" t="str">
            <v>Descrição</v>
          </cell>
          <cell r="G4939" t="str">
            <v>Tipo</v>
          </cell>
        </row>
        <row r="4939">
          <cell r="I4939" t="str">
            <v>Und</v>
          </cell>
          <cell r="J4939" t="str">
            <v>Quant.</v>
          </cell>
          <cell r="K4939" t="str">
            <v>Porcent.</v>
          </cell>
          <cell r="L4939" t="str">
            <v>Valor Unit</v>
          </cell>
        </row>
        <row r="4940">
          <cell r="D4940" t="str">
            <v> UFF00312 (ADAPT_CPOS:61.10.250) </v>
          </cell>
          <cell r="E4940" t="str">
            <v>Próprio</v>
          </cell>
          <cell r="F4940" t="str">
            <v>FORNECIMENTO E INSTALAÇÃO COMPLETA - FANCOLETE TIPO HI-WALL (NOVO) COM KIT VÁLVULA 2 VIAS - MODELO 42HP 09 - CAPACIDADE 9000BTU/h - POTÊNCIA 47W - ALIMENTAÇÃO 1F/220V/60Hz - MARCA CARRIER OU EQUIVALENTE TÉCNICO</v>
          </cell>
          <cell r="G4940">
            <v>61.1</v>
          </cell>
        </row>
        <row r="4940">
          <cell r="I4940" t="str">
            <v>UN</v>
          </cell>
          <cell r="J4940">
            <v>1</v>
          </cell>
        </row>
        <row r="4940">
          <cell r="L4940">
            <v>3150</v>
          </cell>
        </row>
        <row r="4941">
          <cell r="D4941" t="str">
            <v> 88277 </v>
          </cell>
          <cell r="E4941" t="str">
            <v>SINAPI</v>
          </cell>
          <cell r="F4941" t="str">
            <v>MONTADOR (TUBO AÇO/EQUIPAMENTOS) COM ENCARGOS COMPLEMENTARES</v>
          </cell>
          <cell r="G4941" t="str">
            <v>SEDI - SERVIÇOS DIVERSOS</v>
          </cell>
        </row>
        <row r="4941">
          <cell r="I4941" t="str">
            <v>H</v>
          </cell>
          <cell r="J4941">
            <v>6</v>
          </cell>
          <cell r="K4941">
            <v>0</v>
          </cell>
          <cell r="L4941">
            <v>41.79</v>
          </cell>
        </row>
        <row r="4942">
          <cell r="D4942" t="str">
            <v> 88243 </v>
          </cell>
          <cell r="E4942" t="str">
            <v>SINAPI</v>
          </cell>
          <cell r="F4942" t="str">
            <v>AJUDANTE ESPECIALIZADO COM ENCARGOS COMPLEMENTARES</v>
          </cell>
          <cell r="G4942" t="str">
            <v>SEDI - SERVIÇOS DIVERSOS</v>
          </cell>
        </row>
        <row r="4942">
          <cell r="I4942" t="str">
            <v>H</v>
          </cell>
          <cell r="J4942">
            <v>13</v>
          </cell>
          <cell r="K4942">
            <v>0</v>
          </cell>
          <cell r="L4942">
            <v>26.97</v>
          </cell>
        </row>
        <row r="4943">
          <cell r="D4943" t="str">
            <v> UFF_COTAÇÃO 227 </v>
          </cell>
          <cell r="E4943" t="str">
            <v>Próprio</v>
          </cell>
          <cell r="F4943" t="str">
            <v>FANCOLETE TIPO HI-WALL (NOVO) COM KIT VÁLVULA 2 VIAS - MODELO 42HP 09 - CAPACIDADE 9000BTU/h - POTÊNCIA 47W - ALIMENTAÇÃO 1F/220V/60Hz - MARCA CARRIER OU EQUIVALENTE TÉCNICO. FORNECIMENTO</v>
          </cell>
          <cell r="G4943" t="str">
            <v>Equipamento</v>
          </cell>
        </row>
        <row r="4943">
          <cell r="I4943" t="str">
            <v>UN</v>
          </cell>
          <cell r="J4943">
            <v>1</v>
          </cell>
          <cell r="K4943">
            <v>0</v>
          </cell>
          <cell r="L4943">
            <v>2548.65</v>
          </cell>
        </row>
        <row r="4945">
          <cell r="D4945" t="str">
            <v>Código</v>
          </cell>
          <cell r="E4945" t="str">
            <v>Banco</v>
          </cell>
          <cell r="F4945" t="str">
            <v>Descrição</v>
          </cell>
          <cell r="G4945" t="str">
            <v>Tipo</v>
          </cell>
        </row>
        <row r="4945">
          <cell r="I4945" t="str">
            <v>Und</v>
          </cell>
          <cell r="J4945" t="str">
            <v>Quant.</v>
          </cell>
          <cell r="K4945" t="str">
            <v>Porcent.</v>
          </cell>
          <cell r="L4945" t="str">
            <v>Valor Unit</v>
          </cell>
        </row>
        <row r="4946">
          <cell r="D4946" t="str">
            <v> UFF00313 (ADAPT_CPOS:61.10.250) </v>
          </cell>
          <cell r="E4946" t="str">
            <v>Próprio</v>
          </cell>
          <cell r="F4946" t="str">
            <v>FORNECIMENTO E INSTALAÇÃO COMPLETA - FANCOLETE TIPO HI-WALL (NOVO) COM KIT VÁLVULA 2 VIAS - MODELO 42HP 14 - CAPACIDADE 14000BTU/h - POTÊNCIA 60W - ALIMENTAÇÃO 1F/220V/60Hz - MARCA CARRIER OU EQUIVALENTE TÉCNICO</v>
          </cell>
          <cell r="G4946">
            <v>61.1</v>
          </cell>
        </row>
        <row r="4946">
          <cell r="I4946" t="str">
            <v>UN</v>
          </cell>
          <cell r="J4946">
            <v>1</v>
          </cell>
        </row>
        <row r="4946">
          <cell r="L4946">
            <v>3500</v>
          </cell>
        </row>
        <row r="4947">
          <cell r="D4947" t="str">
            <v> 88243 </v>
          </cell>
          <cell r="E4947" t="str">
            <v>SINAPI</v>
          </cell>
          <cell r="F4947" t="str">
            <v>AJUDANTE ESPECIALIZADO COM ENCARGOS COMPLEMENTARES</v>
          </cell>
          <cell r="G4947" t="str">
            <v>SEDI - SERVIÇOS DIVERSOS</v>
          </cell>
        </row>
        <row r="4947">
          <cell r="I4947" t="str">
            <v>H</v>
          </cell>
          <cell r="J4947">
            <v>13</v>
          </cell>
          <cell r="K4947">
            <v>0</v>
          </cell>
          <cell r="L4947">
            <v>26.97</v>
          </cell>
        </row>
        <row r="4948">
          <cell r="D4948" t="str">
            <v> 88277 </v>
          </cell>
          <cell r="E4948" t="str">
            <v>SINAPI</v>
          </cell>
          <cell r="F4948" t="str">
            <v>MONTADOR (TUBO AÇO/EQUIPAMENTOS) COM ENCARGOS COMPLEMENTARES</v>
          </cell>
          <cell r="G4948" t="str">
            <v>SEDI - SERVIÇOS DIVERSOS</v>
          </cell>
        </row>
        <row r="4948">
          <cell r="I4948" t="str">
            <v>H</v>
          </cell>
          <cell r="J4948">
            <v>6</v>
          </cell>
          <cell r="K4948">
            <v>0</v>
          </cell>
          <cell r="L4948">
            <v>41.79</v>
          </cell>
        </row>
        <row r="4949">
          <cell r="D4949" t="str">
            <v> UFF_COTAÇÃO 228 </v>
          </cell>
          <cell r="E4949" t="str">
            <v>Próprio</v>
          </cell>
          <cell r="F4949" t="str">
            <v>FANCOLETE TIPO HI-WALL (NOVO) COM KIT VÁLVULA 2 VIAS - MODELO 42HP 14 - CAPACIDADE 14000BTU/h - POTÊNCIA 60W - ALIMENTAÇÃO 1F/220V/60Hz - MARCA CARRIER OU EQUIVALENTE TÉCNICO.FORNECIMENTO</v>
          </cell>
          <cell r="G4949" t="str">
            <v>Equipamento</v>
          </cell>
        </row>
        <row r="4949">
          <cell r="I4949" t="str">
            <v>UN</v>
          </cell>
          <cell r="J4949">
            <v>1</v>
          </cell>
          <cell r="K4949">
            <v>0</v>
          </cell>
          <cell r="L4949">
            <v>2898.65</v>
          </cell>
        </row>
        <row r="4951">
          <cell r="D4951" t="str">
            <v>Código</v>
          </cell>
          <cell r="E4951" t="str">
            <v>Banco</v>
          </cell>
          <cell r="F4951" t="str">
            <v>Descrição</v>
          </cell>
          <cell r="G4951" t="str">
            <v>Tipo</v>
          </cell>
        </row>
        <row r="4951">
          <cell r="I4951" t="str">
            <v>Und</v>
          </cell>
          <cell r="J4951" t="str">
            <v>Quant.</v>
          </cell>
          <cell r="K4951" t="str">
            <v>Porcent.</v>
          </cell>
          <cell r="L4951" t="str">
            <v>Valor Unit</v>
          </cell>
        </row>
        <row r="4952">
          <cell r="D4952" t="str">
            <v> UFF00317 (ADAPT_EMOP:18.034.0010-A) </v>
          </cell>
          <cell r="E4952" t="str">
            <v>Próprio</v>
          </cell>
          <cell r="F4952" t="str">
            <v>FORNECIMENTO E INSTALAÇÃO COMPLETA - VENTILADOR AXIAL - MODELO INLINE 170 - VAZÃO MÁX 183m³/h - Pd 8,6mmCA - POTÊNCIA 28W / 0,36A - PESO 0,83kg - ALIMENTAÇÃO 1F/220V/60Hz - MARCA SICFLUX OU EQUIVALENTE TÉCNICO</v>
          </cell>
          <cell r="G4952">
            <v>18</v>
          </cell>
        </row>
        <row r="4952">
          <cell r="I4952" t="str">
            <v>UN</v>
          </cell>
          <cell r="J4952">
            <v>1</v>
          </cell>
        </row>
        <row r="4952">
          <cell r="L4952">
            <v>235.9</v>
          </cell>
        </row>
        <row r="4953">
          <cell r="D4953" t="str">
            <v> 88316 </v>
          </cell>
          <cell r="E4953" t="str">
            <v>SINAPI</v>
          </cell>
          <cell r="F4953" t="str">
            <v>SERVENTE COM ENCARGOS COMPLEMENTARES</v>
          </cell>
          <cell r="G4953" t="str">
            <v>SEDI - SERVIÇOS DIVERSOS</v>
          </cell>
        </row>
        <row r="4953">
          <cell r="I4953" t="str">
            <v>H</v>
          </cell>
          <cell r="J4953">
            <v>1</v>
          </cell>
          <cell r="K4953">
            <v>0</v>
          </cell>
          <cell r="L4953">
            <v>25.95</v>
          </cell>
        </row>
        <row r="4954">
          <cell r="D4954" t="str">
            <v> 88264 </v>
          </cell>
          <cell r="E4954" t="str">
            <v>SINAPI</v>
          </cell>
          <cell r="F4954" t="str">
            <v>ELETRICISTA COM ENCARGOS COMPLEMENTARES</v>
          </cell>
          <cell r="G4954" t="str">
            <v>SEDI - SERVIÇOS DIVERSOS</v>
          </cell>
        </row>
        <row r="4954">
          <cell r="I4954" t="str">
            <v>H</v>
          </cell>
          <cell r="J4954">
            <v>1</v>
          </cell>
          <cell r="K4954">
            <v>0</v>
          </cell>
          <cell r="L4954">
            <v>33.07</v>
          </cell>
        </row>
        <row r="4955">
          <cell r="D4955" t="str">
            <v> UFF_COTAÇÃO 230 </v>
          </cell>
          <cell r="E4955" t="str">
            <v>Próprio</v>
          </cell>
          <cell r="F4955" t="str">
            <v>VENTILADOR AXIAL - MODELO INLINE 170 - VAZÃO MÁX 183m³/h - Pd 8,6mmCA - POTÊNCIA 28W / 0,36A - PESO 0,83kg - ALIMENTAÇÃO 1F/220V/60Hz - MARCA SICFLUX OU EQUIVALENTE TÉCNICO</v>
          </cell>
          <cell r="G4955" t="str">
            <v>Equipamento</v>
          </cell>
        </row>
        <row r="4955">
          <cell r="I4955" t="str">
            <v>UN</v>
          </cell>
          <cell r="J4955">
            <v>1</v>
          </cell>
          <cell r="K4955">
            <v>0</v>
          </cell>
          <cell r="L4955">
            <v>176.88</v>
          </cell>
        </row>
        <row r="4957">
          <cell r="D4957" t="str">
            <v>Código</v>
          </cell>
          <cell r="E4957" t="str">
            <v>Banco</v>
          </cell>
          <cell r="F4957" t="str">
            <v>Descrição</v>
          </cell>
          <cell r="G4957" t="str">
            <v>Tipo</v>
          </cell>
        </row>
        <row r="4957">
          <cell r="I4957" t="str">
            <v>Und</v>
          </cell>
          <cell r="J4957" t="str">
            <v>Quant.</v>
          </cell>
          <cell r="K4957" t="str">
            <v>Porcent.</v>
          </cell>
          <cell r="L4957" t="str">
            <v>Valor Unit</v>
          </cell>
        </row>
        <row r="4958">
          <cell r="D4958" t="str">
            <v> UFF00318 (ADAPT_SBC:077205) </v>
          </cell>
          <cell r="E4958" t="str">
            <v>Próprio</v>
          </cell>
          <cell r="F4958" t="str">
            <v>FORNECIMENTO E 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58">
            <v>77</v>
          </cell>
        </row>
        <row r="4958">
          <cell r="I4958" t="str">
            <v>UN</v>
          </cell>
          <cell r="J4958">
            <v>1</v>
          </cell>
        </row>
        <row r="4958">
          <cell r="L4958">
            <v>72533.04</v>
          </cell>
        </row>
        <row r="4959">
          <cell r="D4959" t="str">
            <v> 88267 </v>
          </cell>
          <cell r="E4959" t="str">
            <v>SINAPI</v>
          </cell>
          <cell r="F4959" t="str">
            <v>ENCANADOR OU BOMBEIRO HIDRÁULICO COM ENCARGOS COMPLEMENTARES</v>
          </cell>
          <cell r="G4959" t="str">
            <v>SEDI - SERVIÇOS DIVERSOS</v>
          </cell>
        </row>
        <row r="4959">
          <cell r="I4959" t="str">
            <v>H</v>
          </cell>
          <cell r="J4959">
            <v>2.72</v>
          </cell>
          <cell r="K4959">
            <v>0</v>
          </cell>
          <cell r="L4959">
            <v>32.39</v>
          </cell>
        </row>
        <row r="4960">
          <cell r="D4960" t="str">
            <v> 88248 </v>
          </cell>
          <cell r="E4960" t="str">
            <v>SINAPI</v>
          </cell>
          <cell r="F4960" t="str">
            <v>AUXILIAR DE ENCANADOR OU BOMBEIRO HIDRÁULICO COM ENCARGOS COMPLEMENTARES</v>
          </cell>
          <cell r="G4960" t="str">
            <v>SEDI - SERVIÇOS DIVERSOS</v>
          </cell>
        </row>
        <row r="4960">
          <cell r="I4960" t="str">
            <v>H</v>
          </cell>
          <cell r="J4960">
            <v>2.72</v>
          </cell>
          <cell r="K4960">
            <v>0</v>
          </cell>
          <cell r="L4960">
            <v>26.23</v>
          </cell>
        </row>
        <row r="4961">
          <cell r="D4961" t="str">
            <v> UFF_COTAÇÃO 231 </v>
          </cell>
          <cell r="E4961" t="str">
            <v>Próprio</v>
          </cell>
          <cell r="F4961" t="str">
            <v>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61" t="str">
            <v>Equipamento</v>
          </cell>
        </row>
        <row r="4961">
          <cell r="I4961" t="str">
            <v>UN</v>
          </cell>
          <cell r="J4961">
            <v>1</v>
          </cell>
          <cell r="K4961">
            <v>0</v>
          </cell>
          <cell r="L4961">
            <v>72373.6</v>
          </cell>
        </row>
        <row r="4963">
          <cell r="D4963" t="str">
            <v>Código</v>
          </cell>
          <cell r="E4963" t="str">
            <v>Banco</v>
          </cell>
          <cell r="F4963" t="str">
            <v>Descrição</v>
          </cell>
          <cell r="G4963" t="str">
            <v>Tipo</v>
          </cell>
        </row>
        <row r="4963">
          <cell r="I4963" t="str">
            <v>Und</v>
          </cell>
          <cell r="J4963" t="str">
            <v>Quant.</v>
          </cell>
          <cell r="K4963" t="str">
            <v>Porcent.</v>
          </cell>
          <cell r="L4963" t="str">
            <v>Valor Unit</v>
          </cell>
        </row>
        <row r="4964">
          <cell r="D4964" t="str">
            <v> UFF00319 (ADAPT_SBC:077205) </v>
          </cell>
          <cell r="E4964" t="str">
            <v>Próprio</v>
          </cell>
          <cell r="F4964" t="str">
            <v>FORNECIMENTO E 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64">
            <v>77</v>
          </cell>
        </row>
        <row r="4964">
          <cell r="I4964" t="str">
            <v>UN</v>
          </cell>
          <cell r="J4964">
            <v>1</v>
          </cell>
        </row>
        <row r="4964">
          <cell r="L4964">
            <v>72533.04</v>
          </cell>
        </row>
        <row r="4965">
          <cell r="D4965" t="str">
            <v> 88267 </v>
          </cell>
          <cell r="E4965" t="str">
            <v>SINAPI</v>
          </cell>
          <cell r="F4965" t="str">
            <v>ENCANADOR OU BOMBEIRO HIDRÁULICO COM ENCARGOS COMPLEMENTARES</v>
          </cell>
          <cell r="G4965" t="str">
            <v>SEDI - SERVIÇOS DIVERSOS</v>
          </cell>
        </row>
        <row r="4965">
          <cell r="I4965" t="str">
            <v>H</v>
          </cell>
          <cell r="J4965">
            <v>2.72</v>
          </cell>
          <cell r="K4965">
            <v>0</v>
          </cell>
          <cell r="L4965">
            <v>32.39</v>
          </cell>
        </row>
        <row r="4966">
          <cell r="D4966" t="str">
            <v> 88248 </v>
          </cell>
          <cell r="E4966" t="str">
            <v>SINAPI</v>
          </cell>
          <cell r="F4966" t="str">
            <v>AUXILIAR DE ENCANADOR OU BOMBEIRO HIDRÁULICO COM ENCARGOS COMPLEMENTARES</v>
          </cell>
          <cell r="G4966" t="str">
            <v>SEDI - SERVIÇOS DIVERSOS</v>
          </cell>
        </row>
        <row r="4966">
          <cell r="I4966" t="str">
            <v>H</v>
          </cell>
          <cell r="J4966">
            <v>2.72</v>
          </cell>
          <cell r="K4966">
            <v>0</v>
          </cell>
          <cell r="L4966">
            <v>26.23</v>
          </cell>
        </row>
        <row r="4967">
          <cell r="D4967" t="str">
            <v> UFF_COTAÇÃO 232 </v>
          </cell>
          <cell r="E4967" t="str">
            <v>Próprio</v>
          </cell>
          <cell r="F4967" t="str">
            <v>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67" t="str">
            <v>Equipamento</v>
          </cell>
        </row>
        <row r="4967">
          <cell r="I4967" t="str">
            <v>UN</v>
          </cell>
          <cell r="J4967">
            <v>1</v>
          </cell>
          <cell r="K4967">
            <v>0</v>
          </cell>
          <cell r="L4967">
            <v>72373.6</v>
          </cell>
        </row>
        <row r="4969">
          <cell r="D4969" t="str">
            <v>Código</v>
          </cell>
          <cell r="E4969" t="str">
            <v>Banco</v>
          </cell>
          <cell r="F4969" t="str">
            <v>Descrição</v>
          </cell>
          <cell r="G4969" t="str">
            <v>Tipo</v>
          </cell>
        </row>
        <row r="4969">
          <cell r="I4969" t="str">
            <v>Und</v>
          </cell>
          <cell r="J4969" t="str">
            <v>Quant.</v>
          </cell>
          <cell r="K4969" t="str">
            <v>Porcent.</v>
          </cell>
          <cell r="L4969" t="str">
            <v>Valor Unit</v>
          </cell>
        </row>
        <row r="4970">
          <cell r="D4970" t="str">
            <v> UFF00320 (ADAPT_SBC:077205) </v>
          </cell>
          <cell r="E4970" t="str">
            <v>Próprio</v>
          </cell>
          <cell r="F4970" t="str">
            <v>FORNECIMENTO E 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4970">
            <v>77</v>
          </cell>
        </row>
        <row r="4970">
          <cell r="I4970" t="str">
            <v>UN</v>
          </cell>
          <cell r="J4970">
            <v>1</v>
          </cell>
        </row>
        <row r="4970">
          <cell r="L4970">
            <v>75944.04</v>
          </cell>
        </row>
        <row r="4971">
          <cell r="D4971" t="str">
            <v> 88267 </v>
          </cell>
          <cell r="E4971" t="str">
            <v>SINAPI</v>
          </cell>
          <cell r="F4971" t="str">
            <v>ENCANADOR OU BOMBEIRO HIDRÁULICO COM ENCARGOS COMPLEMENTARES</v>
          </cell>
          <cell r="G4971" t="str">
            <v>SEDI - SERVIÇOS DIVERSOS</v>
          </cell>
        </row>
        <row r="4971">
          <cell r="I4971" t="str">
            <v>H</v>
          </cell>
          <cell r="J4971">
            <v>2.72</v>
          </cell>
          <cell r="K4971">
            <v>0</v>
          </cell>
          <cell r="L4971">
            <v>32.39</v>
          </cell>
        </row>
        <row r="4972">
          <cell r="D4972" t="str">
            <v> 88248 </v>
          </cell>
          <cell r="E4972" t="str">
            <v>SINAPI</v>
          </cell>
          <cell r="F4972" t="str">
            <v>AUXILIAR DE ENCANADOR OU BOMBEIRO HIDRÁULICO COM ENCARGOS COMPLEMENTARES</v>
          </cell>
          <cell r="G4972" t="str">
            <v>SEDI - SERVIÇOS DIVERSOS</v>
          </cell>
        </row>
        <row r="4972">
          <cell r="I4972" t="str">
            <v>H</v>
          </cell>
          <cell r="J4972">
            <v>2.72</v>
          </cell>
          <cell r="K4972">
            <v>0</v>
          </cell>
          <cell r="L4972">
            <v>26.23</v>
          </cell>
        </row>
        <row r="4973">
          <cell r="D4973" t="str">
            <v> UFF_COTAÇÃO 233 </v>
          </cell>
          <cell r="E4973" t="str">
            <v>Próprio</v>
          </cell>
          <cell r="F4973" t="str">
            <v>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4973" t="str">
            <v>Equipamento</v>
          </cell>
        </row>
        <row r="4973">
          <cell r="I4973" t="str">
            <v>UN</v>
          </cell>
          <cell r="J4973">
            <v>1</v>
          </cell>
          <cell r="K4973">
            <v>0</v>
          </cell>
          <cell r="L4973">
            <v>75784.6</v>
          </cell>
        </row>
        <row r="4975">
          <cell r="D4975" t="str">
            <v>Código</v>
          </cell>
          <cell r="E4975" t="str">
            <v>Banco</v>
          </cell>
          <cell r="F4975" t="str">
            <v>Descrição</v>
          </cell>
          <cell r="G4975" t="str">
            <v>Tipo</v>
          </cell>
        </row>
        <row r="4975">
          <cell r="I4975" t="str">
            <v>Und</v>
          </cell>
          <cell r="J4975" t="str">
            <v>Quant.</v>
          </cell>
          <cell r="K4975" t="str">
            <v>Porcent.</v>
          </cell>
          <cell r="L4975" t="str">
            <v>Valor Unit</v>
          </cell>
        </row>
        <row r="4976">
          <cell r="D4976" t="str">
            <v> UFF00321 (ADAPT_SBC:077205) </v>
          </cell>
          <cell r="E4976" t="str">
            <v>Próprio</v>
          </cell>
          <cell r="F4976" t="str">
            <v>FORNECIMENTO E 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4976">
            <v>77</v>
          </cell>
        </row>
        <row r="4976">
          <cell r="I4976" t="str">
            <v>UN</v>
          </cell>
          <cell r="J4976">
            <v>1</v>
          </cell>
        </row>
        <row r="4976">
          <cell r="L4976">
            <v>75944.04</v>
          </cell>
        </row>
        <row r="4977">
          <cell r="D4977" t="str">
            <v> 88267 </v>
          </cell>
          <cell r="E4977" t="str">
            <v>SINAPI</v>
          </cell>
          <cell r="F4977" t="str">
            <v>ENCANADOR OU BOMBEIRO HIDRÁULICO COM ENCARGOS COMPLEMENTARES</v>
          </cell>
          <cell r="G4977" t="str">
            <v>SEDI - SERVIÇOS DIVERSOS</v>
          </cell>
        </row>
        <row r="4977">
          <cell r="I4977" t="str">
            <v>H</v>
          </cell>
          <cell r="J4977">
            <v>2.72</v>
          </cell>
          <cell r="K4977">
            <v>0</v>
          </cell>
          <cell r="L4977">
            <v>32.39</v>
          </cell>
        </row>
        <row r="4978">
          <cell r="D4978" t="str">
            <v> 88248 </v>
          </cell>
          <cell r="E4978" t="str">
            <v>SINAPI</v>
          </cell>
          <cell r="F4978" t="str">
            <v>AUXILIAR DE ENCANADOR OU BOMBEIRO HIDRÁULICO COM ENCARGOS COMPLEMENTARES</v>
          </cell>
          <cell r="G4978" t="str">
            <v>SEDI - SERVIÇOS DIVERSOS</v>
          </cell>
        </row>
        <row r="4978">
          <cell r="I4978" t="str">
            <v>H</v>
          </cell>
          <cell r="J4978">
            <v>2.72</v>
          </cell>
          <cell r="K4978">
            <v>0</v>
          </cell>
          <cell r="L4978">
            <v>26.23</v>
          </cell>
        </row>
        <row r="4979">
          <cell r="D4979" t="str">
            <v> UFF_COTAÇÃO 234 </v>
          </cell>
          <cell r="E4979" t="str">
            <v>Próprio</v>
          </cell>
          <cell r="F4979" t="str">
            <v>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4979" t="str">
            <v>Equipamento</v>
          </cell>
        </row>
        <row r="4979">
          <cell r="I4979" t="str">
            <v>UN</v>
          </cell>
          <cell r="J4979">
            <v>1</v>
          </cell>
          <cell r="K4979">
            <v>0</v>
          </cell>
          <cell r="L4979">
            <v>75784.6</v>
          </cell>
        </row>
        <row r="4981">
          <cell r="D4981" t="str">
            <v>Código</v>
          </cell>
          <cell r="E4981" t="str">
            <v>Banco</v>
          </cell>
          <cell r="F4981" t="str">
            <v>Descrição</v>
          </cell>
          <cell r="G4981" t="str">
            <v>Tipo</v>
          </cell>
        </row>
        <row r="4981">
          <cell r="I4981" t="str">
            <v>Und</v>
          </cell>
          <cell r="J4981" t="str">
            <v>Quant.</v>
          </cell>
          <cell r="K4981" t="str">
            <v>Porcent.</v>
          </cell>
          <cell r="L4981" t="str">
            <v>Valor Unit</v>
          </cell>
        </row>
        <row r="4982">
          <cell r="D4982" t="str">
            <v> UFF00344 (ADAPT_CPOS:61.10.010) </v>
          </cell>
          <cell r="E4982" t="str">
            <v>Próprio</v>
          </cell>
          <cell r="F4982" t="str">
            <v>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4982">
            <v>61.1</v>
          </cell>
        </row>
        <row r="4982">
          <cell r="I4982" t="str">
            <v>UN</v>
          </cell>
          <cell r="J4982">
            <v>1</v>
          </cell>
        </row>
        <row r="4982">
          <cell r="L4982">
            <v>817969.85</v>
          </cell>
        </row>
        <row r="4983">
          <cell r="D4983" t="str">
            <v> UFF_COTAÇÃO 235 </v>
          </cell>
          <cell r="E4983" t="str">
            <v>Próprio</v>
          </cell>
          <cell r="F4983" t="str">
            <v>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4983" t="str">
            <v>Equipamento</v>
          </cell>
        </row>
        <row r="4983">
          <cell r="I4983" t="str">
            <v>UN</v>
          </cell>
          <cell r="J4983">
            <v>1</v>
          </cell>
          <cell r="K4983">
            <v>0</v>
          </cell>
          <cell r="L4983">
            <v>817969.85</v>
          </cell>
        </row>
        <row r="4985">
          <cell r="D4985" t="str">
            <v>Código</v>
          </cell>
          <cell r="E4985" t="str">
            <v>Banco</v>
          </cell>
          <cell r="F4985" t="str">
            <v>Descrição</v>
          </cell>
          <cell r="G4985" t="str">
            <v>Tipo</v>
          </cell>
        </row>
        <row r="4985">
          <cell r="I4985" t="str">
            <v>Und</v>
          </cell>
          <cell r="J4985" t="str">
            <v>Quant.</v>
          </cell>
          <cell r="K4985" t="str">
            <v>Porcent.</v>
          </cell>
          <cell r="L4985" t="str">
            <v>Valor Unit</v>
          </cell>
        </row>
        <row r="4986">
          <cell r="D4986" t="str">
            <v> UFF00480 (ADAPT_EMOP: 18.030.0206-A) </v>
          </cell>
          <cell r="E4986" t="str">
            <v>Próprio</v>
          </cell>
          <cell r="F4986" t="str">
            <v>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4986" t="str">
            <v>INES - INSTALAÇÕES ESPECIAIS</v>
          </cell>
        </row>
        <row r="4986">
          <cell r="I4986" t="str">
            <v>UN</v>
          </cell>
          <cell r="J4986">
            <v>1</v>
          </cell>
        </row>
        <row r="4986">
          <cell r="L4986">
            <v>40797.83</v>
          </cell>
        </row>
        <row r="4987">
          <cell r="D4987" t="str">
            <v> 88247 </v>
          </cell>
          <cell r="E4987" t="str">
            <v>SINAPI</v>
          </cell>
          <cell r="F4987" t="str">
            <v>AUXILIAR DE ELETRICISTA COM ENCARGOS COMPLEMENTARES</v>
          </cell>
          <cell r="G4987" t="str">
            <v>SEDI - SERVIÇOS DIVERSOS</v>
          </cell>
        </row>
        <row r="4987">
          <cell r="I4987" t="str">
            <v>H</v>
          </cell>
          <cell r="J4987">
            <v>954.5</v>
          </cell>
          <cell r="K4987">
            <v>0</v>
          </cell>
          <cell r="L4987">
            <v>27.3</v>
          </cell>
        </row>
        <row r="4988">
          <cell r="D4988" t="str">
            <v> 19.004.0080-C </v>
          </cell>
          <cell r="E4988" t="str">
            <v>EMOP</v>
          </cell>
          <cell r="F4988"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4988">
            <v>19</v>
          </cell>
        </row>
        <row r="4988">
          <cell r="I4988" t="str">
            <v>H</v>
          </cell>
          <cell r="J4988">
            <v>13.6</v>
          </cell>
          <cell r="K4988">
            <v>0</v>
          </cell>
          <cell r="L4988">
            <v>56.37</v>
          </cell>
        </row>
        <row r="4989">
          <cell r="D4989" t="str">
            <v> 88264 </v>
          </cell>
          <cell r="E4989" t="str">
            <v>SINAPI</v>
          </cell>
          <cell r="F4989" t="str">
            <v>ELETRICISTA COM ENCARGOS COMPLEMENTARES</v>
          </cell>
          <cell r="G4989" t="str">
            <v>SEDI - SERVIÇOS DIVERSOS</v>
          </cell>
        </row>
        <row r="4989">
          <cell r="I4989" t="str">
            <v>H</v>
          </cell>
          <cell r="J4989">
            <v>26.5</v>
          </cell>
          <cell r="K4989">
            <v>0</v>
          </cell>
          <cell r="L4989">
            <v>33.07</v>
          </cell>
        </row>
        <row r="4990">
          <cell r="D4990" t="str">
            <v> 19.004.0004-D </v>
          </cell>
          <cell r="E4990" t="str">
            <v>EMOP</v>
          </cell>
          <cell r="F4990" t="str">
            <v>CAMINHAO COM CARROCERIA FIXA,NO TOCO,CAPACIDADE DE 7,5T,INCL USIVE MOTORISTA</v>
          </cell>
          <cell r="G4990">
            <v>19</v>
          </cell>
        </row>
        <row r="4990">
          <cell r="I4990" t="str">
            <v>H</v>
          </cell>
          <cell r="J4990">
            <v>13.6</v>
          </cell>
          <cell r="K4990">
            <v>0</v>
          </cell>
          <cell r="L4990">
            <v>79.27</v>
          </cell>
        </row>
        <row r="4991">
          <cell r="D4991" t="str">
            <v> 88279 </v>
          </cell>
          <cell r="E4991" t="str">
            <v>SINAPI</v>
          </cell>
          <cell r="F4991" t="str">
            <v>MONTADOR ELETROMECÃNICO COM ENCARGOS COMPLEMENTARES</v>
          </cell>
          <cell r="G4991" t="str">
            <v>SEDI - SERVIÇOS DIVERSOS</v>
          </cell>
        </row>
        <row r="4991">
          <cell r="I4991" t="str">
            <v>H</v>
          </cell>
          <cell r="J4991">
            <v>21</v>
          </cell>
          <cell r="K4991">
            <v>0</v>
          </cell>
          <cell r="L4991">
            <v>41.98</v>
          </cell>
        </row>
        <row r="4992">
          <cell r="D4992" t="str">
            <v> 88278 </v>
          </cell>
          <cell r="E4992" t="str">
            <v>SINAPI</v>
          </cell>
          <cell r="F4992" t="str">
            <v>MONTADOR DE ESTRUTURA METÁLICA COM ENCARGOS COMPLEMENTARES</v>
          </cell>
          <cell r="G4992" t="str">
            <v>SEDI - SERVIÇOS DIVERSOS</v>
          </cell>
        </row>
        <row r="4992">
          <cell r="I4992" t="str">
            <v>H</v>
          </cell>
          <cell r="J4992">
            <v>309</v>
          </cell>
          <cell r="K4992">
            <v>0</v>
          </cell>
          <cell r="L4992">
            <v>34.82</v>
          </cell>
        </row>
        <row r="4993">
          <cell r="D4993" t="str">
            <v> 19.004.0004-E </v>
          </cell>
          <cell r="E4993" t="str">
            <v>EMOP</v>
          </cell>
          <cell r="F4993" t="str">
            <v>CAMINHAO COM CARROCERIA FIXA,NO TOCO,CAPACIDADE DE 7,5T,INCL USIVE MOTORISTA</v>
          </cell>
          <cell r="G4993">
            <v>19</v>
          </cell>
        </row>
        <row r="4993">
          <cell r="I4993" t="str">
            <v>H</v>
          </cell>
          <cell r="J4993">
            <v>3.4</v>
          </cell>
          <cell r="K4993">
            <v>0</v>
          </cell>
          <cell r="L4993">
            <v>63.77</v>
          </cell>
        </row>
        <row r="4994">
          <cell r="D4994" t="str">
            <v> 19.004.0080-E </v>
          </cell>
          <cell r="E4994" t="str">
            <v>EMOP</v>
          </cell>
          <cell r="F4994"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4994">
            <v>19</v>
          </cell>
        </row>
        <row r="4994">
          <cell r="I4994" t="str">
            <v>H</v>
          </cell>
          <cell r="J4994">
            <v>3.4</v>
          </cell>
          <cell r="K4994">
            <v>0</v>
          </cell>
          <cell r="L4994">
            <v>47.4</v>
          </cell>
        </row>
        <row r="4996">
          <cell r="D4996" t="str">
            <v>Código</v>
          </cell>
          <cell r="E4996" t="str">
            <v>Banco</v>
          </cell>
          <cell r="F4996" t="str">
            <v>Descrição</v>
          </cell>
          <cell r="G4996" t="str">
            <v>Tipo</v>
          </cell>
        </row>
        <row r="4996">
          <cell r="I4996" t="str">
            <v>Und</v>
          </cell>
          <cell r="J4996" t="str">
            <v>Quant.</v>
          </cell>
          <cell r="K4996" t="str">
            <v>Porcent.</v>
          </cell>
          <cell r="L4996" t="str">
            <v>Valor Unit</v>
          </cell>
        </row>
        <row r="4997">
          <cell r="D4997" t="str">
            <v> UFF00345 (ADAPT_CPOS:43.08.004) </v>
          </cell>
          <cell r="E4997" t="str">
            <v>Próprio</v>
          </cell>
          <cell r="F4997" t="str">
            <v>FORNECIMENTO - UNIDADE CONDENSADORA VRF TIPO - MODELO INOVA MV6-850WV2DN1 - CAPACIDADE 290kBTU/h - POTÊNCIA 25,68kW / 116,73A - ALIMENTAÇÃO 3F/220V/60Hz - PESO 507kg - MARCA CARRIER OU EQUIVALENTE TÉCNICO</v>
          </cell>
          <cell r="G4997">
            <v>43.08</v>
          </cell>
        </row>
        <row r="4997">
          <cell r="I4997" t="str">
            <v>UN</v>
          </cell>
          <cell r="J4997">
            <v>1</v>
          </cell>
        </row>
        <row r="4997">
          <cell r="L4997">
            <v>149407.21</v>
          </cell>
        </row>
        <row r="4998">
          <cell r="D4998" t="str">
            <v> UFF_COTAÇÃO 236 </v>
          </cell>
          <cell r="E4998" t="str">
            <v>Próprio</v>
          </cell>
          <cell r="F4998" t="str">
            <v>UNIDADE CONDENSADORA VRF TIPO - MODELO INOVA MV6-850WV2DN1 - CAPACIDADE 290kBTU/h - POTÊNCIA 25,68kW / 116,73A - ALIMENTAÇÃO 3F/220V/60Hz - PESO 507kg - MARCA CARRIER OU EQUIVALENTE TÉCNICO</v>
          </cell>
          <cell r="G4998" t="str">
            <v>Equipamento</v>
          </cell>
        </row>
        <row r="4998">
          <cell r="I4998" t="str">
            <v>UN</v>
          </cell>
          <cell r="J4998">
            <v>1</v>
          </cell>
          <cell r="K4998">
            <v>0</v>
          </cell>
          <cell r="L4998">
            <v>149407.21</v>
          </cell>
        </row>
        <row r="5000">
          <cell r="D5000" t="str">
            <v>Código</v>
          </cell>
          <cell r="E5000" t="str">
            <v>Banco</v>
          </cell>
          <cell r="F5000" t="str">
            <v>Descrição</v>
          </cell>
          <cell r="G5000" t="str">
            <v>Tipo</v>
          </cell>
        </row>
        <row r="5000">
          <cell r="I5000" t="str">
            <v>Und</v>
          </cell>
          <cell r="J5000" t="str">
            <v>Quant.</v>
          </cell>
          <cell r="K5000" t="str">
            <v>Porcent.</v>
          </cell>
          <cell r="L5000" t="str">
            <v>Valor Unit</v>
          </cell>
        </row>
        <row r="5001">
          <cell r="D5001" t="str">
            <v> UFF00481 (ADAPT_CPOS: 43.08.004) </v>
          </cell>
          <cell r="E5001" t="str">
            <v>Próprio</v>
          </cell>
          <cell r="F5001" t="str">
            <v>INSTALAÇÃO COMPLETA - UNIDADE CONDENSADORA VRF TIPO - MODELO INOVA MV6-850WV2DN1 - CAPACIDADE 290kBTU/h - POTÊNCIA 25,68kW / 116,73A - ALIMENTAÇÃO 3F/220V/60Hz - PESO 507kg - MARCA CARRIER OU EQUIVALENTE TÉCNICO</v>
          </cell>
          <cell r="G5001" t="str">
            <v>INES - INSTALAÇÕES ESPECIAIS</v>
          </cell>
        </row>
        <row r="5001">
          <cell r="I5001" t="str">
            <v>UN</v>
          </cell>
          <cell r="J5001">
            <v>1</v>
          </cell>
        </row>
        <row r="5001">
          <cell r="L5001">
            <v>774.96</v>
          </cell>
        </row>
        <row r="5002">
          <cell r="D5002" t="str">
            <v> 88266 </v>
          </cell>
          <cell r="E5002" t="str">
            <v>SINAPI</v>
          </cell>
          <cell r="F5002" t="str">
            <v>ELETROTÉCNICO COM ENCARGOS COMPLEMENTARES</v>
          </cell>
          <cell r="G5002" t="str">
            <v>SEDI - SERVIÇOS DIVERSOS</v>
          </cell>
        </row>
        <row r="5002">
          <cell r="I5002" t="str">
            <v>H</v>
          </cell>
          <cell r="J5002">
            <v>8</v>
          </cell>
          <cell r="K5002">
            <v>0</v>
          </cell>
          <cell r="L5002">
            <v>36.5</v>
          </cell>
        </row>
        <row r="5003">
          <cell r="D5003" t="str">
            <v> 88264 </v>
          </cell>
          <cell r="E5003" t="str">
            <v>SINAPI</v>
          </cell>
          <cell r="F5003" t="str">
            <v>ELETRICISTA COM ENCARGOS COMPLEMENTARES</v>
          </cell>
          <cell r="G5003" t="str">
            <v>SEDI - SERVIÇOS DIVERSOS</v>
          </cell>
        </row>
        <row r="5003">
          <cell r="I5003" t="str">
            <v>H</v>
          </cell>
          <cell r="J5003">
            <v>8</v>
          </cell>
          <cell r="K5003">
            <v>0</v>
          </cell>
          <cell r="L5003">
            <v>33.07</v>
          </cell>
        </row>
        <row r="5004">
          <cell r="D5004" t="str">
            <v> 88247 </v>
          </cell>
          <cell r="E5004" t="str">
            <v>SINAPI</v>
          </cell>
          <cell r="F5004" t="str">
            <v>AUXILIAR DE ELETRICISTA COM ENCARGOS COMPLEMENTARES</v>
          </cell>
          <cell r="G5004" t="str">
            <v>SEDI - SERVIÇOS DIVERSOS</v>
          </cell>
        </row>
        <row r="5004">
          <cell r="I5004" t="str">
            <v>H</v>
          </cell>
          <cell r="J5004">
            <v>8</v>
          </cell>
          <cell r="K5004">
            <v>0</v>
          </cell>
          <cell r="L5004">
            <v>27.3</v>
          </cell>
        </row>
        <row r="5006">
          <cell r="D5006" t="str">
            <v>Código</v>
          </cell>
          <cell r="E5006" t="str">
            <v>Banco</v>
          </cell>
          <cell r="F5006" t="str">
            <v>Descrição</v>
          </cell>
          <cell r="G5006" t="str">
            <v>Tipo</v>
          </cell>
        </row>
        <row r="5006">
          <cell r="I5006" t="str">
            <v>Und</v>
          </cell>
          <cell r="J5006" t="str">
            <v>Quant.</v>
          </cell>
          <cell r="K5006" t="str">
            <v>Porcent.</v>
          </cell>
          <cell r="L5006" t="str">
            <v>Valor Unit</v>
          </cell>
        </row>
        <row r="5007">
          <cell r="D5007" t="str">
            <v> UFF00346 (ADAPT_CPOS:61.10.120) </v>
          </cell>
          <cell r="E5007" t="str">
            <v>Próprio</v>
          </cell>
          <cell r="F5007" t="str">
            <v>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5007">
            <v>61.1</v>
          </cell>
        </row>
        <row r="5007">
          <cell r="I5007" t="str">
            <v>UN</v>
          </cell>
          <cell r="J5007">
            <v>1</v>
          </cell>
        </row>
        <row r="5007">
          <cell r="L5007">
            <v>177218.85</v>
          </cell>
        </row>
        <row r="5008">
          <cell r="D5008" t="str">
            <v> UFF_COTAÇÃO 237 </v>
          </cell>
          <cell r="E5008" t="str">
            <v>Próprio</v>
          </cell>
          <cell r="F5008" t="str">
            <v>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5008" t="str">
            <v>Equipamento</v>
          </cell>
        </row>
        <row r="5008">
          <cell r="I5008" t="str">
            <v>UN</v>
          </cell>
          <cell r="J5008">
            <v>1</v>
          </cell>
          <cell r="K5008">
            <v>0</v>
          </cell>
          <cell r="L5008">
            <v>177218.85</v>
          </cell>
        </row>
        <row r="5010">
          <cell r="D5010" t="str">
            <v>Código</v>
          </cell>
          <cell r="E5010" t="str">
            <v>Banco</v>
          </cell>
          <cell r="F5010" t="str">
            <v>Descrição</v>
          </cell>
          <cell r="G5010" t="str">
            <v>Tipo</v>
          </cell>
        </row>
        <row r="5010">
          <cell r="I5010" t="str">
            <v>Und</v>
          </cell>
          <cell r="J5010" t="str">
            <v>Quant.</v>
          </cell>
          <cell r="K5010" t="str">
            <v>Porcent.</v>
          </cell>
          <cell r="L5010" t="str">
            <v>Valor Unit</v>
          </cell>
        </row>
        <row r="5011">
          <cell r="D5011" t="str">
            <v> UFF00482 (ADAPT_EMOP: 18.030.0256-A) </v>
          </cell>
          <cell r="E5011" t="str">
            <v>Próprio</v>
          </cell>
          <cell r="F5011" t="str">
            <v>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5011" t="str">
            <v>INES - INSTALAÇÕES ESPECIAIS</v>
          </cell>
        </row>
        <row r="5011">
          <cell r="I5011" t="str">
            <v>UN</v>
          </cell>
          <cell r="J5011">
            <v>1</v>
          </cell>
        </row>
        <row r="5011">
          <cell r="L5011">
            <v>12215.07</v>
          </cell>
        </row>
        <row r="5012">
          <cell r="D5012" t="str">
            <v> 88278 </v>
          </cell>
          <cell r="E5012" t="str">
            <v>SINAPI</v>
          </cell>
          <cell r="F5012" t="str">
            <v>MONTADOR DE ESTRUTURA METÁLICA COM ENCARGOS COMPLEMENTARES</v>
          </cell>
          <cell r="G5012" t="str">
            <v>SEDI - SERVIÇOS DIVERSOS</v>
          </cell>
        </row>
        <row r="5012">
          <cell r="I5012" t="str">
            <v>H</v>
          </cell>
          <cell r="J5012">
            <v>95</v>
          </cell>
          <cell r="K5012">
            <v>0</v>
          </cell>
          <cell r="L5012">
            <v>34.82</v>
          </cell>
        </row>
        <row r="5013">
          <cell r="D5013" t="str">
            <v> 88247 </v>
          </cell>
          <cell r="E5013" t="str">
            <v>SINAPI</v>
          </cell>
          <cell r="F5013" t="str">
            <v>AUXILIAR DE ELETRICISTA COM ENCARGOS COMPLEMENTARES</v>
          </cell>
          <cell r="G5013" t="str">
            <v>SEDI - SERVIÇOS DIVERSOS</v>
          </cell>
        </row>
        <row r="5013">
          <cell r="I5013" t="str">
            <v>H</v>
          </cell>
          <cell r="J5013">
            <v>295</v>
          </cell>
          <cell r="K5013">
            <v>0</v>
          </cell>
          <cell r="L5013">
            <v>27.3</v>
          </cell>
        </row>
        <row r="5014">
          <cell r="D5014" t="str">
            <v> 19.004.0004-E </v>
          </cell>
          <cell r="E5014" t="str">
            <v>EMOP</v>
          </cell>
          <cell r="F5014" t="str">
            <v>CAMINHAO COM CARROCERIA FIXA,NO TOCO,CAPACIDADE DE 7,5T,INCL USIVE MOTORISTA</v>
          </cell>
          <cell r="G5014">
            <v>19</v>
          </cell>
        </row>
        <row r="5014">
          <cell r="I5014" t="str">
            <v>H</v>
          </cell>
          <cell r="J5014">
            <v>0.8</v>
          </cell>
          <cell r="K5014">
            <v>0</v>
          </cell>
          <cell r="L5014">
            <v>63.77</v>
          </cell>
        </row>
        <row r="5015">
          <cell r="D5015" t="str">
            <v> 19.004.0080-E </v>
          </cell>
          <cell r="E5015" t="str">
            <v>EMOP</v>
          </cell>
          <cell r="F5015"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15">
            <v>19</v>
          </cell>
        </row>
        <row r="5015">
          <cell r="I5015" t="str">
            <v>H</v>
          </cell>
          <cell r="J5015">
            <v>0.8</v>
          </cell>
          <cell r="K5015">
            <v>0</v>
          </cell>
          <cell r="L5015">
            <v>47.4</v>
          </cell>
        </row>
        <row r="5016">
          <cell r="D5016" t="str">
            <v> 88264 </v>
          </cell>
          <cell r="E5016" t="str">
            <v>SINAPI</v>
          </cell>
          <cell r="F5016" t="str">
            <v>ELETRICISTA COM ENCARGOS COMPLEMENTARES</v>
          </cell>
          <cell r="G5016" t="str">
            <v>SEDI - SERVIÇOS DIVERSOS</v>
          </cell>
        </row>
        <row r="5016">
          <cell r="I5016" t="str">
            <v>H</v>
          </cell>
          <cell r="J5016">
            <v>10</v>
          </cell>
          <cell r="K5016">
            <v>0</v>
          </cell>
          <cell r="L5016">
            <v>33.07</v>
          </cell>
        </row>
        <row r="5017">
          <cell r="D5017" t="str">
            <v> 19.004.0080-C </v>
          </cell>
          <cell r="E5017" t="str">
            <v>EMOP</v>
          </cell>
          <cell r="F5017"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17">
            <v>19</v>
          </cell>
        </row>
        <row r="5017">
          <cell r="I5017" t="str">
            <v>H</v>
          </cell>
          <cell r="J5017">
            <v>3.2</v>
          </cell>
          <cell r="K5017">
            <v>0</v>
          </cell>
          <cell r="L5017">
            <v>56.37</v>
          </cell>
        </row>
        <row r="5018">
          <cell r="D5018" t="str">
            <v> 19.004.0004-D </v>
          </cell>
          <cell r="E5018" t="str">
            <v>EMOP</v>
          </cell>
          <cell r="F5018" t="str">
            <v>CAMINHAO COM CARROCERIA FIXA,NO TOCO,CAPACIDADE DE 7,5T,INCL USIVE MOTORISTA</v>
          </cell>
          <cell r="G5018">
            <v>19</v>
          </cell>
        </row>
        <row r="5018">
          <cell r="I5018" t="str">
            <v>H</v>
          </cell>
          <cell r="J5018">
            <v>3.2</v>
          </cell>
          <cell r="K5018">
            <v>0</v>
          </cell>
          <cell r="L5018">
            <v>79.27</v>
          </cell>
        </row>
        <row r="5020">
          <cell r="D5020" t="str">
            <v>Código</v>
          </cell>
          <cell r="E5020" t="str">
            <v>Banco</v>
          </cell>
          <cell r="F5020" t="str">
            <v>Descrição</v>
          </cell>
          <cell r="G5020" t="str">
            <v>Tipo</v>
          </cell>
        </row>
        <row r="5020">
          <cell r="I5020" t="str">
            <v>Und</v>
          </cell>
          <cell r="J5020" t="str">
            <v>Quant.</v>
          </cell>
          <cell r="K5020" t="str">
            <v>Porcent.</v>
          </cell>
          <cell r="L5020" t="str">
            <v>Valor Unit</v>
          </cell>
        </row>
        <row r="5021">
          <cell r="D5021" t="str">
            <v> UFF00347 (ADAPT_CPOS:61.10.120) </v>
          </cell>
          <cell r="E5021" t="str">
            <v>Próprio</v>
          </cell>
          <cell r="F5021" t="str">
            <v>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5021">
            <v>61.1</v>
          </cell>
        </row>
        <row r="5021">
          <cell r="I5021" t="str">
            <v>UN</v>
          </cell>
          <cell r="J5021">
            <v>1</v>
          </cell>
        </row>
        <row r="5021">
          <cell r="L5021">
            <v>196244.38</v>
          </cell>
        </row>
        <row r="5022">
          <cell r="D5022" t="str">
            <v> UFF_COTAÇÃO 238 </v>
          </cell>
          <cell r="E5022" t="str">
            <v>Próprio</v>
          </cell>
          <cell r="F5022" t="str">
            <v>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5022" t="str">
            <v>Equipamento</v>
          </cell>
        </row>
        <row r="5022">
          <cell r="I5022" t="str">
            <v>UN</v>
          </cell>
          <cell r="J5022">
            <v>1</v>
          </cell>
          <cell r="K5022">
            <v>0</v>
          </cell>
          <cell r="L5022">
            <v>196244.38</v>
          </cell>
        </row>
        <row r="5024">
          <cell r="D5024" t="str">
            <v>Código</v>
          </cell>
          <cell r="E5024" t="str">
            <v>Banco</v>
          </cell>
          <cell r="F5024" t="str">
            <v>Descrição</v>
          </cell>
          <cell r="G5024" t="str">
            <v>Tipo</v>
          </cell>
        </row>
        <row r="5024">
          <cell r="I5024" t="str">
            <v>Und</v>
          </cell>
          <cell r="J5024" t="str">
            <v>Quant.</v>
          </cell>
          <cell r="K5024" t="str">
            <v>Porcent.</v>
          </cell>
          <cell r="L5024" t="str">
            <v>Valor Unit</v>
          </cell>
        </row>
        <row r="5025">
          <cell r="D5025" t="str">
            <v> UFF00483 (ADAPT_EMOP: 18.030.0256-A) </v>
          </cell>
          <cell r="E5025" t="str">
            <v>Próprio</v>
          </cell>
          <cell r="F5025" t="str">
            <v>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5025" t="str">
            <v>INES - INSTALAÇÕES ESPECIAIS</v>
          </cell>
        </row>
        <row r="5025">
          <cell r="I5025" t="str">
            <v>UN</v>
          </cell>
          <cell r="J5025">
            <v>1</v>
          </cell>
        </row>
        <row r="5025">
          <cell r="L5025">
            <v>12215.07</v>
          </cell>
        </row>
        <row r="5026">
          <cell r="D5026" t="str">
            <v> 88264 </v>
          </cell>
          <cell r="E5026" t="str">
            <v>SINAPI</v>
          </cell>
          <cell r="F5026" t="str">
            <v>ELETRICISTA COM ENCARGOS COMPLEMENTARES</v>
          </cell>
          <cell r="G5026" t="str">
            <v>SEDI - SERVIÇOS DIVERSOS</v>
          </cell>
        </row>
        <row r="5026">
          <cell r="I5026" t="str">
            <v>H</v>
          </cell>
          <cell r="J5026">
            <v>10</v>
          </cell>
          <cell r="K5026">
            <v>0</v>
          </cell>
          <cell r="L5026">
            <v>33.07</v>
          </cell>
        </row>
        <row r="5027">
          <cell r="D5027" t="str">
            <v> 19.004.0080-C </v>
          </cell>
          <cell r="E5027" t="str">
            <v>EMOP</v>
          </cell>
          <cell r="F5027"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27">
            <v>19</v>
          </cell>
        </row>
        <row r="5027">
          <cell r="I5027" t="str">
            <v>H</v>
          </cell>
          <cell r="J5027">
            <v>3.2</v>
          </cell>
          <cell r="K5027">
            <v>0</v>
          </cell>
          <cell r="L5027">
            <v>56.37</v>
          </cell>
        </row>
        <row r="5028">
          <cell r="D5028" t="str">
            <v> 19.004.0004-E </v>
          </cell>
          <cell r="E5028" t="str">
            <v>EMOP</v>
          </cell>
          <cell r="F5028" t="str">
            <v>CAMINHAO COM CARROCERIA FIXA,NO TOCO,CAPACIDADE DE 7,5T,INCL USIVE MOTORISTA</v>
          </cell>
          <cell r="G5028">
            <v>19</v>
          </cell>
        </row>
        <row r="5028">
          <cell r="I5028" t="str">
            <v>H</v>
          </cell>
          <cell r="J5028">
            <v>0.8</v>
          </cell>
          <cell r="K5028">
            <v>0</v>
          </cell>
          <cell r="L5028">
            <v>63.77</v>
          </cell>
        </row>
        <row r="5029">
          <cell r="D5029" t="str">
            <v> 88247 </v>
          </cell>
          <cell r="E5029" t="str">
            <v>SINAPI</v>
          </cell>
          <cell r="F5029" t="str">
            <v>AUXILIAR DE ELETRICISTA COM ENCARGOS COMPLEMENTARES</v>
          </cell>
          <cell r="G5029" t="str">
            <v>SEDI - SERVIÇOS DIVERSOS</v>
          </cell>
        </row>
        <row r="5029">
          <cell r="I5029" t="str">
            <v>H</v>
          </cell>
          <cell r="J5029">
            <v>295</v>
          </cell>
          <cell r="K5029">
            <v>0</v>
          </cell>
          <cell r="L5029">
            <v>27.3</v>
          </cell>
        </row>
        <row r="5030">
          <cell r="D5030" t="str">
            <v> 19.004.0004-D </v>
          </cell>
          <cell r="E5030" t="str">
            <v>EMOP</v>
          </cell>
          <cell r="F5030" t="str">
            <v>CAMINHAO COM CARROCERIA FIXA,NO TOCO,CAPACIDADE DE 7,5T,INCL USIVE MOTORISTA</v>
          </cell>
          <cell r="G5030">
            <v>19</v>
          </cell>
        </row>
        <row r="5030">
          <cell r="I5030" t="str">
            <v>H</v>
          </cell>
          <cell r="J5030">
            <v>3.2</v>
          </cell>
          <cell r="K5030">
            <v>0</v>
          </cell>
          <cell r="L5030">
            <v>79.27</v>
          </cell>
        </row>
        <row r="5031">
          <cell r="D5031" t="str">
            <v> 88278 </v>
          </cell>
          <cell r="E5031" t="str">
            <v>SINAPI</v>
          </cell>
          <cell r="F5031" t="str">
            <v>MONTADOR DE ESTRUTURA METÁLICA COM ENCARGOS COMPLEMENTARES</v>
          </cell>
          <cell r="G5031" t="str">
            <v>SEDI - SERVIÇOS DIVERSOS</v>
          </cell>
        </row>
        <row r="5031">
          <cell r="I5031" t="str">
            <v>H</v>
          </cell>
          <cell r="J5031">
            <v>95</v>
          </cell>
          <cell r="K5031">
            <v>0</v>
          </cell>
          <cell r="L5031">
            <v>34.82</v>
          </cell>
        </row>
        <row r="5032">
          <cell r="D5032" t="str">
            <v> 19.004.0080-E </v>
          </cell>
          <cell r="E5032" t="str">
            <v>EMOP</v>
          </cell>
          <cell r="F5032"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32">
            <v>19</v>
          </cell>
        </row>
        <row r="5032">
          <cell r="I5032" t="str">
            <v>H</v>
          </cell>
          <cell r="J5032">
            <v>0.8</v>
          </cell>
          <cell r="K5032">
            <v>0</v>
          </cell>
          <cell r="L5032">
            <v>47.4</v>
          </cell>
        </row>
        <row r="5034">
          <cell r="D5034" t="str">
            <v>Código</v>
          </cell>
          <cell r="E5034" t="str">
            <v>Banco</v>
          </cell>
          <cell r="F5034" t="str">
            <v>Descrição</v>
          </cell>
          <cell r="G5034" t="str">
            <v>Tipo</v>
          </cell>
        </row>
        <row r="5034">
          <cell r="I5034" t="str">
            <v>Und</v>
          </cell>
          <cell r="J5034" t="str">
            <v>Quant.</v>
          </cell>
          <cell r="K5034" t="str">
            <v>Porcent.</v>
          </cell>
          <cell r="L5034" t="str">
            <v>Valor Unit</v>
          </cell>
        </row>
        <row r="5035">
          <cell r="D5035" t="str">
            <v> UFF00348 (ADAPT_CPOS:61.14.051) </v>
          </cell>
          <cell r="E5035" t="str">
            <v>Próprio</v>
          </cell>
          <cell r="F5035" t="str">
            <v>FORNECIMENTO E INSTALAÇÃO COMPLETA - VENTILADOR CENTRÍFUGO DE SIMPLES ASPIRAÇÃO COM PÁS CURVASDAS PARA TRÁS - MODELO GTS 800 - VAZÃO MÁX 13596m³/h - Pd 100mmCA - POTÊNCIA 7,5W / 34,09A - PESO 523kg - ALIMENTAÇÃO 3F/380V/60Hz - MARCA BERLINERLUFT OU EQUIVALENTE TÉCNICO</v>
          </cell>
          <cell r="G5035">
            <v>61.14</v>
          </cell>
        </row>
        <row r="5035">
          <cell r="I5035" t="str">
            <v>UN</v>
          </cell>
          <cell r="J5035">
            <v>1</v>
          </cell>
        </row>
        <row r="5035">
          <cell r="L5035">
            <v>33650.1</v>
          </cell>
        </row>
        <row r="5036">
          <cell r="D5036" t="str">
            <v> 88247 </v>
          </cell>
          <cell r="E5036" t="str">
            <v>SINAPI</v>
          </cell>
          <cell r="F5036" t="str">
            <v>AUXILIAR DE ELETRICISTA COM ENCARGOS COMPLEMENTARES</v>
          </cell>
          <cell r="G5036" t="str">
            <v>SEDI - SERVIÇOS DIVERSOS</v>
          </cell>
        </row>
        <row r="5036">
          <cell r="I5036" t="str">
            <v>H</v>
          </cell>
          <cell r="J5036">
            <v>6</v>
          </cell>
          <cell r="K5036">
            <v>0</v>
          </cell>
          <cell r="L5036">
            <v>27.3</v>
          </cell>
        </row>
        <row r="5037">
          <cell r="D5037" t="str">
            <v> 88264 </v>
          </cell>
          <cell r="E5037" t="str">
            <v>SINAPI</v>
          </cell>
          <cell r="F5037" t="str">
            <v>ELETRICISTA COM ENCARGOS COMPLEMENTARES</v>
          </cell>
          <cell r="G5037" t="str">
            <v>SEDI - SERVIÇOS DIVERSOS</v>
          </cell>
        </row>
        <row r="5037">
          <cell r="I5037" t="str">
            <v>H</v>
          </cell>
          <cell r="J5037">
            <v>6</v>
          </cell>
          <cell r="K5037">
            <v>0</v>
          </cell>
          <cell r="L5037">
            <v>33.07</v>
          </cell>
        </row>
        <row r="5038">
          <cell r="D5038" t="str">
            <v> UFF_COTAÇÃO 239 </v>
          </cell>
          <cell r="E5038" t="str">
            <v>Próprio</v>
          </cell>
          <cell r="F5038" t="str">
            <v>VENTILADOR CENTRÍFUGO DE SIMPLES ASPIRAÇÃO COM PÁS CURVASDAS PARA TRÁS - MODELO GTS 800 - VAZÃO MÁX 13596m³/h - Pd 100mmCA - POTÊNCIA 7,5W / 34,09A - PESO 523kg - ALIMENTAÇÃO 3F/380V/60Hz - MARCA BERLINERLUFT OU EQUIVALENTE TÉCNICO</v>
          </cell>
          <cell r="G5038" t="str">
            <v>Equipamento</v>
          </cell>
        </row>
        <row r="5038">
          <cell r="I5038" t="str">
            <v>UN</v>
          </cell>
          <cell r="J5038">
            <v>1</v>
          </cell>
          <cell r="K5038">
            <v>0</v>
          </cell>
          <cell r="L5038">
            <v>33287.88</v>
          </cell>
        </row>
        <row r="5040">
          <cell r="D5040" t="str">
            <v>Código</v>
          </cell>
          <cell r="E5040" t="str">
            <v>Banco</v>
          </cell>
          <cell r="F5040" t="str">
            <v>Descrição</v>
          </cell>
          <cell r="G5040" t="str">
            <v>Tipo</v>
          </cell>
        </row>
        <row r="5040">
          <cell r="I5040" t="str">
            <v>Und</v>
          </cell>
          <cell r="J5040" t="str">
            <v>Quant.</v>
          </cell>
          <cell r="K5040" t="str">
            <v>Porcent.</v>
          </cell>
          <cell r="L5040" t="str">
            <v>Valor Unit</v>
          </cell>
        </row>
        <row r="5041">
          <cell r="D5041" t="str">
            <v> UFF00349 (ADAPT_CPOS:61.14.051) </v>
          </cell>
          <cell r="E5041" t="str">
            <v>Próprio</v>
          </cell>
          <cell r="F5041" t="str">
            <v>FORNECIMENTO E INSTALAÇÃO COMPLETA - VENTILADOR CENTRÍFUGO DE SIMPLES ASPIRAÇÃO COM PÁS CURVASDAS PARA TRÁS - MODELO GTS 630 - VAZÃO MÁX 9816m³/h - Pd 100mmCA - POTÊNCIA 4,5W / 20,45A - PESO 274kg - ALIMENTAÇÃO 3F/380V/60Hz - MARCA BERLINERLUFT OU EQUIVALENTE TÉCNICO</v>
          </cell>
          <cell r="G5041">
            <v>61.14</v>
          </cell>
        </row>
        <row r="5041">
          <cell r="I5041" t="str">
            <v>UN</v>
          </cell>
          <cell r="J5041">
            <v>1</v>
          </cell>
        </row>
        <row r="5041">
          <cell r="L5041">
            <v>24294.6</v>
          </cell>
        </row>
        <row r="5042">
          <cell r="D5042" t="str">
            <v> 88247 </v>
          </cell>
          <cell r="E5042" t="str">
            <v>SINAPI</v>
          </cell>
          <cell r="F5042" t="str">
            <v>AUXILIAR DE ELETRICISTA COM ENCARGOS COMPLEMENTARES</v>
          </cell>
          <cell r="G5042" t="str">
            <v>SEDI - SERVIÇOS DIVERSOS</v>
          </cell>
        </row>
        <row r="5042">
          <cell r="I5042" t="str">
            <v>H</v>
          </cell>
          <cell r="J5042">
            <v>6</v>
          </cell>
          <cell r="K5042">
            <v>0</v>
          </cell>
          <cell r="L5042">
            <v>27.3</v>
          </cell>
        </row>
        <row r="5043">
          <cell r="D5043" t="str">
            <v> 88264 </v>
          </cell>
          <cell r="E5043" t="str">
            <v>SINAPI</v>
          </cell>
          <cell r="F5043" t="str">
            <v>ELETRICISTA COM ENCARGOS COMPLEMENTARES</v>
          </cell>
          <cell r="G5043" t="str">
            <v>SEDI - SERVIÇOS DIVERSOS</v>
          </cell>
        </row>
        <row r="5043">
          <cell r="I5043" t="str">
            <v>H</v>
          </cell>
          <cell r="J5043">
            <v>6</v>
          </cell>
          <cell r="K5043">
            <v>0</v>
          </cell>
          <cell r="L5043">
            <v>33.07</v>
          </cell>
        </row>
        <row r="5044">
          <cell r="D5044" t="str">
            <v> UFF_COTAÇÃO 240 </v>
          </cell>
          <cell r="E5044" t="str">
            <v>Próprio</v>
          </cell>
          <cell r="F5044" t="str">
            <v>VENTILADOR CENTRÍFUGO DE SIMPLES ASPIRAÇÃO COM PÁS CURVASDAS PARA TRÁS - MODELO GTS 630 - VAZÃO MÁX 9816m³/h - Pd 100mmCA - POTÊNCIA 4,5W / 20,45A - PESO 274kg - ALIMENTAÇÃO 3F/380V/60Hz - MARCA BERLINERLUFT OU EQUIVALENTE TÉCNICO</v>
          </cell>
          <cell r="G5044" t="str">
            <v>Equipamento</v>
          </cell>
        </row>
        <row r="5044">
          <cell r="I5044" t="str">
            <v>UN</v>
          </cell>
          <cell r="J5044">
            <v>1</v>
          </cell>
          <cell r="K5044">
            <v>0</v>
          </cell>
          <cell r="L5044">
            <v>23932.38</v>
          </cell>
        </row>
        <row r="5046">
          <cell r="F5046" t="str">
            <v>DIFUSORES - GRELHAS - VENEZIANAS - REGISTROS</v>
          </cell>
        </row>
        <row r="5047">
          <cell r="D5047" t="str">
            <v>Código</v>
          </cell>
          <cell r="E5047" t="str">
            <v>Banco</v>
          </cell>
          <cell r="F5047" t="str">
            <v>Descrição</v>
          </cell>
          <cell r="G5047" t="str">
            <v>Tipo</v>
          </cell>
        </row>
        <row r="5047">
          <cell r="I5047" t="str">
            <v>Und</v>
          </cell>
          <cell r="J5047" t="str">
            <v>Quant.</v>
          </cell>
          <cell r="K5047" t="str">
            <v>Porcent.</v>
          </cell>
          <cell r="L5047" t="str">
            <v>Valor Unit</v>
          </cell>
        </row>
        <row r="5048">
          <cell r="D5048" t="str">
            <v> UFF00322 (ADAPT_EMOP: 18.016.0340-A) </v>
          </cell>
          <cell r="E5048" t="str">
            <v>Próprio</v>
          </cell>
          <cell r="F5048" t="str">
            <v>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v>
          </cell>
          <cell r="G5048">
            <v>70</v>
          </cell>
        </row>
        <row r="5048">
          <cell r="I5048" t="str">
            <v>UN</v>
          </cell>
          <cell r="J5048">
            <v>1</v>
          </cell>
        </row>
        <row r="5048">
          <cell r="L5048">
            <v>14.57</v>
          </cell>
        </row>
        <row r="5049">
          <cell r="D5049" t="str">
            <v> 88277 </v>
          </cell>
          <cell r="E5049" t="str">
            <v>SINAPI</v>
          </cell>
          <cell r="F5049" t="str">
            <v>MONTADOR (TUBO AÇO/EQUIPAMENTOS) COM ENCARGOS COMPLEMENTARES</v>
          </cell>
          <cell r="G5049" t="str">
            <v>SEDI - SERVIÇOS DIVERSOS</v>
          </cell>
        </row>
        <row r="5049">
          <cell r="I5049" t="str">
            <v>H</v>
          </cell>
          <cell r="J5049">
            <v>0.2153</v>
          </cell>
          <cell r="K5049">
            <v>0</v>
          </cell>
          <cell r="L5049">
            <v>41.79</v>
          </cell>
        </row>
        <row r="5050">
          <cell r="D5050" t="str">
            <v> 88316 </v>
          </cell>
          <cell r="E5050" t="str">
            <v>SINAPI</v>
          </cell>
          <cell r="F5050" t="str">
            <v>SERVENTE COM ENCARGOS COMPLEMENTARES</v>
          </cell>
          <cell r="G5050" t="str">
            <v>SEDI - SERVIÇOS DIVERSOS</v>
          </cell>
        </row>
        <row r="5050">
          <cell r="I5050" t="str">
            <v>H</v>
          </cell>
          <cell r="J5050">
            <v>0.2153</v>
          </cell>
          <cell r="K5050">
            <v>0</v>
          </cell>
          <cell r="L5050">
            <v>25.95</v>
          </cell>
        </row>
        <row r="5052">
          <cell r="D5052" t="str">
            <v>Código</v>
          </cell>
          <cell r="E5052" t="str">
            <v>Banco</v>
          </cell>
          <cell r="F5052" t="str">
            <v>Descrição</v>
          </cell>
          <cell r="G5052" t="str">
            <v>Tipo</v>
          </cell>
        </row>
        <row r="5052">
          <cell r="I5052" t="str">
            <v>Und</v>
          </cell>
          <cell r="J5052" t="str">
            <v>Quant.</v>
          </cell>
          <cell r="K5052" t="str">
            <v>Porcent.</v>
          </cell>
          <cell r="L5052" t="str">
            <v>Valor Unit</v>
          </cell>
        </row>
        <row r="5053">
          <cell r="D5053" t="str">
            <v> UFF00323 (ADAPT_EMOP: 18.016.0342-A) </v>
          </cell>
          <cell r="E5053" t="str">
            <v>Próprio</v>
          </cell>
          <cell r="F5053" t="str">
            <v>INSTALAÇÃO COMPLETA - DIFUSOR DE INSUFLAMENTO COM REGISTRO E CAIXA PLENUM - MODELO ADLQ-AG - TAMANHO 3 - MARCA TROX OU EQUIVALENTE TÉCNICO (FC-5.13 - FC-5.12)</v>
          </cell>
          <cell r="G5053">
            <v>70</v>
          </cell>
        </row>
        <row r="5053">
          <cell r="I5053" t="str">
            <v>UN</v>
          </cell>
          <cell r="J5053">
            <v>1</v>
          </cell>
        </row>
        <row r="5053">
          <cell r="L5053">
            <v>30.72</v>
          </cell>
        </row>
        <row r="5054">
          <cell r="D5054" t="str">
            <v> 88316 </v>
          </cell>
          <cell r="E5054" t="str">
            <v>SINAPI</v>
          </cell>
          <cell r="F5054" t="str">
            <v>SERVENTE COM ENCARGOS COMPLEMENTARES</v>
          </cell>
          <cell r="G5054" t="str">
            <v>SEDI - SERVIÇOS DIVERSOS</v>
          </cell>
        </row>
        <row r="5054">
          <cell r="I5054" t="str">
            <v>H</v>
          </cell>
          <cell r="J5054">
            <v>0.4536</v>
          </cell>
          <cell r="K5054">
            <v>0</v>
          </cell>
          <cell r="L5054">
            <v>25.95</v>
          </cell>
        </row>
        <row r="5055">
          <cell r="D5055" t="str">
            <v> 88277 </v>
          </cell>
          <cell r="E5055" t="str">
            <v>SINAPI</v>
          </cell>
          <cell r="F5055" t="str">
            <v>MONTADOR (TUBO AÇO/EQUIPAMENTOS) COM ENCARGOS COMPLEMENTARES</v>
          </cell>
          <cell r="G5055" t="str">
            <v>SEDI - SERVIÇOS DIVERSOS</v>
          </cell>
        </row>
        <row r="5055">
          <cell r="I5055" t="str">
            <v>H</v>
          </cell>
          <cell r="J5055">
            <v>0.4536</v>
          </cell>
          <cell r="K5055">
            <v>0</v>
          </cell>
          <cell r="L5055">
            <v>41.79</v>
          </cell>
        </row>
        <row r="5057">
          <cell r="D5057" t="str">
            <v>Código</v>
          </cell>
          <cell r="E5057" t="str">
            <v>Banco</v>
          </cell>
          <cell r="F5057" t="str">
            <v>Descrição</v>
          </cell>
          <cell r="G5057" t="str">
            <v>Tipo</v>
          </cell>
        </row>
        <row r="5057">
          <cell r="I5057" t="str">
            <v>Und</v>
          </cell>
          <cell r="J5057" t="str">
            <v>Quant.</v>
          </cell>
          <cell r="K5057" t="str">
            <v>Porcent.</v>
          </cell>
          <cell r="L5057" t="str">
            <v>Valor Unit</v>
          </cell>
        </row>
        <row r="5058">
          <cell r="D5058" t="str">
            <v> UFF00324 (ADAPT_EMOP: 18.016.0344-A) </v>
          </cell>
          <cell r="E5058" t="str">
            <v>Próprio</v>
          </cell>
          <cell r="F5058" t="str">
            <v>INSTALAÇÃO COMPLETA - DIFUSOR DE INSUFLAMENTO COM REGISTRO E CAIXA PLENUM - MODELO ADLQ-AG - TAMANHO 4 - MARCA TROX OU EQUIVALENTE TÉCNICO (FC-5.10 - FC-5.01 - FC-5.14 - FC-5.31 - FC-5.40 )</v>
          </cell>
          <cell r="G5058">
            <v>70</v>
          </cell>
        </row>
        <row r="5058">
          <cell r="I5058" t="str">
            <v>UN</v>
          </cell>
          <cell r="J5058">
            <v>1</v>
          </cell>
        </row>
        <row r="5058">
          <cell r="L5058">
            <v>41.02</v>
          </cell>
        </row>
        <row r="5059">
          <cell r="D5059" t="str">
            <v> 88277 </v>
          </cell>
          <cell r="E5059" t="str">
            <v>SINAPI</v>
          </cell>
          <cell r="F5059" t="str">
            <v>MONTADOR (TUBO AÇO/EQUIPAMENTOS) COM ENCARGOS COMPLEMENTARES</v>
          </cell>
          <cell r="G5059" t="str">
            <v>SEDI - SERVIÇOS DIVERSOS</v>
          </cell>
        </row>
        <row r="5059">
          <cell r="I5059" t="str">
            <v>H</v>
          </cell>
          <cell r="J5059">
            <v>0.6057</v>
          </cell>
          <cell r="K5059">
            <v>0</v>
          </cell>
          <cell r="L5059">
            <v>41.79</v>
          </cell>
        </row>
        <row r="5060">
          <cell r="D5060" t="str">
            <v> 88316 </v>
          </cell>
          <cell r="E5060" t="str">
            <v>SINAPI</v>
          </cell>
          <cell r="F5060" t="str">
            <v>SERVENTE COM ENCARGOS COMPLEMENTARES</v>
          </cell>
          <cell r="G5060" t="str">
            <v>SEDI - SERVIÇOS DIVERSOS</v>
          </cell>
        </row>
        <row r="5060">
          <cell r="I5060" t="str">
            <v>H</v>
          </cell>
          <cell r="J5060">
            <v>0.6057</v>
          </cell>
          <cell r="K5060">
            <v>0</v>
          </cell>
          <cell r="L5060">
            <v>25.95</v>
          </cell>
        </row>
        <row r="5062">
          <cell r="D5062" t="str">
            <v>Código</v>
          </cell>
          <cell r="E5062" t="str">
            <v>Banco</v>
          </cell>
          <cell r="F5062" t="str">
            <v>Descrição</v>
          </cell>
          <cell r="G5062" t="str">
            <v>Tipo</v>
          </cell>
        </row>
        <row r="5062">
          <cell r="I5062" t="str">
            <v>Und</v>
          </cell>
          <cell r="J5062" t="str">
            <v>Quant.</v>
          </cell>
          <cell r="K5062" t="str">
            <v>Porcent.</v>
          </cell>
          <cell r="L5062" t="str">
            <v>Valor Unit</v>
          </cell>
        </row>
        <row r="5063">
          <cell r="D5063" t="str">
            <v> UFF00326 (ADAPT_SBC:070542) </v>
          </cell>
          <cell r="E5063" t="str">
            <v>Próprio</v>
          </cell>
          <cell r="F5063" t="str">
            <v>FORNECIMENTO E INSTALAÇÃO COMPLETA - DIFUSOR DE INSUFLAMENTO 2 VIAS COM REGISTRO E CAIXA PLENUM - MODELO ADQ-1-AG - DIMENSÃO 571X264mm - MARCA TROX OU EQUIVALENTE TÉCNICO (FC-5.09)</v>
          </cell>
          <cell r="G5063">
            <v>70</v>
          </cell>
        </row>
        <row r="5063">
          <cell r="I5063" t="str">
            <v>UN</v>
          </cell>
          <cell r="J5063">
            <v>1</v>
          </cell>
        </row>
        <row r="5063">
          <cell r="L5063">
            <v>333.77</v>
          </cell>
        </row>
        <row r="5064">
          <cell r="D5064" t="str">
            <v> 100308 </v>
          </cell>
          <cell r="E5064" t="str">
            <v>SINAPI</v>
          </cell>
          <cell r="F5064" t="str">
            <v>MECÂNICO DE REFRIGERAÇÃO COM ENCARGOS COMPLEMENTARES</v>
          </cell>
          <cell r="G5064" t="str">
            <v>SEDI - SERVIÇOS DIVERSOS</v>
          </cell>
        </row>
        <row r="5064">
          <cell r="I5064" t="str">
            <v>H</v>
          </cell>
          <cell r="J5064">
            <v>1.2</v>
          </cell>
          <cell r="K5064">
            <v>0</v>
          </cell>
          <cell r="L5064">
            <v>29.89</v>
          </cell>
        </row>
        <row r="5065">
          <cell r="D5065" t="str">
            <v> 88243 </v>
          </cell>
          <cell r="E5065" t="str">
            <v>SINAPI</v>
          </cell>
          <cell r="F5065" t="str">
            <v>AJUDANTE ESPECIALIZADO COM ENCARGOS COMPLEMENTARES</v>
          </cell>
          <cell r="G5065" t="str">
            <v>SEDI - SERVIÇOS DIVERSOS</v>
          </cell>
        </row>
        <row r="5065">
          <cell r="I5065" t="str">
            <v>H</v>
          </cell>
          <cell r="J5065">
            <v>1.2</v>
          </cell>
          <cell r="K5065">
            <v>0</v>
          </cell>
          <cell r="L5065">
            <v>26.97</v>
          </cell>
        </row>
        <row r="5066">
          <cell r="D5066" t="str">
            <v> 014351 </v>
          </cell>
          <cell r="E5066" t="str">
            <v>SBC</v>
          </cell>
          <cell r="F5066" t="str">
            <v>DIFUSOR DE AR EM ALUMINIO 2 VIAS COM REGISTRO 254 x 254mm - NATURAL</v>
          </cell>
          <cell r="G5066" t="str">
            <v>Material</v>
          </cell>
        </row>
        <row r="5066">
          <cell r="I5066" t="str">
            <v>UN</v>
          </cell>
          <cell r="J5066">
            <v>1</v>
          </cell>
          <cell r="K5066">
            <v>0</v>
          </cell>
          <cell r="L5066">
            <v>265.55</v>
          </cell>
        </row>
        <row r="5068">
          <cell r="D5068" t="str">
            <v>Código</v>
          </cell>
          <cell r="E5068" t="str">
            <v>Banco</v>
          </cell>
          <cell r="F5068" t="str">
            <v>Descrição</v>
          </cell>
          <cell r="G5068" t="str">
            <v>Tipo</v>
          </cell>
        </row>
        <row r="5068">
          <cell r="I5068" t="str">
            <v>Und</v>
          </cell>
          <cell r="J5068" t="str">
            <v>Quant.</v>
          </cell>
          <cell r="K5068" t="str">
            <v>Porcent.</v>
          </cell>
          <cell r="L5068" t="str">
            <v>Valor Unit</v>
          </cell>
        </row>
        <row r="5069">
          <cell r="D5069" t="str">
            <v> UFF00328 (ADAPT_EMOP: 18.016.0340-A) </v>
          </cell>
          <cell r="E5069" t="str">
            <v>Próprio</v>
          </cell>
          <cell r="F5069" t="str">
            <v>FORNECIMENTO E INSTALAÇÃO COMPLETA - DIFUSOR DE INSUFLAMENTO COM REGISTRO E CAIXA PLENUM (NOVO) - MODELO ADLQ-AG - TAMANHO 1 - MARCA TROX OU EQUIVALENTE TÉCNICO</v>
          </cell>
          <cell r="G5069">
            <v>70</v>
          </cell>
        </row>
        <row r="5069">
          <cell r="I5069" t="str">
            <v>UN</v>
          </cell>
          <cell r="J5069">
            <v>1</v>
          </cell>
        </row>
        <row r="5069">
          <cell r="L5069">
            <v>141.61</v>
          </cell>
        </row>
        <row r="5070">
          <cell r="D5070" t="str">
            <v> 88277 </v>
          </cell>
          <cell r="E5070" t="str">
            <v>SINAPI</v>
          </cell>
          <cell r="F5070" t="str">
            <v>MONTADOR (TUBO AÇO/EQUIPAMENTOS) COM ENCARGOS COMPLEMENTARES</v>
          </cell>
          <cell r="G5070" t="str">
            <v>SEDI - SERVIÇOS DIVERSOS</v>
          </cell>
        </row>
        <row r="5070">
          <cell r="I5070" t="str">
            <v>H</v>
          </cell>
          <cell r="J5070">
            <v>0.2153</v>
          </cell>
          <cell r="K5070">
            <v>0</v>
          </cell>
          <cell r="L5070">
            <v>41.79</v>
          </cell>
        </row>
        <row r="5071">
          <cell r="D5071" t="str">
            <v> 88316 </v>
          </cell>
          <cell r="E5071" t="str">
            <v>SINAPI</v>
          </cell>
          <cell r="F5071" t="str">
            <v>SERVENTE COM ENCARGOS COMPLEMENTARES</v>
          </cell>
          <cell r="G5071" t="str">
            <v>SEDI - SERVIÇOS DIVERSOS</v>
          </cell>
        </row>
        <row r="5071">
          <cell r="I5071" t="str">
            <v>H</v>
          </cell>
          <cell r="J5071">
            <v>0.2153</v>
          </cell>
          <cell r="K5071">
            <v>0</v>
          </cell>
          <cell r="L5071">
            <v>25.95</v>
          </cell>
        </row>
        <row r="5072">
          <cell r="D5072" t="str">
            <v> 40092 </v>
          </cell>
          <cell r="E5072" t="str">
            <v>EMOP</v>
          </cell>
          <cell r="F5072" t="str">
            <v>DIFUSOR PARA INSUFLAMENTO DE AR, EM ALUM INIO ANODIZADO, COM CAIXA PLENUM, DE 4 V IAS MEDINDO EM TORNO DE (248X248)MM</v>
          </cell>
          <cell r="G5072" t="str">
            <v>Material</v>
          </cell>
        </row>
        <row r="5072">
          <cell r="I5072">
            <v>0</v>
          </cell>
          <cell r="J5072">
            <v>1</v>
          </cell>
          <cell r="K5072">
            <v>0</v>
          </cell>
          <cell r="L5072">
            <v>127.04</v>
          </cell>
        </row>
        <row r="5074">
          <cell r="D5074" t="str">
            <v>Código</v>
          </cell>
          <cell r="E5074" t="str">
            <v>Banco</v>
          </cell>
          <cell r="F5074" t="str">
            <v>Descrição</v>
          </cell>
          <cell r="G5074" t="str">
            <v>Tipo</v>
          </cell>
        </row>
        <row r="5074">
          <cell r="I5074" t="str">
            <v>Und</v>
          </cell>
          <cell r="J5074" t="str">
            <v>Quant.</v>
          </cell>
          <cell r="K5074" t="str">
            <v>Porcent.</v>
          </cell>
          <cell r="L5074" t="str">
            <v>Valor Unit</v>
          </cell>
        </row>
        <row r="5075">
          <cell r="D5075" t="str">
            <v> 18.016.0340-A </v>
          </cell>
          <cell r="E5075" t="str">
            <v>EMOP</v>
          </cell>
          <cell r="F5075" t="str">
            <v>DIFUSOR PARA INSUFLAMENTO DE AR,EM ALUMINIO ANODIZADO,COM CA IXA PLENUM,DE 4 VIAS,MEDINDO EM TORNO DE (248X248)MM.FORNECI MENTO E COLOCACAO</v>
          </cell>
          <cell r="G5075">
            <v>0</v>
          </cell>
        </row>
        <row r="5075">
          <cell r="I5075">
            <v>0</v>
          </cell>
          <cell r="J5075">
            <v>1</v>
          </cell>
        </row>
        <row r="5075">
          <cell r="L5075">
            <v>136.69</v>
          </cell>
        </row>
        <row r="5076">
          <cell r="D5076" t="str">
            <v> 20102 </v>
          </cell>
          <cell r="E5076" t="str">
            <v>EMOP</v>
          </cell>
          <cell r="F5076" t="str">
            <v>MAO-DE-OBRA DE MONTADOR A (MONTAGEM DE E STRUTURAS METALICAS), INCLUSIVE ENCARGOS  SOCIAIS DESONERADOS</v>
          </cell>
          <cell r="G5076" t="str">
            <v>Mão de Obra</v>
          </cell>
        </row>
        <row r="5076">
          <cell r="I5076" t="str">
            <v>H</v>
          </cell>
          <cell r="J5076">
            <v>0.2153</v>
          </cell>
          <cell r="K5076">
            <v>3</v>
          </cell>
          <cell r="L5076">
            <v>26.05</v>
          </cell>
        </row>
        <row r="5077">
          <cell r="D5077" t="str">
            <v> 40092 </v>
          </cell>
          <cell r="E5077" t="str">
            <v>EMOP</v>
          </cell>
          <cell r="F5077" t="str">
            <v>DIFUSOR PARA INSUFLAMENTO DE AR, EM ALUM INIO ANODIZADO, COM CAIXA PLENUM, DE 4 V IAS MEDINDO EM TORNO DE (248X248)MM</v>
          </cell>
          <cell r="G5077" t="str">
            <v>Material</v>
          </cell>
        </row>
        <row r="5077">
          <cell r="I5077">
            <v>0</v>
          </cell>
          <cell r="J5077">
            <v>1</v>
          </cell>
          <cell r="K5077">
            <v>0</v>
          </cell>
          <cell r="L5077">
            <v>127.04</v>
          </cell>
        </row>
        <row r="5078">
          <cell r="D5078" t="str">
            <v> 20132 </v>
          </cell>
          <cell r="E5078" t="str">
            <v>EMOP</v>
          </cell>
          <cell r="F5078" t="str">
            <v>MAO-DE-OBRA DE SERVENTE DA CONSTRUCAO CI VIL, INCLUSIVE ENCARGOS SOCIAIS DESONERA DOS</v>
          </cell>
          <cell r="G5078" t="str">
            <v>Mão de Obra</v>
          </cell>
        </row>
        <row r="5078">
          <cell r="I5078" t="str">
            <v>H</v>
          </cell>
          <cell r="J5078">
            <v>0.2153</v>
          </cell>
          <cell r="K5078">
            <v>3</v>
          </cell>
          <cell r="L5078">
            <v>17.5</v>
          </cell>
        </row>
        <row r="5080">
          <cell r="D5080" t="str">
            <v>Código</v>
          </cell>
          <cell r="E5080" t="str">
            <v>Banco</v>
          </cell>
          <cell r="F5080" t="str">
            <v>Descrição</v>
          </cell>
          <cell r="G5080" t="str">
            <v>Tipo</v>
          </cell>
        </row>
        <row r="5080">
          <cell r="I5080" t="str">
            <v>Und</v>
          </cell>
          <cell r="J5080" t="str">
            <v>Quant.</v>
          </cell>
          <cell r="K5080" t="str">
            <v>Porcent.</v>
          </cell>
          <cell r="L5080" t="str">
            <v>Valor Unit</v>
          </cell>
        </row>
        <row r="5081">
          <cell r="D5081" t="str">
            <v> 18.016.0342-A </v>
          </cell>
          <cell r="E5081" t="str">
            <v>EMOP</v>
          </cell>
          <cell r="F5081" t="str">
            <v>DIFUSOR PARA INSUFLAMENTO DE AR,EM ALUMINIO ANODIZADO,COM CA IXA PLENUM,DE 4 VIAS,MEDINDO EM TORNO DE (360X360)MM.FORNECI MENTO E COLOCACAO</v>
          </cell>
          <cell r="G5081">
            <v>0</v>
          </cell>
        </row>
        <row r="5081">
          <cell r="I5081">
            <v>0</v>
          </cell>
          <cell r="J5081">
            <v>1</v>
          </cell>
        </row>
        <row r="5081">
          <cell r="L5081">
            <v>342.91</v>
          </cell>
        </row>
        <row r="5082">
          <cell r="D5082" t="str">
            <v> 40093 </v>
          </cell>
          <cell r="E5082" t="str">
            <v>EMOP</v>
          </cell>
          <cell r="F5082" t="str">
            <v>DIFUSOR PARA INSUFLAMENTO DE AR, EM ALUM INIO ANODIZADO, COM CAIXA PLENUM, DE 4 V IAS MEDINDO EM TORNO DE (360X360)MM</v>
          </cell>
          <cell r="G5082" t="str">
            <v>Material</v>
          </cell>
        </row>
        <row r="5082">
          <cell r="I5082">
            <v>0</v>
          </cell>
          <cell r="J5082">
            <v>1</v>
          </cell>
          <cell r="K5082">
            <v>0</v>
          </cell>
          <cell r="L5082">
            <v>322.57</v>
          </cell>
        </row>
        <row r="5083">
          <cell r="D5083" t="str">
            <v> 20132 </v>
          </cell>
          <cell r="E5083" t="str">
            <v>EMOP</v>
          </cell>
          <cell r="F5083" t="str">
            <v>MAO-DE-OBRA DE SERVENTE DA CONSTRUCAO CI VIL, INCLUSIVE ENCARGOS SOCIAIS DESONERA DOS</v>
          </cell>
          <cell r="G5083" t="str">
            <v>Mão de Obra</v>
          </cell>
        </row>
        <row r="5083">
          <cell r="I5083" t="str">
            <v>H</v>
          </cell>
          <cell r="J5083">
            <v>0.4536</v>
          </cell>
          <cell r="K5083">
            <v>3</v>
          </cell>
          <cell r="L5083">
            <v>17.5</v>
          </cell>
        </row>
        <row r="5084">
          <cell r="D5084" t="str">
            <v> 20102 </v>
          </cell>
          <cell r="E5084" t="str">
            <v>EMOP</v>
          </cell>
          <cell r="F5084" t="str">
            <v>MAO-DE-OBRA DE MONTADOR A (MONTAGEM DE E STRUTURAS METALICAS), INCLUSIVE ENCARGOS  SOCIAIS DESONERADOS</v>
          </cell>
          <cell r="G5084" t="str">
            <v>Mão de Obra</v>
          </cell>
        </row>
        <row r="5084">
          <cell r="I5084" t="str">
            <v>H</v>
          </cell>
          <cell r="J5084">
            <v>0.4536</v>
          </cell>
          <cell r="K5084">
            <v>3</v>
          </cell>
          <cell r="L5084">
            <v>26.05</v>
          </cell>
        </row>
        <row r="5086">
          <cell r="D5086" t="str">
            <v>Código</v>
          </cell>
          <cell r="E5086" t="str">
            <v>Banco</v>
          </cell>
          <cell r="F5086" t="str">
            <v>Descrição</v>
          </cell>
          <cell r="G5086" t="str">
            <v>Tipo</v>
          </cell>
        </row>
        <row r="5086">
          <cell r="I5086" t="str">
            <v>Und</v>
          </cell>
          <cell r="J5086" t="str">
            <v>Quant.</v>
          </cell>
          <cell r="K5086" t="str">
            <v>Porcent.</v>
          </cell>
          <cell r="L5086" t="str">
            <v>Valor Unit</v>
          </cell>
        </row>
        <row r="5087">
          <cell r="D5087" t="str">
            <v> 18.016.0344-A </v>
          </cell>
          <cell r="E5087" t="str">
            <v>EMOP</v>
          </cell>
          <cell r="F5087" t="str">
            <v>DIFUSOR PARA INSUFLAMENTO DE AR,EM ALUMINIO ANODIZADO,COM CA IXA PLENUM,DE 4 VIAS,MEDINDO EM TORNO DE (416X416)MM.FORNECI MENTO E COLOCACAO</v>
          </cell>
          <cell r="G5087">
            <v>0</v>
          </cell>
        </row>
        <row r="5087">
          <cell r="I5087">
            <v>0</v>
          </cell>
          <cell r="J5087">
            <v>1</v>
          </cell>
        </row>
        <row r="5087">
          <cell r="L5087">
            <v>393.3</v>
          </cell>
        </row>
        <row r="5088">
          <cell r="D5088" t="str">
            <v> 20102 </v>
          </cell>
          <cell r="E5088" t="str">
            <v>EMOP</v>
          </cell>
          <cell r="F5088" t="str">
            <v>MAO-DE-OBRA DE MONTADOR A (MONTAGEM DE E STRUTURAS METALICAS), INCLUSIVE ENCARGOS  SOCIAIS DESONERADOS</v>
          </cell>
          <cell r="G5088" t="str">
            <v>Mão de Obra</v>
          </cell>
        </row>
        <row r="5088">
          <cell r="I5088" t="str">
            <v>H</v>
          </cell>
          <cell r="J5088">
            <v>0.6057</v>
          </cell>
          <cell r="K5088">
            <v>3</v>
          </cell>
          <cell r="L5088">
            <v>26.05</v>
          </cell>
        </row>
        <row r="5089">
          <cell r="D5089" t="str">
            <v> 20132 </v>
          </cell>
          <cell r="E5089" t="str">
            <v>EMOP</v>
          </cell>
          <cell r="F5089" t="str">
            <v>MAO-DE-OBRA DE SERVENTE DA CONSTRUCAO CI VIL, INCLUSIVE ENCARGOS SOCIAIS DESONERA DOS</v>
          </cell>
          <cell r="G5089" t="str">
            <v>Mão de Obra</v>
          </cell>
        </row>
        <row r="5089">
          <cell r="I5089" t="str">
            <v>H</v>
          </cell>
          <cell r="J5089">
            <v>0.6057</v>
          </cell>
          <cell r="K5089">
            <v>3</v>
          </cell>
          <cell r="L5089">
            <v>17.5</v>
          </cell>
        </row>
        <row r="5090">
          <cell r="D5090" t="str">
            <v> 40094 </v>
          </cell>
          <cell r="E5090" t="str">
            <v>EMOP</v>
          </cell>
          <cell r="F5090" t="str">
            <v>DIFUSOR PARA INSUFLAMENTO DE AR, EM ALUM INIO ANODIZADO, COM CAIXA PLENUM, DE 4 V IAS MEDINDO EM TORNO DE (416X416)MM</v>
          </cell>
          <cell r="G5090" t="str">
            <v>Material</v>
          </cell>
        </row>
        <row r="5090">
          <cell r="I5090">
            <v>0</v>
          </cell>
          <cell r="J5090">
            <v>1</v>
          </cell>
          <cell r="K5090">
            <v>0</v>
          </cell>
          <cell r="L5090">
            <v>366.14</v>
          </cell>
        </row>
        <row r="5092">
          <cell r="D5092" t="str">
            <v>Código</v>
          </cell>
          <cell r="E5092" t="str">
            <v>Banco</v>
          </cell>
          <cell r="F5092" t="str">
            <v>Descrição</v>
          </cell>
          <cell r="G5092" t="str">
            <v>Tipo</v>
          </cell>
        </row>
        <row r="5092">
          <cell r="I5092" t="str">
            <v>Und</v>
          </cell>
          <cell r="J5092" t="str">
            <v>Quant.</v>
          </cell>
          <cell r="K5092" t="str">
            <v>Porcent.</v>
          </cell>
          <cell r="L5092" t="str">
            <v>Valor Unit</v>
          </cell>
        </row>
        <row r="5093">
          <cell r="D5093" t="str">
            <v> UFF00329 (ADAPT_EMOP: 18.016.0344-A) </v>
          </cell>
          <cell r="E5093" t="str">
            <v>Próprio</v>
          </cell>
          <cell r="F5093" t="str">
            <v>FORNECIMENTO E INSTALAÇÃO COMPLETA - DIFUSOR DE INSUFLAMENTO COM REGISTRO E CAIXA PLENUM (NOVO) - MODELO ADLQ-AG - TAMANHO 5 - MARCA TROX OU EQUIVALENTE TÉCNICO</v>
          </cell>
          <cell r="G5093" t="str">
            <v>ASTU - ASSENTAMENTO DE TUBOS E PECAS</v>
          </cell>
        </row>
        <row r="5093">
          <cell r="I5093" t="str">
            <v>UN</v>
          </cell>
          <cell r="J5093">
            <v>1</v>
          </cell>
        </row>
        <row r="5093">
          <cell r="L5093">
            <v>443.77</v>
          </cell>
        </row>
        <row r="5094">
          <cell r="D5094" t="str">
            <v> 88316 </v>
          </cell>
          <cell r="E5094" t="str">
            <v>SINAPI</v>
          </cell>
          <cell r="F5094" t="str">
            <v>SERVENTE COM ENCARGOS COMPLEMENTARES</v>
          </cell>
          <cell r="G5094" t="str">
            <v>SEDI - SERVIÇOS DIVERSOS</v>
          </cell>
        </row>
        <row r="5094">
          <cell r="I5094" t="str">
            <v>H</v>
          </cell>
          <cell r="J5094">
            <v>0.6057</v>
          </cell>
          <cell r="K5094">
            <v>0</v>
          </cell>
          <cell r="L5094">
            <v>25.95</v>
          </cell>
        </row>
        <row r="5095">
          <cell r="D5095" t="str">
            <v> 88277 </v>
          </cell>
          <cell r="E5095" t="str">
            <v>SINAPI</v>
          </cell>
          <cell r="F5095" t="str">
            <v>MONTADOR (TUBO AÇO/EQUIPAMENTOS) COM ENCARGOS COMPLEMENTARES</v>
          </cell>
          <cell r="G5095" t="str">
            <v>SEDI - SERVIÇOS DIVERSOS</v>
          </cell>
        </row>
        <row r="5095">
          <cell r="I5095" t="str">
            <v>H</v>
          </cell>
          <cell r="J5095">
            <v>0.6057</v>
          </cell>
          <cell r="K5095">
            <v>0</v>
          </cell>
          <cell r="L5095">
            <v>41.79</v>
          </cell>
        </row>
        <row r="5096">
          <cell r="D5096" t="str">
            <v> 40094 </v>
          </cell>
          <cell r="E5096" t="str">
            <v>EMOP</v>
          </cell>
          <cell r="F5096" t="str">
            <v>DIFUSOR PARA INSUFLAMENTO DE AR, EM ALUM INIO ANODIZADO, COM CAIXA PLENUM, DE 4 V IAS MEDINDO EM TORNO DE (416X416)MM</v>
          </cell>
          <cell r="G5096" t="str">
            <v>Material</v>
          </cell>
        </row>
        <row r="5096">
          <cell r="I5096">
            <v>0</v>
          </cell>
          <cell r="J5096">
            <v>1.1</v>
          </cell>
          <cell r="K5096">
            <v>0</v>
          </cell>
          <cell r="L5096">
            <v>366.14</v>
          </cell>
        </row>
        <row r="5098">
          <cell r="D5098" t="str">
            <v>Código</v>
          </cell>
          <cell r="E5098" t="str">
            <v>Banco</v>
          </cell>
          <cell r="F5098" t="str">
            <v>Descrição</v>
          </cell>
          <cell r="G5098" t="str">
            <v>Tipo</v>
          </cell>
        </row>
        <row r="5098">
          <cell r="I5098" t="str">
            <v>Und</v>
          </cell>
          <cell r="J5098" t="str">
            <v>Quant.</v>
          </cell>
          <cell r="K5098" t="str">
            <v>Porcent.</v>
          </cell>
          <cell r="L5098" t="str">
            <v>Valor Unit</v>
          </cell>
        </row>
        <row r="5099">
          <cell r="D5099" t="str">
            <v> UFF00330 (ADAPT_EMOP: 18.016.0344-A) </v>
          </cell>
          <cell r="E5099" t="str">
            <v>Próprio</v>
          </cell>
          <cell r="F5099" t="str">
            <v>FORNECIMENTO E INSTALAÇÃO COMPLETA - DIFUSOR DE INSUFLAMENTO COM REGISTRO E CAIXA PLENUM (NOVO) - MODELO ADLQ-AG - TAMANHO 6 - MARCA TROX OU EQUIVALENTE TÉCNICO</v>
          </cell>
          <cell r="G5099" t="str">
            <v>ASTU - ASSENTAMENTO DE TUBOS E PECAS</v>
          </cell>
        </row>
        <row r="5099">
          <cell r="I5099" t="str">
            <v>UN</v>
          </cell>
          <cell r="J5099">
            <v>1</v>
          </cell>
        </row>
        <row r="5099">
          <cell r="L5099">
            <v>517</v>
          </cell>
        </row>
        <row r="5100">
          <cell r="D5100" t="str">
            <v> 88277 </v>
          </cell>
          <cell r="E5100" t="str">
            <v>SINAPI</v>
          </cell>
          <cell r="F5100" t="str">
            <v>MONTADOR (TUBO AÇO/EQUIPAMENTOS) COM ENCARGOS COMPLEMENTARES</v>
          </cell>
          <cell r="G5100" t="str">
            <v>SEDI - SERVIÇOS DIVERSOS</v>
          </cell>
        </row>
        <row r="5100">
          <cell r="I5100" t="str">
            <v>H</v>
          </cell>
          <cell r="J5100">
            <v>0.6057</v>
          </cell>
          <cell r="K5100">
            <v>0</v>
          </cell>
          <cell r="L5100">
            <v>41.79</v>
          </cell>
        </row>
        <row r="5101">
          <cell r="D5101" t="str">
            <v> 88316 </v>
          </cell>
          <cell r="E5101" t="str">
            <v>SINAPI</v>
          </cell>
          <cell r="F5101" t="str">
            <v>SERVENTE COM ENCARGOS COMPLEMENTARES</v>
          </cell>
          <cell r="G5101" t="str">
            <v>SEDI - SERVIÇOS DIVERSOS</v>
          </cell>
        </row>
        <row r="5101">
          <cell r="I5101" t="str">
            <v>H</v>
          </cell>
          <cell r="J5101">
            <v>0.6057</v>
          </cell>
          <cell r="K5101">
            <v>0</v>
          </cell>
          <cell r="L5101">
            <v>25.95</v>
          </cell>
        </row>
        <row r="5102">
          <cell r="D5102" t="str">
            <v> 40094 </v>
          </cell>
          <cell r="E5102" t="str">
            <v>EMOP</v>
          </cell>
          <cell r="F5102" t="str">
            <v>DIFUSOR PARA INSUFLAMENTO DE AR, EM ALUM INIO ANODIZADO, COM CAIXA PLENUM, DE 4 V IAS MEDINDO EM TORNO DE (416X416)MM</v>
          </cell>
          <cell r="G5102" t="str">
            <v>Material</v>
          </cell>
        </row>
        <row r="5102">
          <cell r="I5102">
            <v>0</v>
          </cell>
          <cell r="J5102">
            <v>1.3</v>
          </cell>
          <cell r="K5102">
            <v>0</v>
          </cell>
          <cell r="L5102">
            <v>366.14</v>
          </cell>
        </row>
        <row r="5104">
          <cell r="D5104" t="str">
            <v>Código</v>
          </cell>
          <cell r="E5104" t="str">
            <v>Banco</v>
          </cell>
          <cell r="F5104" t="str">
            <v>Descrição</v>
          </cell>
          <cell r="G5104" t="str">
            <v>Tipo</v>
          </cell>
        </row>
        <row r="5104">
          <cell r="I5104" t="str">
            <v>Und</v>
          </cell>
          <cell r="J5104" t="str">
            <v>Quant.</v>
          </cell>
          <cell r="K5104" t="str">
            <v>Porcent.</v>
          </cell>
          <cell r="L5104" t="str">
            <v>Valor Unit</v>
          </cell>
        </row>
        <row r="5105">
          <cell r="D5105" t="str">
            <v> UFF00362 (ADAPT_SBC: 112253) </v>
          </cell>
          <cell r="E5105" t="str">
            <v>Próprio</v>
          </cell>
          <cell r="F5105" t="str">
            <v>FORNECIMENTO E INSTALAÇÃO COMPLETA - VENEZIANA EXTERIOR - MODELO AWG (NOVA) - DIMENSÃO 1985X495mm - MARCA TROX OU EQUIVALENTE TÉCNICO</v>
          </cell>
          <cell r="G5105">
            <v>112</v>
          </cell>
        </row>
        <row r="5105">
          <cell r="I5105" t="str">
            <v>UN</v>
          </cell>
          <cell r="J5105">
            <v>1</v>
          </cell>
        </row>
        <row r="5105">
          <cell r="L5105">
            <v>1023.06</v>
          </cell>
        </row>
        <row r="5106">
          <cell r="D5106" t="str">
            <v> 88251 </v>
          </cell>
          <cell r="E5106" t="str">
            <v>SINAPI</v>
          </cell>
          <cell r="F5106" t="str">
            <v>AUXILIAR DE SERRALHEIRO COM ENCARGOS COMPLEMENTARES</v>
          </cell>
          <cell r="G5106" t="str">
            <v>SEDI - SERVIÇOS DIVERSOS</v>
          </cell>
        </row>
        <row r="5106">
          <cell r="I5106" t="str">
            <v>H</v>
          </cell>
          <cell r="J5106">
            <v>2.764</v>
          </cell>
          <cell r="K5106">
            <v>0</v>
          </cell>
          <cell r="L5106">
            <v>26.79</v>
          </cell>
        </row>
        <row r="5107">
          <cell r="D5107" t="str">
            <v> 88315 </v>
          </cell>
          <cell r="E5107" t="str">
            <v>SINAPI</v>
          </cell>
          <cell r="F5107" t="str">
            <v>SERRALHEIRO COM ENCARGOS COMPLEMENTARES</v>
          </cell>
          <cell r="G5107" t="str">
            <v>SEDI - SERVIÇOS DIVERSOS</v>
          </cell>
        </row>
        <row r="5107">
          <cell r="I5107" t="str">
            <v>H</v>
          </cell>
          <cell r="J5107">
            <v>2.764</v>
          </cell>
          <cell r="K5107">
            <v>0</v>
          </cell>
          <cell r="L5107">
            <v>33.11</v>
          </cell>
        </row>
        <row r="5108">
          <cell r="D5108" t="str">
            <v> UFF_COTAÇÃO 241 </v>
          </cell>
          <cell r="E5108" t="str">
            <v>Próprio</v>
          </cell>
          <cell r="F5108" t="str">
            <v>VENEZIANA EXTERIOR - MODELO AWG (NOVA) - DIMENSÃO 1985X495mm - MARCA TROX OU EQUIVALENTE TÉCNICO</v>
          </cell>
          <cell r="G5108" t="str">
            <v>Material</v>
          </cell>
        </row>
        <row r="5108">
          <cell r="I5108" t="str">
            <v>UN</v>
          </cell>
          <cell r="J5108">
            <v>1</v>
          </cell>
          <cell r="K5108">
            <v>0</v>
          </cell>
          <cell r="L5108">
            <v>857.51</v>
          </cell>
        </row>
        <row r="5110">
          <cell r="D5110" t="str">
            <v>Código</v>
          </cell>
          <cell r="E5110" t="str">
            <v>Banco</v>
          </cell>
          <cell r="F5110" t="str">
            <v>Descrição</v>
          </cell>
          <cell r="G5110" t="str">
            <v>Tipo</v>
          </cell>
        </row>
        <row r="5110">
          <cell r="I5110" t="str">
            <v>Und</v>
          </cell>
          <cell r="J5110" t="str">
            <v>Quant.</v>
          </cell>
          <cell r="K5110" t="str">
            <v>Porcent.</v>
          </cell>
          <cell r="L5110" t="str">
            <v>Valor Unit</v>
          </cell>
        </row>
        <row r="5111">
          <cell r="D5111" t="str">
            <v> UFF00363 (ADAPT_SBC: 111131) </v>
          </cell>
          <cell r="E5111" t="str">
            <v>Próprio</v>
          </cell>
          <cell r="F5111" t="str">
            <v>FORNECIMENTO E INSTALAÇÃO COMPLETA - VENEZIANA EXTERIOR - MODELO GFM-F (NOVA) - TAMANHO 150mm - MARCA SICFLUX OU EQUIVALENTE TÉCNICO</v>
          </cell>
          <cell r="G5111">
            <v>111</v>
          </cell>
        </row>
        <row r="5111">
          <cell r="I5111" t="str">
            <v>UN</v>
          </cell>
          <cell r="J5111">
            <v>1</v>
          </cell>
        </row>
        <row r="5111">
          <cell r="L5111">
            <v>39.77</v>
          </cell>
        </row>
        <row r="5112">
          <cell r="D5112" t="str">
            <v> 88315 </v>
          </cell>
          <cell r="E5112" t="str">
            <v>SINAPI</v>
          </cell>
          <cell r="F5112" t="str">
            <v>SERRALHEIRO COM ENCARGOS COMPLEMENTARES</v>
          </cell>
          <cell r="G5112" t="str">
            <v>SEDI - SERVIÇOS DIVERSOS</v>
          </cell>
        </row>
        <row r="5112">
          <cell r="I5112" t="str">
            <v>H</v>
          </cell>
          <cell r="J5112">
            <v>0.18</v>
          </cell>
          <cell r="K5112">
            <v>0</v>
          </cell>
          <cell r="L5112">
            <v>33.11</v>
          </cell>
        </row>
        <row r="5113">
          <cell r="D5113" t="str">
            <v> 88251 </v>
          </cell>
          <cell r="E5113" t="str">
            <v>SINAPI</v>
          </cell>
          <cell r="F5113" t="str">
            <v>AUXILIAR DE SERRALHEIRO COM ENCARGOS COMPLEMENTARES</v>
          </cell>
          <cell r="G5113" t="str">
            <v>SEDI - SERVIÇOS DIVERSOS</v>
          </cell>
        </row>
        <row r="5113">
          <cell r="I5113" t="str">
            <v>H</v>
          </cell>
          <cell r="J5113">
            <v>0.18</v>
          </cell>
          <cell r="K5113">
            <v>0</v>
          </cell>
          <cell r="L5113">
            <v>26.79</v>
          </cell>
        </row>
        <row r="5114">
          <cell r="D5114" t="str">
            <v> UFF_COTAÇÃO 242 </v>
          </cell>
          <cell r="E5114" t="str">
            <v>Próprio</v>
          </cell>
          <cell r="F5114" t="str">
            <v>VENEZIANA EXTERIOR - MODELO GFM-F (NOVA) - TAMANHO 150mm - MARCA SICFLUX OU EQUIVALENTE TÉCNICO</v>
          </cell>
          <cell r="G5114" t="str">
            <v>Material</v>
          </cell>
        </row>
        <row r="5114">
          <cell r="I5114" t="str">
            <v>UN</v>
          </cell>
          <cell r="J5114">
            <v>1</v>
          </cell>
          <cell r="K5114">
            <v>0</v>
          </cell>
          <cell r="L5114">
            <v>29</v>
          </cell>
        </row>
        <row r="5116">
          <cell r="D5116" t="str">
            <v>Código</v>
          </cell>
          <cell r="E5116" t="str">
            <v>Banco</v>
          </cell>
          <cell r="F5116" t="str">
            <v>Descrição</v>
          </cell>
          <cell r="G5116" t="str">
            <v>Tipo</v>
          </cell>
        </row>
        <row r="5116">
          <cell r="I5116" t="str">
            <v>Und</v>
          </cell>
          <cell r="J5116" t="str">
            <v>Quant.</v>
          </cell>
          <cell r="K5116" t="str">
            <v>Porcent.</v>
          </cell>
          <cell r="L5116" t="str">
            <v>Valor Unit</v>
          </cell>
        </row>
        <row r="5117">
          <cell r="D5117" t="str">
            <v> UFF00364 (ADAPT_SBC: 070486) </v>
          </cell>
          <cell r="E5117" t="str">
            <v>Próprio</v>
          </cell>
          <cell r="F5117" t="str">
            <v>FORNECIMENTO E INSTALAÇÃO COMPLETA - MÓDULO DE FILTRAGEM COM FILTRO DE CARVÃO ATIVADO (NOVO) - MODELO F383 A22 - DIMENSÃO 2052X1428mm - VAZÃO 9816m³/h - MARCA TROX OU EQUIVALENTE TÉCNICO</v>
          </cell>
          <cell r="G5117">
            <v>70</v>
          </cell>
        </row>
        <row r="5117">
          <cell r="I5117" t="str">
            <v>UN</v>
          </cell>
          <cell r="J5117">
            <v>1</v>
          </cell>
        </row>
        <row r="5117">
          <cell r="L5117">
            <v>13369.71</v>
          </cell>
        </row>
        <row r="5118">
          <cell r="D5118" t="str">
            <v> 100308 </v>
          </cell>
          <cell r="E5118" t="str">
            <v>SINAPI</v>
          </cell>
          <cell r="F5118" t="str">
            <v>MECÂNICO DE REFRIGERAÇÃO COM ENCARGOS COMPLEMENTARES</v>
          </cell>
          <cell r="G5118" t="str">
            <v>SEDI - SERVIÇOS DIVERSOS</v>
          </cell>
        </row>
        <row r="5118">
          <cell r="I5118" t="str">
            <v>H</v>
          </cell>
          <cell r="J5118">
            <v>2.3</v>
          </cell>
          <cell r="K5118">
            <v>0</v>
          </cell>
          <cell r="L5118">
            <v>29.89</v>
          </cell>
        </row>
        <row r="5119">
          <cell r="D5119" t="str">
            <v> 88243 </v>
          </cell>
          <cell r="E5119" t="str">
            <v>SINAPI</v>
          </cell>
          <cell r="F5119" t="str">
            <v>AJUDANTE ESPECIALIZADO COM ENCARGOS COMPLEMENTARES</v>
          </cell>
          <cell r="G5119" t="str">
            <v>SEDI - SERVIÇOS DIVERSOS</v>
          </cell>
        </row>
        <row r="5119">
          <cell r="I5119" t="str">
            <v>H</v>
          </cell>
          <cell r="J5119">
            <v>2.3</v>
          </cell>
          <cell r="K5119">
            <v>0</v>
          </cell>
          <cell r="L5119">
            <v>26.97</v>
          </cell>
        </row>
        <row r="5120">
          <cell r="D5120" t="str">
            <v> UFF_COTAÇÃO 243 </v>
          </cell>
          <cell r="E5120" t="str">
            <v>Próprio</v>
          </cell>
          <cell r="F5120" t="str">
            <v>MÓDULO DE FILTRAGEM COM FILTRO DE CARVÃO ATIVADO (NOVO) - MODELO F383 A22 - DIMENSÃO 2052X1428mm - VAZÃO 9816m³/h - MARCA TROX OU EQUIVALENTE TÉCNICO</v>
          </cell>
          <cell r="G5120" t="str">
            <v>Material</v>
          </cell>
        </row>
        <row r="5120">
          <cell r="I5120" t="str">
            <v>UN</v>
          </cell>
          <cell r="J5120">
            <v>1</v>
          </cell>
          <cell r="K5120">
            <v>0</v>
          </cell>
          <cell r="L5120">
            <v>13238.94</v>
          </cell>
        </row>
        <row r="5122">
          <cell r="D5122" t="str">
            <v>Código</v>
          </cell>
          <cell r="E5122" t="str">
            <v>Banco</v>
          </cell>
          <cell r="F5122" t="str">
            <v>Descrição</v>
          </cell>
          <cell r="G5122" t="str">
            <v>Tipo</v>
          </cell>
        </row>
        <row r="5122">
          <cell r="I5122" t="str">
            <v>Und</v>
          </cell>
          <cell r="J5122" t="str">
            <v>Quant.</v>
          </cell>
          <cell r="K5122" t="str">
            <v>Porcent.</v>
          </cell>
          <cell r="L5122" t="str">
            <v>Valor Unit</v>
          </cell>
        </row>
        <row r="5123">
          <cell r="D5123" t="str">
            <v> UFF00365 (ADAPT_SBC: 070486) </v>
          </cell>
          <cell r="E5123" t="str">
            <v>Próprio</v>
          </cell>
          <cell r="F5123" t="str">
            <v>FORNECIMENTO E INSTALAÇÃO COMPLETA - MÓDULO DE FILTRAGEM COM FILTRO DE CARVÃO ATIVADO (NOVO) - MODELO F383 A23 - DIMENSÃO 2676X1428mm - VAZÃO 13589m³/h - MARCA TROX OU EQUIVALENTE TÉCNICO</v>
          </cell>
          <cell r="G5123">
            <v>70</v>
          </cell>
        </row>
        <row r="5123">
          <cell r="I5123" t="str">
            <v>UN</v>
          </cell>
          <cell r="J5123">
            <v>1</v>
          </cell>
        </row>
        <row r="5123">
          <cell r="L5123">
            <v>14855.23</v>
          </cell>
        </row>
        <row r="5124">
          <cell r="D5124" t="str">
            <v> 100308 </v>
          </cell>
          <cell r="E5124" t="str">
            <v>SINAPI</v>
          </cell>
          <cell r="F5124" t="str">
            <v>MECÂNICO DE REFRIGERAÇÃO COM ENCARGOS COMPLEMENTARES</v>
          </cell>
          <cell r="G5124" t="str">
            <v>SEDI - SERVIÇOS DIVERSOS</v>
          </cell>
        </row>
        <row r="5124">
          <cell r="I5124" t="str">
            <v>H</v>
          </cell>
          <cell r="J5124">
            <v>2.3</v>
          </cell>
          <cell r="K5124">
            <v>0</v>
          </cell>
          <cell r="L5124">
            <v>29.89</v>
          </cell>
        </row>
        <row r="5125">
          <cell r="D5125" t="str">
            <v> 88243 </v>
          </cell>
          <cell r="E5125" t="str">
            <v>SINAPI</v>
          </cell>
          <cell r="F5125" t="str">
            <v>AJUDANTE ESPECIALIZADO COM ENCARGOS COMPLEMENTARES</v>
          </cell>
          <cell r="G5125" t="str">
            <v>SEDI - SERVIÇOS DIVERSOS</v>
          </cell>
        </row>
        <row r="5125">
          <cell r="I5125" t="str">
            <v>H</v>
          </cell>
          <cell r="J5125">
            <v>2.3</v>
          </cell>
          <cell r="K5125">
            <v>0</v>
          </cell>
          <cell r="L5125">
            <v>26.97</v>
          </cell>
        </row>
        <row r="5126">
          <cell r="D5126" t="str">
            <v> UFF_COTAÇÃO 244 </v>
          </cell>
          <cell r="E5126" t="str">
            <v>Próprio</v>
          </cell>
          <cell r="F5126" t="str">
            <v>MÓDULO DE FILTRAGEM COM FILTRO DE CARVÃO ATIVADO (NOVO) - MODELO F383 A23 - DIMENSÃO 2676X1428mm - VAZÃO 13589m³/h - MARCA TROX OU EQUIVALENTE TÉCNICO</v>
          </cell>
          <cell r="G5126" t="str">
            <v>Material</v>
          </cell>
        </row>
        <row r="5126">
          <cell r="I5126" t="str">
            <v>UN</v>
          </cell>
          <cell r="J5126">
            <v>1</v>
          </cell>
          <cell r="K5126">
            <v>0</v>
          </cell>
          <cell r="L5126">
            <v>14724.46</v>
          </cell>
        </row>
        <row r="5128">
          <cell r="D5128" t="str">
            <v>Código</v>
          </cell>
          <cell r="E5128" t="str">
            <v>Banco</v>
          </cell>
          <cell r="F5128" t="str">
            <v>Descrição</v>
          </cell>
          <cell r="G5128" t="str">
            <v>Tipo</v>
          </cell>
        </row>
        <row r="5128">
          <cell r="I5128" t="str">
            <v>Und</v>
          </cell>
          <cell r="J5128" t="str">
            <v>Quant.</v>
          </cell>
          <cell r="K5128" t="str">
            <v>Porcent.</v>
          </cell>
          <cell r="L5128" t="str">
            <v>Valor Unit</v>
          </cell>
        </row>
        <row r="5129">
          <cell r="D5129" t="str">
            <v> UFF00366 (ADAPT_SBC: 070486) </v>
          </cell>
          <cell r="E5129" t="str">
            <v>Próprio</v>
          </cell>
          <cell r="F5129" t="str">
            <v>FORNECIMENTO E INSTALAÇÃO COMPLETA - MÓDULO DE FILTRAGEM FABRICADO EM POLIPROPILENO COM FILTRO DE CARVÃO ATIVADO (NOVO) - MODELO CFD - DIMENSÃO 2676X2676mm - VAZÃO 39700m³/h - MARCA DIFUSTHERM OU EQUIVALENTE TÉCNICO</v>
          </cell>
          <cell r="G5129">
            <v>70</v>
          </cell>
        </row>
        <row r="5129">
          <cell r="I5129" t="str">
            <v>UN</v>
          </cell>
          <cell r="J5129">
            <v>1</v>
          </cell>
        </row>
        <row r="5129">
          <cell r="L5129">
            <v>24431.91</v>
          </cell>
        </row>
        <row r="5130">
          <cell r="D5130" t="str">
            <v> 100308 </v>
          </cell>
          <cell r="E5130" t="str">
            <v>SINAPI</v>
          </cell>
          <cell r="F5130" t="str">
            <v>MECÂNICO DE REFRIGERAÇÃO COM ENCARGOS COMPLEMENTARES</v>
          </cell>
          <cell r="G5130" t="str">
            <v>SEDI - SERVIÇOS DIVERSOS</v>
          </cell>
        </row>
        <row r="5130">
          <cell r="I5130" t="str">
            <v>H</v>
          </cell>
          <cell r="J5130">
            <v>2.3</v>
          </cell>
          <cell r="K5130">
            <v>0</v>
          </cell>
          <cell r="L5130">
            <v>29.89</v>
          </cell>
        </row>
        <row r="5131">
          <cell r="D5131" t="str">
            <v> 88243 </v>
          </cell>
          <cell r="E5131" t="str">
            <v>SINAPI</v>
          </cell>
          <cell r="F5131" t="str">
            <v>AJUDANTE ESPECIALIZADO COM ENCARGOS COMPLEMENTARES</v>
          </cell>
          <cell r="G5131" t="str">
            <v>SEDI - SERVIÇOS DIVERSOS</v>
          </cell>
        </row>
        <row r="5131">
          <cell r="I5131" t="str">
            <v>H</v>
          </cell>
          <cell r="J5131">
            <v>2.3</v>
          </cell>
          <cell r="K5131">
            <v>0</v>
          </cell>
          <cell r="L5131">
            <v>26.97</v>
          </cell>
        </row>
        <row r="5132">
          <cell r="D5132" t="str">
            <v> UFF_COTAÇÃO 245 </v>
          </cell>
          <cell r="E5132" t="str">
            <v>Próprio</v>
          </cell>
          <cell r="F5132" t="str">
            <v>MÓDULO DE FILTRAGEM FABRICADO EM POLIPROPILENO COM FILTRO DE CARVÃO ATIVADO (NOVO) - MODELO CFD - DIMENSÃO 2676X2676mm - VAZÃO 39700m³/h - MARCA DIFUSTHERM OU EQUIVALENTE TÉCNICO</v>
          </cell>
          <cell r="G5132" t="str">
            <v>Material</v>
          </cell>
        </row>
        <row r="5132">
          <cell r="I5132" t="str">
            <v>UN</v>
          </cell>
          <cell r="J5132">
            <v>1</v>
          </cell>
          <cell r="K5132">
            <v>0</v>
          </cell>
          <cell r="L5132">
            <v>24301.14</v>
          </cell>
        </row>
        <row r="5134">
          <cell r="D5134" t="str">
            <v>Código</v>
          </cell>
          <cell r="E5134" t="str">
            <v>Banco</v>
          </cell>
          <cell r="F5134" t="str">
            <v>Descrição</v>
          </cell>
          <cell r="G5134" t="str">
            <v>Tipo</v>
          </cell>
        </row>
        <row r="5134">
          <cell r="I5134" t="str">
            <v>Und</v>
          </cell>
          <cell r="J5134" t="str">
            <v>Quant.</v>
          </cell>
          <cell r="K5134" t="str">
            <v>Porcent.</v>
          </cell>
          <cell r="L5134" t="str">
            <v>Valor Unit</v>
          </cell>
        </row>
        <row r="5135">
          <cell r="D5135" t="str">
            <v> UFF00367 (ADAPT_SBC: 070486) </v>
          </cell>
          <cell r="E5135" t="str">
            <v>Próprio</v>
          </cell>
          <cell r="F5135" t="str">
            <v>FORNECIMENTO E INSTALAÇÃO COMPLETA - MÓDULO DE FILTRAGEM FABRICADO EM POLIPROPILENO COM FILTRO DE CARVÃO ATIVADO (NOVO) - MODELO CFD - DIMENSÃO 3300X3300mm - VAZÃO 88780m³/h - MARCA DIFUSTHERM OU EQUIVALENTE TÉCNICO</v>
          </cell>
          <cell r="G5135">
            <v>70</v>
          </cell>
        </row>
        <row r="5135">
          <cell r="I5135" t="str">
            <v>UN</v>
          </cell>
          <cell r="J5135">
            <v>1</v>
          </cell>
        </row>
        <row r="5135">
          <cell r="L5135">
            <v>28096.7</v>
          </cell>
        </row>
        <row r="5136">
          <cell r="D5136" t="str">
            <v> 100308 </v>
          </cell>
          <cell r="E5136" t="str">
            <v>SINAPI</v>
          </cell>
          <cell r="F5136" t="str">
            <v>MECÂNICO DE REFRIGERAÇÃO COM ENCARGOS COMPLEMENTARES</v>
          </cell>
          <cell r="G5136" t="str">
            <v>SEDI - SERVIÇOS DIVERSOS</v>
          </cell>
        </row>
        <row r="5136">
          <cell r="I5136" t="str">
            <v>H</v>
          </cell>
          <cell r="J5136">
            <v>2.3</v>
          </cell>
          <cell r="K5136">
            <v>0</v>
          </cell>
          <cell r="L5136">
            <v>29.89</v>
          </cell>
        </row>
        <row r="5137">
          <cell r="D5137" t="str">
            <v> 88243 </v>
          </cell>
          <cell r="E5137" t="str">
            <v>SINAPI</v>
          </cell>
          <cell r="F5137" t="str">
            <v>AJUDANTE ESPECIALIZADO COM ENCARGOS COMPLEMENTARES</v>
          </cell>
          <cell r="G5137" t="str">
            <v>SEDI - SERVIÇOS DIVERSOS</v>
          </cell>
        </row>
        <row r="5137">
          <cell r="I5137" t="str">
            <v>H</v>
          </cell>
          <cell r="J5137">
            <v>2.3</v>
          </cell>
          <cell r="K5137">
            <v>0</v>
          </cell>
          <cell r="L5137">
            <v>26.97</v>
          </cell>
        </row>
        <row r="5138">
          <cell r="D5138" t="str">
            <v> UFF_COTAÇÃO 246 </v>
          </cell>
          <cell r="E5138" t="str">
            <v>Próprio</v>
          </cell>
          <cell r="F5138" t="str">
            <v>MÓDULO DE FILTRAGEM FABRICADO EM POLIPROPILENO COM FILTRO DE CARVÃO ATIVADO (NOVO) - MODELO CFD - DIMENSÃO 3300X3300mm - VAZÃO 88780m³/h - MARCA DIFUSTHERM OU EQUIVALENTE TÉCNICO</v>
          </cell>
          <cell r="G5138" t="str">
            <v>Material</v>
          </cell>
        </row>
        <row r="5138">
          <cell r="I5138" t="str">
            <v>UN</v>
          </cell>
          <cell r="J5138">
            <v>1</v>
          </cell>
          <cell r="K5138">
            <v>0</v>
          </cell>
          <cell r="L5138">
            <v>27965.93</v>
          </cell>
        </row>
        <row r="5140">
          <cell r="D5140" t="str">
            <v>Código</v>
          </cell>
          <cell r="E5140" t="str">
            <v>Banco</v>
          </cell>
          <cell r="F5140" t="str">
            <v>Descrição</v>
          </cell>
          <cell r="G5140" t="str">
            <v>Tipo</v>
          </cell>
        </row>
        <row r="5140">
          <cell r="I5140" t="str">
            <v>Und</v>
          </cell>
          <cell r="J5140" t="str">
            <v>Quant.</v>
          </cell>
          <cell r="K5140" t="str">
            <v>Porcent.</v>
          </cell>
          <cell r="L5140" t="str">
            <v>Valor Unit</v>
          </cell>
        </row>
        <row r="5141">
          <cell r="D5141" t="str">
            <v> UFF00368 (ADAPT_SBC: 070930) </v>
          </cell>
          <cell r="E5141" t="str">
            <v>Próprio</v>
          </cell>
          <cell r="F5141" t="str">
            <v>INSTALAÇÃO COMPLETA - GRELHA DE RETORNO / EXAUSTÃO COM REGISTRO - MODELO AR-AG - DIMENSÃO 225X75mm - MARCA TROX OU EQUIVALENTE TÉCNICO (Banheiros)</v>
          </cell>
          <cell r="G5141">
            <v>70</v>
          </cell>
        </row>
        <row r="5141">
          <cell r="I5141" t="str">
            <v>UN</v>
          </cell>
          <cell r="J5141">
            <v>1</v>
          </cell>
        </row>
        <row r="5141">
          <cell r="L5141">
            <v>68.22</v>
          </cell>
        </row>
        <row r="5142">
          <cell r="D5142" t="str">
            <v> 100308 </v>
          </cell>
          <cell r="E5142" t="str">
            <v>SINAPI</v>
          </cell>
          <cell r="F5142" t="str">
            <v>MECÂNICO DE REFRIGERAÇÃO COM ENCARGOS COMPLEMENTARES</v>
          </cell>
          <cell r="G5142" t="str">
            <v>SEDI - SERVIÇOS DIVERSOS</v>
          </cell>
        </row>
        <row r="5142">
          <cell r="I5142" t="str">
            <v>H</v>
          </cell>
          <cell r="J5142">
            <v>1.2</v>
          </cell>
          <cell r="K5142">
            <v>0</v>
          </cell>
          <cell r="L5142">
            <v>29.89</v>
          </cell>
        </row>
        <row r="5143">
          <cell r="D5143" t="str">
            <v> 88243 </v>
          </cell>
          <cell r="E5143" t="str">
            <v>SINAPI</v>
          </cell>
          <cell r="F5143" t="str">
            <v>AJUDANTE ESPECIALIZADO COM ENCARGOS COMPLEMENTARES</v>
          </cell>
          <cell r="G5143" t="str">
            <v>SEDI - SERVIÇOS DIVERSOS</v>
          </cell>
        </row>
        <row r="5143">
          <cell r="I5143" t="str">
            <v>H</v>
          </cell>
          <cell r="J5143">
            <v>1.2</v>
          </cell>
          <cell r="K5143">
            <v>0</v>
          </cell>
          <cell r="L5143">
            <v>26.97</v>
          </cell>
        </row>
        <row r="5145">
          <cell r="D5145" t="str">
            <v>Código</v>
          </cell>
          <cell r="E5145" t="str">
            <v>Banco</v>
          </cell>
          <cell r="F5145" t="str">
            <v>Descrição</v>
          </cell>
          <cell r="G5145" t="str">
            <v>Tipo</v>
          </cell>
        </row>
        <row r="5145">
          <cell r="I5145" t="str">
            <v>Und</v>
          </cell>
          <cell r="J5145" t="str">
            <v>Quant.</v>
          </cell>
          <cell r="K5145" t="str">
            <v>Porcent.</v>
          </cell>
          <cell r="L5145" t="str">
            <v>Valor Unit</v>
          </cell>
        </row>
        <row r="5146">
          <cell r="D5146" t="str">
            <v> UFF00369 (ADAPT_SBC: 070837) </v>
          </cell>
          <cell r="E5146" t="str">
            <v>Próprio</v>
          </cell>
          <cell r="F5146" t="str">
            <v>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v>
          </cell>
          <cell r="G5146">
            <v>70</v>
          </cell>
        </row>
        <row r="5146">
          <cell r="I5146" t="str">
            <v>UN</v>
          </cell>
          <cell r="J5146">
            <v>1</v>
          </cell>
        </row>
        <row r="5146">
          <cell r="L5146">
            <v>68.22</v>
          </cell>
        </row>
        <row r="5147">
          <cell r="D5147" t="str">
            <v> 88243 </v>
          </cell>
          <cell r="E5147" t="str">
            <v>SINAPI</v>
          </cell>
          <cell r="F5147" t="str">
            <v>AJUDANTE ESPECIALIZADO COM ENCARGOS COMPLEMENTARES</v>
          </cell>
          <cell r="G5147" t="str">
            <v>SEDI - SERVIÇOS DIVERSOS</v>
          </cell>
        </row>
        <row r="5147">
          <cell r="I5147" t="str">
            <v>H</v>
          </cell>
          <cell r="J5147">
            <v>1.2</v>
          </cell>
          <cell r="K5147">
            <v>0</v>
          </cell>
          <cell r="L5147">
            <v>26.97</v>
          </cell>
        </row>
        <row r="5148">
          <cell r="D5148" t="str">
            <v> 100308 </v>
          </cell>
          <cell r="E5148" t="str">
            <v>SINAPI</v>
          </cell>
          <cell r="F5148" t="str">
            <v>MECÂNICO DE REFRIGERAÇÃO COM ENCARGOS COMPLEMENTARES</v>
          </cell>
          <cell r="G5148" t="str">
            <v>SEDI - SERVIÇOS DIVERSOS</v>
          </cell>
        </row>
        <row r="5148">
          <cell r="I5148" t="str">
            <v>H</v>
          </cell>
          <cell r="J5148">
            <v>1.2</v>
          </cell>
          <cell r="K5148">
            <v>0</v>
          </cell>
          <cell r="L5148">
            <v>29.89</v>
          </cell>
        </row>
        <row r="5150">
          <cell r="D5150" t="str">
            <v>Código</v>
          </cell>
          <cell r="E5150" t="str">
            <v>Banco</v>
          </cell>
          <cell r="F5150" t="str">
            <v>Descrição</v>
          </cell>
          <cell r="G5150" t="str">
            <v>Tipo</v>
          </cell>
        </row>
        <row r="5150">
          <cell r="I5150" t="str">
            <v>Und</v>
          </cell>
          <cell r="J5150" t="str">
            <v>Quant.</v>
          </cell>
          <cell r="K5150" t="str">
            <v>Porcent.</v>
          </cell>
          <cell r="L5150" t="str">
            <v>Valor Unit</v>
          </cell>
        </row>
        <row r="5151">
          <cell r="D5151" t="str">
            <v> UFF00370 (ADAPT_SBC: 070837) </v>
          </cell>
          <cell r="E5151" t="str">
            <v>Próprio</v>
          </cell>
          <cell r="F5151" t="str">
            <v>INSTALAÇÃO COMPLETA - GRELHA DE RETORNO / EXAUSTÃO COM REGISTRO - MODELO AR-AG - DIMENSÃO 525X525mm - MARCA TROX OU EQUIVALENTE TÉCNICO (FC-5.13 - FC-5.12 - FC-5.10 - FC-5.01 - FC-5.14 - FC-5.31 - FC-5.40)</v>
          </cell>
          <cell r="G5151">
            <v>70</v>
          </cell>
        </row>
        <row r="5151">
          <cell r="I5151" t="str">
            <v>UN</v>
          </cell>
          <cell r="J5151">
            <v>1</v>
          </cell>
        </row>
        <row r="5151">
          <cell r="L5151">
            <v>68.22</v>
          </cell>
        </row>
        <row r="5152">
          <cell r="D5152" t="str">
            <v> 100308 </v>
          </cell>
          <cell r="E5152" t="str">
            <v>SINAPI</v>
          </cell>
          <cell r="F5152" t="str">
            <v>MECÂNICO DE REFRIGERAÇÃO COM ENCARGOS COMPLEMENTARES</v>
          </cell>
          <cell r="G5152" t="str">
            <v>SEDI - SERVIÇOS DIVERSOS</v>
          </cell>
        </row>
        <row r="5152">
          <cell r="I5152" t="str">
            <v>H</v>
          </cell>
          <cell r="J5152">
            <v>1.2</v>
          </cell>
          <cell r="K5152">
            <v>0</v>
          </cell>
          <cell r="L5152">
            <v>29.89</v>
          </cell>
        </row>
        <row r="5153">
          <cell r="D5153" t="str">
            <v> 88243 </v>
          </cell>
          <cell r="E5153" t="str">
            <v>SINAPI</v>
          </cell>
          <cell r="F5153" t="str">
            <v>AJUDANTE ESPECIALIZADO COM ENCARGOS COMPLEMENTARES</v>
          </cell>
          <cell r="G5153" t="str">
            <v>SEDI - SERVIÇOS DIVERSOS</v>
          </cell>
        </row>
        <row r="5153">
          <cell r="I5153" t="str">
            <v>H</v>
          </cell>
          <cell r="J5153">
            <v>1.2</v>
          </cell>
          <cell r="K5153">
            <v>0</v>
          </cell>
          <cell r="L5153">
            <v>26.97</v>
          </cell>
        </row>
        <row r="5155">
          <cell r="D5155" t="str">
            <v>Código</v>
          </cell>
          <cell r="E5155" t="str">
            <v>Banco</v>
          </cell>
          <cell r="F5155" t="str">
            <v>Descrição</v>
          </cell>
          <cell r="G5155" t="str">
            <v>Tipo</v>
          </cell>
        </row>
        <row r="5155">
          <cell r="I5155" t="str">
            <v>Und</v>
          </cell>
          <cell r="J5155" t="str">
            <v>Quant.</v>
          </cell>
          <cell r="K5155" t="str">
            <v>Porcent.</v>
          </cell>
          <cell r="L5155" t="str">
            <v>Valor Unit</v>
          </cell>
        </row>
        <row r="5156">
          <cell r="D5156" t="str">
            <v> UFF00356 (ADAPT_SBC:070930) </v>
          </cell>
          <cell r="E5156" t="str">
            <v>Próprio</v>
          </cell>
          <cell r="F5156" t="str">
            <v>FORNECIMENTO E INSTALAÇÃO COMPLETA - GRELHA DE RETORNO / EXAUSTÃO COM REGISTRO (NOVA) - MODELO AR-AG - DIMENSÃO 225X125mm - MARCA TROX OU EQUIVALENTE TÉCNICO</v>
          </cell>
          <cell r="G5156">
            <v>70</v>
          </cell>
        </row>
        <row r="5156">
          <cell r="I5156" t="str">
            <v>UN</v>
          </cell>
          <cell r="J5156">
            <v>1</v>
          </cell>
        </row>
        <row r="5156">
          <cell r="L5156">
            <v>134.22</v>
          </cell>
        </row>
        <row r="5157">
          <cell r="D5157" t="str">
            <v> 100308 </v>
          </cell>
          <cell r="E5157" t="str">
            <v>SINAPI</v>
          </cell>
          <cell r="F5157" t="str">
            <v>MECÂNICO DE REFRIGERAÇÃO COM ENCARGOS COMPLEMENTARES</v>
          </cell>
          <cell r="G5157" t="str">
            <v>SEDI - SERVIÇOS DIVERSOS</v>
          </cell>
        </row>
        <row r="5157">
          <cell r="I5157" t="str">
            <v>H</v>
          </cell>
          <cell r="J5157">
            <v>1.2</v>
          </cell>
          <cell r="K5157">
            <v>0</v>
          </cell>
          <cell r="L5157">
            <v>29.89</v>
          </cell>
        </row>
        <row r="5158">
          <cell r="D5158" t="str">
            <v> 88243 </v>
          </cell>
          <cell r="E5158" t="str">
            <v>SINAPI</v>
          </cell>
          <cell r="F5158" t="str">
            <v>AJUDANTE ESPECIALIZADO COM ENCARGOS COMPLEMENTARES</v>
          </cell>
          <cell r="G5158" t="str">
            <v>SEDI - SERVIÇOS DIVERSOS</v>
          </cell>
        </row>
        <row r="5158">
          <cell r="I5158" t="str">
            <v>H</v>
          </cell>
          <cell r="J5158">
            <v>1.2</v>
          </cell>
          <cell r="K5158">
            <v>0</v>
          </cell>
          <cell r="L5158">
            <v>26.97</v>
          </cell>
        </row>
        <row r="5159">
          <cell r="D5159" t="str">
            <v> 005952 </v>
          </cell>
          <cell r="E5159" t="str">
            <v>SBC</v>
          </cell>
          <cell r="F5159" t="str">
            <v>GRELHA DE RETORNO EM ALUMINIO FOSCO FIXA ALETAS HORIZONTAIS 150x150mm</v>
          </cell>
          <cell r="G5159" t="str">
            <v>Material</v>
          </cell>
        </row>
        <row r="5159">
          <cell r="I5159" t="str">
            <v>UN</v>
          </cell>
          <cell r="J5159">
            <v>1</v>
          </cell>
          <cell r="K5159">
            <v>0</v>
          </cell>
          <cell r="L5159">
            <v>66</v>
          </cell>
        </row>
        <row r="5161">
          <cell r="D5161" t="str">
            <v>Código</v>
          </cell>
          <cell r="E5161" t="str">
            <v>Banco</v>
          </cell>
          <cell r="F5161" t="str">
            <v>Descrição</v>
          </cell>
          <cell r="G5161" t="str">
            <v>Tipo</v>
          </cell>
        </row>
        <row r="5161">
          <cell r="I5161" t="str">
            <v>Und</v>
          </cell>
          <cell r="J5161" t="str">
            <v>Quant.</v>
          </cell>
          <cell r="K5161" t="str">
            <v>Porcent.</v>
          </cell>
          <cell r="L5161" t="str">
            <v>Valor Unit</v>
          </cell>
        </row>
        <row r="5162">
          <cell r="D5162" t="str">
            <v> UFF00357 (ADAPT_SBC:070176) </v>
          </cell>
          <cell r="E5162" t="str">
            <v>Próprio</v>
          </cell>
          <cell r="F5162" t="str">
            <v>FORNECIMENTO E INSTALAÇÃO COMPLETA - GRELHA DE RETORNO / EXAUSTÃO COM REGISTRO (NOVA) - MODELO AR-AG - DIMENSÃO 425X125mm - MARCA TROX OU EQUIVALENTE TÉCNICO</v>
          </cell>
          <cell r="G5162">
            <v>70</v>
          </cell>
        </row>
        <row r="5162">
          <cell r="I5162" t="str">
            <v>UN</v>
          </cell>
          <cell r="J5162">
            <v>1</v>
          </cell>
        </row>
        <row r="5162">
          <cell r="L5162">
            <v>186.47</v>
          </cell>
        </row>
        <row r="5163">
          <cell r="D5163" t="str">
            <v> 100308 </v>
          </cell>
          <cell r="E5163" t="str">
            <v>SINAPI</v>
          </cell>
          <cell r="F5163" t="str">
            <v>MECÂNICO DE REFRIGERAÇÃO COM ENCARGOS COMPLEMENTARES</v>
          </cell>
          <cell r="G5163" t="str">
            <v>SEDI - SERVIÇOS DIVERSOS</v>
          </cell>
        </row>
        <row r="5163">
          <cell r="I5163" t="str">
            <v>H</v>
          </cell>
          <cell r="J5163">
            <v>1.2</v>
          </cell>
          <cell r="K5163">
            <v>0</v>
          </cell>
          <cell r="L5163">
            <v>29.89</v>
          </cell>
        </row>
        <row r="5164">
          <cell r="D5164" t="str">
            <v> 88243 </v>
          </cell>
          <cell r="E5164" t="str">
            <v>SINAPI</v>
          </cell>
          <cell r="F5164" t="str">
            <v>AJUDANTE ESPECIALIZADO COM ENCARGOS COMPLEMENTARES</v>
          </cell>
          <cell r="G5164" t="str">
            <v>SEDI - SERVIÇOS DIVERSOS</v>
          </cell>
        </row>
        <row r="5164">
          <cell r="I5164" t="str">
            <v>H</v>
          </cell>
          <cell r="J5164">
            <v>1.2</v>
          </cell>
          <cell r="K5164">
            <v>0</v>
          </cell>
          <cell r="L5164">
            <v>26.97</v>
          </cell>
        </row>
        <row r="5165">
          <cell r="D5165" t="str">
            <v> 006304 </v>
          </cell>
          <cell r="E5165" t="str">
            <v>SBC</v>
          </cell>
          <cell r="F5165" t="str">
            <v>GRELHA DE RETORNO EM ALUMINIO FOSCO FIXA ALETAS HORIZONTAIS 300x200mm</v>
          </cell>
          <cell r="G5165" t="str">
            <v>Material</v>
          </cell>
        </row>
        <row r="5165">
          <cell r="I5165" t="str">
            <v>UN</v>
          </cell>
          <cell r="J5165">
            <v>1</v>
          </cell>
          <cell r="K5165">
            <v>0</v>
          </cell>
          <cell r="L5165">
            <v>118.25</v>
          </cell>
        </row>
        <row r="5167">
          <cell r="D5167" t="str">
            <v>Código</v>
          </cell>
          <cell r="E5167" t="str">
            <v>Banco</v>
          </cell>
          <cell r="F5167" t="str">
            <v>Descrição</v>
          </cell>
          <cell r="G5167" t="str">
            <v>Tipo</v>
          </cell>
        </row>
        <row r="5167">
          <cell r="I5167" t="str">
            <v>Und</v>
          </cell>
          <cell r="J5167" t="str">
            <v>Quant.</v>
          </cell>
          <cell r="K5167" t="str">
            <v>Porcent.</v>
          </cell>
          <cell r="L5167" t="str">
            <v>Valor Unit</v>
          </cell>
        </row>
        <row r="5168">
          <cell r="D5168" t="str">
            <v> UFF00371 (ADAPT_SBC:070929) </v>
          </cell>
          <cell r="E5168" t="str">
            <v>Próprio</v>
          </cell>
          <cell r="F5168" t="str">
            <v>FORNECIMENTO E INSTALAÇÃO COMPLETA - GRELHA DE RETORNO / EXAUSTÃO COM REGISTRO (NOVA) - MODELO AR-AG - DIMENSÃO 525X325mm - MARCA TROX OU EQUIVALENTE TÉCNICO</v>
          </cell>
          <cell r="G5168">
            <v>70</v>
          </cell>
        </row>
        <row r="5168">
          <cell r="I5168" t="str">
            <v>UN</v>
          </cell>
          <cell r="J5168">
            <v>1</v>
          </cell>
        </row>
        <row r="5168">
          <cell r="L5168">
            <v>315.72</v>
          </cell>
        </row>
        <row r="5169">
          <cell r="D5169" t="str">
            <v> 100308 </v>
          </cell>
          <cell r="E5169" t="str">
            <v>SINAPI</v>
          </cell>
          <cell r="F5169" t="str">
            <v>MECÂNICO DE REFRIGERAÇÃO COM ENCARGOS COMPLEMENTARES</v>
          </cell>
          <cell r="G5169" t="str">
            <v>SEDI - SERVIÇOS DIVERSOS</v>
          </cell>
        </row>
        <row r="5169">
          <cell r="I5169" t="str">
            <v>H</v>
          </cell>
          <cell r="J5169">
            <v>1.2</v>
          </cell>
          <cell r="K5169">
            <v>0</v>
          </cell>
          <cell r="L5169">
            <v>29.89</v>
          </cell>
        </row>
        <row r="5170">
          <cell r="D5170" t="str">
            <v> 88243 </v>
          </cell>
          <cell r="E5170" t="str">
            <v>SINAPI</v>
          </cell>
          <cell r="F5170" t="str">
            <v>AJUDANTE ESPECIALIZADO COM ENCARGOS COMPLEMENTARES</v>
          </cell>
          <cell r="G5170" t="str">
            <v>SEDI - SERVIÇOS DIVERSOS</v>
          </cell>
        </row>
        <row r="5170">
          <cell r="I5170" t="str">
            <v>H</v>
          </cell>
          <cell r="J5170">
            <v>1.2</v>
          </cell>
          <cell r="K5170">
            <v>0</v>
          </cell>
          <cell r="L5170">
            <v>26.97</v>
          </cell>
        </row>
        <row r="5171">
          <cell r="D5171" t="str">
            <v> 005939 </v>
          </cell>
          <cell r="E5171" t="str">
            <v>SBC</v>
          </cell>
          <cell r="F5171" t="str">
            <v>GRELHA DE RETORNO EM ALUMINIO FOSCO FIXA ALETAS HORIZONTAIS 600x250mm</v>
          </cell>
          <cell r="G5171" t="str">
            <v>Material</v>
          </cell>
        </row>
        <row r="5171">
          <cell r="I5171" t="str">
            <v>UN</v>
          </cell>
          <cell r="J5171">
            <v>1</v>
          </cell>
          <cell r="K5171">
            <v>0</v>
          </cell>
          <cell r="L5171">
            <v>247.5</v>
          </cell>
        </row>
        <row r="5173">
          <cell r="D5173" t="str">
            <v>Código</v>
          </cell>
          <cell r="E5173" t="str">
            <v>Banco</v>
          </cell>
          <cell r="F5173" t="str">
            <v>Descrição</v>
          </cell>
          <cell r="G5173" t="str">
            <v>Tipo</v>
          </cell>
        </row>
        <row r="5173">
          <cell r="I5173" t="str">
            <v>Und</v>
          </cell>
          <cell r="J5173" t="str">
            <v>Quant.</v>
          </cell>
          <cell r="K5173" t="str">
            <v>Porcent.</v>
          </cell>
          <cell r="L5173" t="str">
            <v>Valor Unit</v>
          </cell>
        </row>
        <row r="5174">
          <cell r="D5174" t="str">
            <v> UFF00372 (ADAPT_SBC:070929) </v>
          </cell>
          <cell r="E5174" t="str">
            <v>Próprio</v>
          </cell>
          <cell r="F5174" t="str">
            <v>FORNECIMENTO E INSTALAÇÃO COMPLETA - GRELHA DE RETORNO / EXAUSTÃO COM REGISTRO (NOVA) - MODELO AR-AG - DIMENSÃO 625X325mm - MARCA TROX OU EQUIVALENTE TÉCNICO</v>
          </cell>
          <cell r="G5174">
            <v>70</v>
          </cell>
        </row>
        <row r="5174">
          <cell r="I5174" t="str">
            <v>UN</v>
          </cell>
          <cell r="J5174">
            <v>1</v>
          </cell>
        </row>
        <row r="5174">
          <cell r="L5174">
            <v>315.72</v>
          </cell>
        </row>
        <row r="5175">
          <cell r="D5175" t="str">
            <v> 100308 </v>
          </cell>
          <cell r="E5175" t="str">
            <v>SINAPI</v>
          </cell>
          <cell r="F5175" t="str">
            <v>MECÂNICO DE REFRIGERAÇÃO COM ENCARGOS COMPLEMENTARES</v>
          </cell>
          <cell r="G5175" t="str">
            <v>SEDI - SERVIÇOS DIVERSOS</v>
          </cell>
        </row>
        <row r="5175">
          <cell r="I5175" t="str">
            <v>H</v>
          </cell>
          <cell r="J5175">
            <v>1.2</v>
          </cell>
          <cell r="K5175">
            <v>0</v>
          </cell>
          <cell r="L5175">
            <v>29.89</v>
          </cell>
        </row>
        <row r="5176">
          <cell r="D5176" t="str">
            <v> 88243 </v>
          </cell>
          <cell r="E5176" t="str">
            <v>SINAPI</v>
          </cell>
          <cell r="F5176" t="str">
            <v>AJUDANTE ESPECIALIZADO COM ENCARGOS COMPLEMENTARES</v>
          </cell>
          <cell r="G5176" t="str">
            <v>SEDI - SERVIÇOS DIVERSOS</v>
          </cell>
        </row>
        <row r="5176">
          <cell r="I5176" t="str">
            <v>H</v>
          </cell>
          <cell r="J5176">
            <v>1.2</v>
          </cell>
          <cell r="K5176">
            <v>0</v>
          </cell>
          <cell r="L5176">
            <v>26.97</v>
          </cell>
        </row>
        <row r="5177">
          <cell r="D5177" t="str">
            <v> 005939 </v>
          </cell>
          <cell r="E5177" t="str">
            <v>SBC</v>
          </cell>
          <cell r="F5177" t="str">
            <v>GRELHA DE RETORNO EM ALUMINIO FOSCO FIXA ALETAS HORIZONTAIS 600x250mm</v>
          </cell>
          <cell r="G5177" t="str">
            <v>Material</v>
          </cell>
        </row>
        <row r="5177">
          <cell r="I5177" t="str">
            <v>UN</v>
          </cell>
          <cell r="J5177">
            <v>1</v>
          </cell>
          <cell r="K5177">
            <v>0</v>
          </cell>
          <cell r="L5177">
            <v>247.5</v>
          </cell>
        </row>
        <row r="5179">
          <cell r="D5179" t="str">
            <v>Código</v>
          </cell>
          <cell r="E5179" t="str">
            <v>Banco</v>
          </cell>
          <cell r="F5179" t="str">
            <v>Descrição</v>
          </cell>
          <cell r="G5179" t="str">
            <v>Tipo</v>
          </cell>
        </row>
        <row r="5179">
          <cell r="I5179" t="str">
            <v>Und</v>
          </cell>
          <cell r="J5179" t="str">
            <v>Quant.</v>
          </cell>
          <cell r="K5179" t="str">
            <v>Porcent.</v>
          </cell>
          <cell r="L5179" t="str">
            <v>Valor Unit</v>
          </cell>
        </row>
        <row r="5180">
          <cell r="D5180" t="str">
            <v> UFF00373 (ADAPT_SBC:070929) </v>
          </cell>
          <cell r="E5180" t="str">
            <v>Próprio</v>
          </cell>
          <cell r="F5180" t="str">
            <v>FORNECIMENTO E INSTALAÇÃO COMPLETA - GRELHA DE RETORNO / EXAUSTÃO COM REGISTRO (NOVA) - MODELO AR-AG - DIMENSÃO 625X425mm - MARCA TROX OU EQUIVALENTE TÉCNICO</v>
          </cell>
          <cell r="G5180">
            <v>70</v>
          </cell>
        </row>
        <row r="5180">
          <cell r="I5180" t="str">
            <v>UN</v>
          </cell>
          <cell r="J5180">
            <v>1</v>
          </cell>
        </row>
        <row r="5180">
          <cell r="L5180">
            <v>315.72</v>
          </cell>
        </row>
        <row r="5181">
          <cell r="D5181" t="str">
            <v> 100308 </v>
          </cell>
          <cell r="E5181" t="str">
            <v>SINAPI</v>
          </cell>
          <cell r="F5181" t="str">
            <v>MECÂNICO DE REFRIGERAÇÃO COM ENCARGOS COMPLEMENTARES</v>
          </cell>
          <cell r="G5181" t="str">
            <v>SEDI - SERVIÇOS DIVERSOS</v>
          </cell>
        </row>
        <row r="5181">
          <cell r="I5181" t="str">
            <v>H</v>
          </cell>
          <cell r="J5181">
            <v>1.2</v>
          </cell>
          <cell r="K5181">
            <v>0</v>
          </cell>
          <cell r="L5181">
            <v>29.89</v>
          </cell>
        </row>
        <row r="5182">
          <cell r="D5182" t="str">
            <v> 88243 </v>
          </cell>
          <cell r="E5182" t="str">
            <v>SINAPI</v>
          </cell>
          <cell r="F5182" t="str">
            <v>AJUDANTE ESPECIALIZADO COM ENCARGOS COMPLEMENTARES</v>
          </cell>
          <cell r="G5182" t="str">
            <v>SEDI - SERVIÇOS DIVERSOS</v>
          </cell>
        </row>
        <row r="5182">
          <cell r="I5182" t="str">
            <v>H</v>
          </cell>
          <cell r="J5182">
            <v>1.2</v>
          </cell>
          <cell r="K5182">
            <v>0</v>
          </cell>
          <cell r="L5182">
            <v>26.97</v>
          </cell>
        </row>
        <row r="5183">
          <cell r="D5183" t="str">
            <v> 005939 </v>
          </cell>
          <cell r="E5183" t="str">
            <v>SBC</v>
          </cell>
          <cell r="F5183" t="str">
            <v>GRELHA DE RETORNO EM ALUMINIO FOSCO FIXA ALETAS HORIZONTAIS 600x250mm</v>
          </cell>
          <cell r="G5183" t="str">
            <v>Material</v>
          </cell>
        </row>
        <row r="5183">
          <cell r="I5183" t="str">
            <v>UN</v>
          </cell>
          <cell r="J5183">
            <v>1</v>
          </cell>
          <cell r="K5183">
            <v>0</v>
          </cell>
          <cell r="L5183">
            <v>247.5</v>
          </cell>
        </row>
        <row r="5185">
          <cell r="D5185" t="str">
            <v>Código</v>
          </cell>
          <cell r="E5185" t="str">
            <v>Banco</v>
          </cell>
          <cell r="F5185" t="str">
            <v>Descrição</v>
          </cell>
          <cell r="G5185" t="str">
            <v>Tipo</v>
          </cell>
        </row>
        <row r="5185">
          <cell r="I5185" t="str">
            <v>Und</v>
          </cell>
          <cell r="J5185" t="str">
            <v>Quant.</v>
          </cell>
          <cell r="K5185" t="str">
            <v>Porcent.</v>
          </cell>
          <cell r="L5185" t="str">
            <v>Valor Unit</v>
          </cell>
        </row>
        <row r="5186">
          <cell r="D5186" t="str">
            <v> UFF00374 (ADAPT_SBC:070837) </v>
          </cell>
          <cell r="E5186" t="str">
            <v>Próprio</v>
          </cell>
          <cell r="F5186" t="str">
            <v>FORNECIMENTO E INSTALAÇÃO COMPLETA - GRELHA DE RETORNO / EXAUSTÃO COM REGISTRO (NOVA) - MODELO AR-AG - DIMENSÃO 825X425mm - MARCA TROX OU EQUIVALENTE TÉCNICO</v>
          </cell>
          <cell r="G5186">
            <v>70</v>
          </cell>
        </row>
        <row r="5186">
          <cell r="I5186" t="str">
            <v>UN</v>
          </cell>
          <cell r="J5186">
            <v>1</v>
          </cell>
        </row>
        <row r="5186">
          <cell r="L5186">
            <v>380.35</v>
          </cell>
        </row>
        <row r="5187">
          <cell r="D5187" t="str">
            <v> 100308 </v>
          </cell>
          <cell r="E5187" t="str">
            <v>SINAPI</v>
          </cell>
          <cell r="F5187" t="str">
            <v>MECÂNICO DE REFRIGERAÇÃO COM ENCARGOS COMPLEMENTARES</v>
          </cell>
          <cell r="G5187" t="str">
            <v>SEDI - SERVIÇOS DIVERSOS</v>
          </cell>
        </row>
        <row r="5187">
          <cell r="I5187" t="str">
            <v>H</v>
          </cell>
          <cell r="J5187">
            <v>1.2</v>
          </cell>
          <cell r="K5187">
            <v>0</v>
          </cell>
          <cell r="L5187">
            <v>29.89</v>
          </cell>
        </row>
        <row r="5188">
          <cell r="D5188" t="str">
            <v> 88243 </v>
          </cell>
          <cell r="E5188" t="str">
            <v>SINAPI</v>
          </cell>
          <cell r="F5188" t="str">
            <v>AJUDANTE ESPECIALIZADO COM ENCARGOS COMPLEMENTARES</v>
          </cell>
          <cell r="G5188" t="str">
            <v>SEDI - SERVIÇOS DIVERSOS</v>
          </cell>
        </row>
        <row r="5188">
          <cell r="I5188" t="str">
            <v>H</v>
          </cell>
          <cell r="J5188">
            <v>1.2</v>
          </cell>
          <cell r="K5188">
            <v>0</v>
          </cell>
          <cell r="L5188">
            <v>26.97</v>
          </cell>
        </row>
        <row r="5189">
          <cell r="D5189" t="str">
            <v> 006301 </v>
          </cell>
          <cell r="E5189" t="str">
            <v>SBC</v>
          </cell>
          <cell r="F5189" t="str">
            <v>GRELHA DE RETORNO EM ALUMINIO FOSCO FIXA ALETAS HORIZONTAIS 500x400mm</v>
          </cell>
          <cell r="G5189" t="str">
            <v>Material</v>
          </cell>
        </row>
        <row r="5189">
          <cell r="I5189" t="str">
            <v>UN</v>
          </cell>
          <cell r="J5189">
            <v>1</v>
          </cell>
          <cell r="K5189">
            <v>0</v>
          </cell>
          <cell r="L5189">
            <v>312.13</v>
          </cell>
        </row>
        <row r="5191">
          <cell r="D5191" t="str">
            <v>Código</v>
          </cell>
          <cell r="E5191" t="str">
            <v>Banco</v>
          </cell>
          <cell r="F5191" t="str">
            <v>Descrição</v>
          </cell>
          <cell r="G5191" t="str">
            <v>Tipo</v>
          </cell>
        </row>
        <row r="5191">
          <cell r="I5191" t="str">
            <v>Und</v>
          </cell>
          <cell r="J5191" t="str">
            <v>Quant.</v>
          </cell>
          <cell r="K5191" t="str">
            <v>Porcent.</v>
          </cell>
          <cell r="L5191" t="str">
            <v>Valor Unit</v>
          </cell>
        </row>
        <row r="5192">
          <cell r="D5192" t="str">
            <v> UFF00375 (ADAPT_SBC:070837) </v>
          </cell>
          <cell r="E5192" t="str">
            <v>Próprio</v>
          </cell>
          <cell r="F5192" t="str">
            <v>FORNECIMENTO E INSTALAÇÃO COMPLETA - GRELHA DE RETORNO / EXAUSTÃO COM REGISTRO (NOVA) - MODELO AR-AG - DIMENSÃO 1025X425mm - MARCA TROX OU EQUIVALENTE TÉCNICO</v>
          </cell>
          <cell r="G5192">
            <v>70</v>
          </cell>
        </row>
        <row r="5192">
          <cell r="I5192" t="str">
            <v>UN</v>
          </cell>
          <cell r="J5192">
            <v>1</v>
          </cell>
        </row>
        <row r="5192">
          <cell r="L5192">
            <v>510.97</v>
          </cell>
        </row>
        <row r="5193">
          <cell r="D5193" t="str">
            <v> 100308 </v>
          </cell>
          <cell r="E5193" t="str">
            <v>SINAPI</v>
          </cell>
          <cell r="F5193" t="str">
            <v>MECÂNICO DE REFRIGERAÇÃO COM ENCARGOS COMPLEMENTARES</v>
          </cell>
          <cell r="G5193" t="str">
            <v>SEDI - SERVIÇOS DIVERSOS</v>
          </cell>
        </row>
        <row r="5193">
          <cell r="I5193" t="str">
            <v>H</v>
          </cell>
          <cell r="J5193">
            <v>1.2</v>
          </cell>
          <cell r="K5193">
            <v>0</v>
          </cell>
          <cell r="L5193">
            <v>29.89</v>
          </cell>
        </row>
        <row r="5194">
          <cell r="D5194" t="str">
            <v> 88243 </v>
          </cell>
          <cell r="E5194" t="str">
            <v>SINAPI</v>
          </cell>
          <cell r="F5194" t="str">
            <v>AJUDANTE ESPECIALIZADO COM ENCARGOS COMPLEMENTARES</v>
          </cell>
          <cell r="G5194" t="str">
            <v>SEDI - SERVIÇOS DIVERSOS</v>
          </cell>
        </row>
        <row r="5194">
          <cell r="I5194" t="str">
            <v>H</v>
          </cell>
          <cell r="J5194">
            <v>1.2</v>
          </cell>
          <cell r="K5194">
            <v>0</v>
          </cell>
          <cell r="L5194">
            <v>26.97</v>
          </cell>
        </row>
        <row r="5195">
          <cell r="D5195" t="str">
            <v> 060984 </v>
          </cell>
          <cell r="E5195" t="str">
            <v>SBC</v>
          </cell>
          <cell r="F5195" t="str">
            <v>GRELHA DE RETORNO EM ALUMINIO FOSCO FIXA ALETAS HORIZONTAIS 600x500mm</v>
          </cell>
          <cell r="G5195" t="str">
            <v>Material</v>
          </cell>
        </row>
        <row r="5195">
          <cell r="I5195" t="str">
            <v>UN</v>
          </cell>
          <cell r="J5195">
            <v>1</v>
          </cell>
          <cell r="K5195">
            <v>0</v>
          </cell>
          <cell r="L5195">
            <v>442.75</v>
          </cell>
        </row>
        <row r="5197">
          <cell r="D5197" t="str">
            <v>Código</v>
          </cell>
          <cell r="E5197" t="str">
            <v>Banco</v>
          </cell>
          <cell r="F5197" t="str">
            <v>Descrição</v>
          </cell>
          <cell r="G5197" t="str">
            <v>Tipo</v>
          </cell>
        </row>
        <row r="5197">
          <cell r="I5197" t="str">
            <v>Und</v>
          </cell>
          <cell r="J5197" t="str">
            <v>Quant.</v>
          </cell>
          <cell r="K5197" t="str">
            <v>Porcent.</v>
          </cell>
          <cell r="L5197" t="str">
            <v>Valor Unit</v>
          </cell>
        </row>
        <row r="5198">
          <cell r="D5198" t="str">
            <v> UFF00376 (ADAPT_SBC:070337) </v>
          </cell>
          <cell r="E5198" t="str">
            <v>Próprio</v>
          </cell>
          <cell r="F5198" t="str">
            <v>FORNECIMENTO E INSTALAÇÃO COMPLETA - GRELHA DE RETORNO / EXAUSTÃO COM REGISTRO (NOVA) - MODELO AR-AG - DIMENSÃO 1225X425mm - MARCA TROX OU EQUIVALENTE TÉCNICO</v>
          </cell>
          <cell r="G5198">
            <v>70</v>
          </cell>
        </row>
        <row r="5198">
          <cell r="I5198" t="str">
            <v>UN</v>
          </cell>
          <cell r="J5198">
            <v>1</v>
          </cell>
        </row>
        <row r="5198">
          <cell r="L5198">
            <v>1043.1</v>
          </cell>
        </row>
        <row r="5199">
          <cell r="D5199" t="str">
            <v> 100308 </v>
          </cell>
          <cell r="E5199" t="str">
            <v>SINAPI</v>
          </cell>
          <cell r="F5199" t="str">
            <v>MECÂNICO DE REFRIGERAÇÃO COM ENCARGOS COMPLEMENTARES</v>
          </cell>
          <cell r="G5199" t="str">
            <v>SEDI - SERVIÇOS DIVERSOS</v>
          </cell>
        </row>
        <row r="5199">
          <cell r="I5199" t="str">
            <v>H</v>
          </cell>
          <cell r="J5199">
            <v>1.2</v>
          </cell>
          <cell r="K5199">
            <v>0</v>
          </cell>
          <cell r="L5199">
            <v>29.89</v>
          </cell>
        </row>
        <row r="5200">
          <cell r="D5200" t="str">
            <v> 88243 </v>
          </cell>
          <cell r="E5200" t="str">
            <v>SINAPI</v>
          </cell>
          <cell r="F5200" t="str">
            <v>AJUDANTE ESPECIALIZADO COM ENCARGOS COMPLEMENTARES</v>
          </cell>
          <cell r="G5200" t="str">
            <v>SEDI - SERVIÇOS DIVERSOS</v>
          </cell>
        </row>
        <row r="5200">
          <cell r="I5200" t="str">
            <v>H</v>
          </cell>
          <cell r="J5200">
            <v>1.2</v>
          </cell>
          <cell r="K5200">
            <v>0</v>
          </cell>
          <cell r="L5200">
            <v>26.97</v>
          </cell>
        </row>
        <row r="5201">
          <cell r="D5201" t="str">
            <v> 068747 </v>
          </cell>
          <cell r="E5201" t="str">
            <v>SBC</v>
          </cell>
          <cell r="F5201" t="str">
            <v>GRELHA DE RETORNO EM ALUMINIO FOSCO FIXA ALETAS HORIZONTAIS 1200x600mm</v>
          </cell>
          <cell r="G5201" t="str">
            <v>Material</v>
          </cell>
        </row>
        <row r="5201">
          <cell r="I5201" t="str">
            <v>UN</v>
          </cell>
          <cell r="J5201">
            <v>1</v>
          </cell>
          <cell r="K5201">
            <v>0</v>
          </cell>
          <cell r="L5201">
            <v>974.88</v>
          </cell>
        </row>
        <row r="5203">
          <cell r="D5203" t="str">
            <v>Código</v>
          </cell>
          <cell r="E5203" t="str">
            <v>Banco</v>
          </cell>
          <cell r="F5203" t="str">
            <v>Descrição</v>
          </cell>
          <cell r="G5203" t="str">
            <v>Tipo</v>
          </cell>
        </row>
        <row r="5203">
          <cell r="I5203" t="str">
            <v>Und</v>
          </cell>
          <cell r="J5203" t="str">
            <v>Quant.</v>
          </cell>
          <cell r="K5203" t="str">
            <v>Porcent.</v>
          </cell>
          <cell r="L5203" t="str">
            <v>Valor Unit</v>
          </cell>
        </row>
        <row r="5204">
          <cell r="D5204" t="str">
            <v> UFF00377 (ADAPT_SBC:073420) </v>
          </cell>
          <cell r="E5204" t="str">
            <v>Próprio</v>
          </cell>
          <cell r="F5204" t="str">
            <v>FORNECIMENTO E INSTALAÇÃO COMPLETA - REGULADOR DE VAZÃO (NOVO) - MODELO EN - DIMENSÃO 100X200mm - MARCA TROX OU EQUIVALENTE TÉCNICO</v>
          </cell>
          <cell r="G5204">
            <v>73</v>
          </cell>
        </row>
        <row r="5204">
          <cell r="I5204" t="str">
            <v>UN</v>
          </cell>
          <cell r="J5204">
            <v>1</v>
          </cell>
        </row>
        <row r="5204">
          <cell r="L5204">
            <v>897.88</v>
          </cell>
        </row>
        <row r="5205">
          <cell r="D5205" t="str">
            <v> 100308 </v>
          </cell>
          <cell r="E5205" t="str">
            <v>SINAPI</v>
          </cell>
          <cell r="F5205" t="str">
            <v>MECÂNICO DE REFRIGERAÇÃO COM ENCARGOS COMPLEMENTARES</v>
          </cell>
          <cell r="G5205" t="str">
            <v>SEDI - SERVIÇOS DIVERSOS</v>
          </cell>
        </row>
        <row r="5205">
          <cell r="I5205" t="str">
            <v>H</v>
          </cell>
          <cell r="J5205">
            <v>2.5</v>
          </cell>
          <cell r="K5205">
            <v>0</v>
          </cell>
          <cell r="L5205">
            <v>29.89</v>
          </cell>
        </row>
        <row r="5206">
          <cell r="D5206" t="str">
            <v> 88243 </v>
          </cell>
          <cell r="E5206" t="str">
            <v>SINAPI</v>
          </cell>
          <cell r="F5206" t="str">
            <v>AJUDANTE ESPECIALIZADO COM ENCARGOS COMPLEMENTARES</v>
          </cell>
          <cell r="G5206" t="str">
            <v>SEDI - SERVIÇOS DIVERSOS</v>
          </cell>
        </row>
        <row r="5206">
          <cell r="I5206" t="str">
            <v>H</v>
          </cell>
          <cell r="J5206">
            <v>2.5</v>
          </cell>
          <cell r="K5206">
            <v>0</v>
          </cell>
          <cell r="L5206">
            <v>26.97</v>
          </cell>
        </row>
        <row r="5207">
          <cell r="D5207" t="str">
            <v> UFF_COTAÇÃO 247 </v>
          </cell>
          <cell r="E5207" t="str">
            <v>Próprio</v>
          </cell>
          <cell r="F5207" t="str">
            <v>REGULADOR DE VAZÃO (NOVO) - MODELO EN - DIMENSÃO 100X200mm - MARCA TROX OU EQUIVALENTE TÉCNICO</v>
          </cell>
          <cell r="G5207" t="str">
            <v>Material</v>
          </cell>
        </row>
        <row r="5207">
          <cell r="I5207" t="str">
            <v>UN</v>
          </cell>
          <cell r="J5207">
            <v>1</v>
          </cell>
          <cell r="K5207">
            <v>0</v>
          </cell>
          <cell r="L5207">
            <v>755.74</v>
          </cell>
        </row>
        <row r="5209">
          <cell r="D5209" t="str">
            <v>Código</v>
          </cell>
          <cell r="E5209" t="str">
            <v>Banco</v>
          </cell>
          <cell r="F5209" t="str">
            <v>Descrição</v>
          </cell>
          <cell r="G5209" t="str">
            <v>Tipo</v>
          </cell>
        </row>
        <row r="5209">
          <cell r="I5209" t="str">
            <v>Und</v>
          </cell>
          <cell r="J5209" t="str">
            <v>Quant.</v>
          </cell>
          <cell r="K5209" t="str">
            <v>Porcent.</v>
          </cell>
          <cell r="L5209" t="str">
            <v>Valor Unit</v>
          </cell>
        </row>
        <row r="5210">
          <cell r="D5210" t="str">
            <v> UFF00378 (ADAPT_SBC:073420) </v>
          </cell>
          <cell r="E5210" t="str">
            <v>Próprio</v>
          </cell>
          <cell r="F5210" t="str">
            <v>FORNECIMENTO E INSTALAÇÃO COMPLETA - REGULADOR DE VAZÃO (NOVO) - MODELO EN - DIMENSÃO 125X240mm - MARCA TROX OU EQUIVALENTE TÉCNICO</v>
          </cell>
          <cell r="G5210">
            <v>73</v>
          </cell>
        </row>
        <row r="5210">
          <cell r="I5210" t="str">
            <v>UN</v>
          </cell>
          <cell r="J5210">
            <v>1</v>
          </cell>
        </row>
        <row r="5210">
          <cell r="L5210">
            <v>938.89</v>
          </cell>
        </row>
        <row r="5211">
          <cell r="D5211" t="str">
            <v> 100308 </v>
          </cell>
          <cell r="E5211" t="str">
            <v>SINAPI</v>
          </cell>
          <cell r="F5211" t="str">
            <v>MECÂNICO DE REFRIGERAÇÃO COM ENCARGOS COMPLEMENTARES</v>
          </cell>
          <cell r="G5211" t="str">
            <v>SEDI - SERVIÇOS DIVERSOS</v>
          </cell>
        </row>
        <row r="5211">
          <cell r="I5211" t="str">
            <v>H</v>
          </cell>
          <cell r="J5211">
            <v>2.5</v>
          </cell>
          <cell r="K5211">
            <v>0</v>
          </cell>
          <cell r="L5211">
            <v>29.89</v>
          </cell>
        </row>
        <row r="5212">
          <cell r="D5212" t="str">
            <v> 88243 </v>
          </cell>
          <cell r="E5212" t="str">
            <v>SINAPI</v>
          </cell>
          <cell r="F5212" t="str">
            <v>AJUDANTE ESPECIALIZADO COM ENCARGOS COMPLEMENTARES</v>
          </cell>
          <cell r="G5212" t="str">
            <v>SEDI - SERVIÇOS DIVERSOS</v>
          </cell>
        </row>
        <row r="5212">
          <cell r="I5212" t="str">
            <v>H</v>
          </cell>
          <cell r="J5212">
            <v>2.5</v>
          </cell>
          <cell r="K5212">
            <v>0</v>
          </cell>
          <cell r="L5212">
            <v>26.97</v>
          </cell>
        </row>
        <row r="5213">
          <cell r="D5213" t="str">
            <v> UFF_COTAÇÃO 248 </v>
          </cell>
          <cell r="E5213" t="str">
            <v>Próprio</v>
          </cell>
          <cell r="F5213" t="str">
            <v>REGULADOR DE VAZÃO (NOVO) - MODELO EN - DIMENSÃO 125X240mm - MARCA TROX OU EQUIVALENTE TÉCNICO</v>
          </cell>
          <cell r="G5213" t="str">
            <v>Material</v>
          </cell>
        </row>
        <row r="5213">
          <cell r="I5213" t="str">
            <v>UN</v>
          </cell>
          <cell r="J5213">
            <v>1</v>
          </cell>
          <cell r="K5213">
            <v>0</v>
          </cell>
          <cell r="L5213">
            <v>796.75</v>
          </cell>
        </row>
        <row r="5215">
          <cell r="D5215" t="str">
            <v>Código</v>
          </cell>
          <cell r="E5215" t="str">
            <v>Banco</v>
          </cell>
          <cell r="F5215" t="str">
            <v>Descrição</v>
          </cell>
          <cell r="G5215" t="str">
            <v>Tipo</v>
          </cell>
        </row>
        <row r="5215">
          <cell r="I5215" t="str">
            <v>Und</v>
          </cell>
          <cell r="J5215" t="str">
            <v>Quant.</v>
          </cell>
          <cell r="K5215" t="str">
            <v>Porcent.</v>
          </cell>
          <cell r="L5215" t="str">
            <v>Valor Unit</v>
          </cell>
        </row>
        <row r="5216">
          <cell r="D5216" t="str">
            <v> UFF00379 (ADAPT_SBC:073420) </v>
          </cell>
          <cell r="E5216" t="str">
            <v>Próprio</v>
          </cell>
          <cell r="F5216" t="str">
            <v>FORNECIMENTO E INSTALAÇÃO COMPLETA - REGULADOR DE VAZÃO (NOVO) - MODELO EN - DIMENSÃO 125X300mm - MARCA TROX OU EQUIVALENTE TÉCNICO</v>
          </cell>
          <cell r="G5216">
            <v>73</v>
          </cell>
        </row>
        <row r="5216">
          <cell r="I5216" t="str">
            <v>UN</v>
          </cell>
          <cell r="J5216">
            <v>1</v>
          </cell>
        </row>
        <row r="5216">
          <cell r="L5216">
            <v>952.98</v>
          </cell>
        </row>
        <row r="5217">
          <cell r="D5217" t="str">
            <v> 100308 </v>
          </cell>
          <cell r="E5217" t="str">
            <v>SINAPI</v>
          </cell>
          <cell r="F5217" t="str">
            <v>MECÂNICO DE REFRIGERAÇÃO COM ENCARGOS COMPLEMENTARES</v>
          </cell>
          <cell r="G5217" t="str">
            <v>SEDI - SERVIÇOS DIVERSOS</v>
          </cell>
        </row>
        <row r="5217">
          <cell r="I5217" t="str">
            <v>H</v>
          </cell>
          <cell r="J5217">
            <v>2.5</v>
          </cell>
          <cell r="K5217">
            <v>0</v>
          </cell>
          <cell r="L5217">
            <v>29.89</v>
          </cell>
        </row>
        <row r="5218">
          <cell r="D5218" t="str">
            <v> 88243 </v>
          </cell>
          <cell r="E5218" t="str">
            <v>SINAPI</v>
          </cell>
          <cell r="F5218" t="str">
            <v>AJUDANTE ESPECIALIZADO COM ENCARGOS COMPLEMENTARES</v>
          </cell>
          <cell r="G5218" t="str">
            <v>SEDI - SERVIÇOS DIVERSOS</v>
          </cell>
        </row>
        <row r="5218">
          <cell r="I5218" t="str">
            <v>H</v>
          </cell>
          <cell r="J5218">
            <v>2.5</v>
          </cell>
          <cell r="K5218">
            <v>0</v>
          </cell>
          <cell r="L5218">
            <v>26.97</v>
          </cell>
        </row>
        <row r="5219">
          <cell r="D5219" t="str">
            <v> UFF_COTAÇÃO 249 </v>
          </cell>
          <cell r="E5219" t="str">
            <v>Próprio</v>
          </cell>
          <cell r="F5219" t="str">
            <v>REGULADOR DE VAZÃO (NOVO) - MODELO EN - DIMENSÃO 125X300mm - MARCA TROX OU EQUIVALENTE TÉCNICO</v>
          </cell>
          <cell r="G5219" t="str">
            <v>Material</v>
          </cell>
        </row>
        <row r="5219">
          <cell r="I5219" t="str">
            <v>UN</v>
          </cell>
          <cell r="J5219">
            <v>1</v>
          </cell>
          <cell r="K5219">
            <v>0</v>
          </cell>
          <cell r="L5219">
            <v>810.84</v>
          </cell>
        </row>
        <row r="5221">
          <cell r="D5221" t="str">
            <v>Código</v>
          </cell>
          <cell r="E5221" t="str">
            <v>Banco</v>
          </cell>
          <cell r="F5221" t="str">
            <v>Descrição</v>
          </cell>
          <cell r="G5221" t="str">
            <v>Tipo</v>
          </cell>
        </row>
        <row r="5221">
          <cell r="I5221" t="str">
            <v>Und</v>
          </cell>
          <cell r="J5221" t="str">
            <v>Quant.</v>
          </cell>
          <cell r="K5221" t="str">
            <v>Porcent.</v>
          </cell>
          <cell r="L5221" t="str">
            <v>Valor Unit</v>
          </cell>
        </row>
        <row r="5222">
          <cell r="D5222" t="str">
            <v> UFF00380 (ADAPT_SBC:073420) </v>
          </cell>
          <cell r="E5222" t="str">
            <v>Próprio</v>
          </cell>
          <cell r="F5222" t="str">
            <v>FORNECIMENTO E INSTALAÇÃO COMPLETA - REGULADOR DE VAZÃO (NOVO) - MODELO EN - DIMENSÃO 150X200mm - MARCA TROX OU EQUIVALENTE TÉCNICO</v>
          </cell>
          <cell r="G5222">
            <v>73</v>
          </cell>
        </row>
        <row r="5222">
          <cell r="I5222" t="str">
            <v>UN</v>
          </cell>
          <cell r="J5222">
            <v>1</v>
          </cell>
        </row>
        <row r="5222">
          <cell r="L5222">
            <v>976.95</v>
          </cell>
        </row>
        <row r="5223">
          <cell r="D5223" t="str">
            <v> 88243 </v>
          </cell>
          <cell r="E5223" t="str">
            <v>SINAPI</v>
          </cell>
          <cell r="F5223" t="str">
            <v>AJUDANTE ESPECIALIZADO COM ENCARGOS COMPLEMENTARES</v>
          </cell>
          <cell r="G5223" t="str">
            <v>SEDI - SERVIÇOS DIVERSOS</v>
          </cell>
        </row>
        <row r="5223">
          <cell r="I5223" t="str">
            <v>H</v>
          </cell>
          <cell r="J5223">
            <v>2.5</v>
          </cell>
          <cell r="K5223">
            <v>0</v>
          </cell>
          <cell r="L5223">
            <v>26.97</v>
          </cell>
        </row>
        <row r="5224">
          <cell r="D5224" t="str">
            <v> 100308 </v>
          </cell>
          <cell r="E5224" t="str">
            <v>SINAPI</v>
          </cell>
          <cell r="F5224" t="str">
            <v>MECÂNICO DE REFRIGERAÇÃO COM ENCARGOS COMPLEMENTARES</v>
          </cell>
          <cell r="G5224" t="str">
            <v>SEDI - SERVIÇOS DIVERSOS</v>
          </cell>
        </row>
        <row r="5224">
          <cell r="I5224" t="str">
            <v>H</v>
          </cell>
          <cell r="J5224">
            <v>2.5</v>
          </cell>
          <cell r="K5224">
            <v>0</v>
          </cell>
          <cell r="L5224">
            <v>29.89</v>
          </cell>
        </row>
        <row r="5225">
          <cell r="D5225" t="str">
            <v> UFF_COTAÇÃO 250 </v>
          </cell>
          <cell r="E5225" t="str">
            <v>Próprio</v>
          </cell>
          <cell r="F5225" t="str">
            <v>REGULADOR DE VAZÃO (NOVO) - MODELO EN - DIMENSÃO 150X200mm - MARCA TROX OU EQUIVALENTE TÉCNICO</v>
          </cell>
          <cell r="G5225" t="str">
            <v>Material</v>
          </cell>
        </row>
        <row r="5225">
          <cell r="I5225" t="str">
            <v>UN</v>
          </cell>
          <cell r="J5225">
            <v>1</v>
          </cell>
          <cell r="K5225">
            <v>0</v>
          </cell>
          <cell r="L5225">
            <v>834.81</v>
          </cell>
        </row>
        <row r="5227">
          <cell r="D5227" t="str">
            <v>Código</v>
          </cell>
          <cell r="E5227" t="str">
            <v>Banco</v>
          </cell>
          <cell r="F5227" t="str">
            <v>Descrição</v>
          </cell>
          <cell r="G5227" t="str">
            <v>Tipo</v>
          </cell>
        </row>
        <row r="5227">
          <cell r="I5227" t="str">
            <v>Und</v>
          </cell>
          <cell r="J5227" t="str">
            <v>Quant.</v>
          </cell>
          <cell r="K5227" t="str">
            <v>Porcent.</v>
          </cell>
          <cell r="L5227" t="str">
            <v>Valor Unit</v>
          </cell>
        </row>
        <row r="5228">
          <cell r="D5228" t="str">
            <v> UFF00382 (ADAPT_SBC:073420) </v>
          </cell>
          <cell r="E5228" t="str">
            <v>Próprio</v>
          </cell>
          <cell r="F5228" t="str">
            <v>FORNECIMENTO E INSTALAÇÃO COMPLETA - REGULADOR DE VAZÃO (NOVO) - MODELO EN - DIMENSÃO 200X200mm - MARCA TROX OU EQUIVALENTE TÉCNICO</v>
          </cell>
          <cell r="G5228">
            <v>73</v>
          </cell>
        </row>
        <row r="5228">
          <cell r="I5228" t="str">
            <v>UN</v>
          </cell>
          <cell r="J5228">
            <v>1</v>
          </cell>
        </row>
        <row r="5228">
          <cell r="L5228">
            <v>996.51</v>
          </cell>
        </row>
        <row r="5229">
          <cell r="D5229" t="str">
            <v> 88243 </v>
          </cell>
          <cell r="E5229" t="str">
            <v>SINAPI</v>
          </cell>
          <cell r="F5229" t="str">
            <v>AJUDANTE ESPECIALIZADO COM ENCARGOS COMPLEMENTARES</v>
          </cell>
          <cell r="G5229" t="str">
            <v>SEDI - SERVIÇOS DIVERSOS</v>
          </cell>
        </row>
        <row r="5229">
          <cell r="I5229" t="str">
            <v>H</v>
          </cell>
          <cell r="J5229">
            <v>2.5</v>
          </cell>
          <cell r="K5229">
            <v>0</v>
          </cell>
          <cell r="L5229">
            <v>26.97</v>
          </cell>
        </row>
        <row r="5230">
          <cell r="D5230" t="str">
            <v> 100308 </v>
          </cell>
          <cell r="E5230" t="str">
            <v>SINAPI</v>
          </cell>
          <cell r="F5230" t="str">
            <v>MECÂNICO DE REFRIGERAÇÃO COM ENCARGOS COMPLEMENTARES</v>
          </cell>
          <cell r="G5230" t="str">
            <v>SEDI - SERVIÇOS DIVERSOS</v>
          </cell>
        </row>
        <row r="5230">
          <cell r="I5230" t="str">
            <v>H</v>
          </cell>
          <cell r="J5230">
            <v>2.5</v>
          </cell>
          <cell r="K5230">
            <v>0</v>
          </cell>
          <cell r="L5230">
            <v>29.89</v>
          </cell>
        </row>
        <row r="5231">
          <cell r="D5231" t="str">
            <v> UFF_COTAÇÃO 252 </v>
          </cell>
          <cell r="E5231" t="str">
            <v>Próprio</v>
          </cell>
          <cell r="F5231" t="str">
            <v>REGULADOR DE VAZÃO (NOVO) - MODELO EN - DIMENSÃO 200X200mm - MARCA TROX OU EQUIVALENTE TÉCNICO</v>
          </cell>
          <cell r="G5231" t="str">
            <v>Material</v>
          </cell>
        </row>
        <row r="5231">
          <cell r="I5231" t="str">
            <v>UN</v>
          </cell>
          <cell r="J5231">
            <v>1</v>
          </cell>
          <cell r="K5231">
            <v>0</v>
          </cell>
          <cell r="L5231">
            <v>854.37</v>
          </cell>
        </row>
        <row r="5233">
          <cell r="D5233" t="str">
            <v>Código</v>
          </cell>
          <cell r="E5233" t="str">
            <v>Banco</v>
          </cell>
          <cell r="F5233" t="str">
            <v>Descrição</v>
          </cell>
          <cell r="G5233" t="str">
            <v>Tipo</v>
          </cell>
        </row>
        <row r="5233">
          <cell r="I5233" t="str">
            <v>Und</v>
          </cell>
          <cell r="J5233" t="str">
            <v>Quant.</v>
          </cell>
          <cell r="K5233" t="str">
            <v>Porcent.</v>
          </cell>
          <cell r="L5233" t="str">
            <v>Valor Unit</v>
          </cell>
        </row>
        <row r="5234">
          <cell r="D5234" t="str">
            <v> UFF00384 (ADAPT_SBC:073420) </v>
          </cell>
          <cell r="E5234" t="str">
            <v>Próprio</v>
          </cell>
          <cell r="F5234" t="str">
            <v>FORNECIMENTO E INSTALAÇÃO COMPLETA - REGULADOR DE VAZÃO (NOVO) - MODELO EN - DIMENSÃO 200X300mm - MARCA TROX OU EQUIVALENTE TÉCNICO</v>
          </cell>
          <cell r="G5234">
            <v>73</v>
          </cell>
        </row>
        <row r="5234">
          <cell r="I5234" t="str">
            <v>UN</v>
          </cell>
          <cell r="J5234">
            <v>1</v>
          </cell>
        </row>
        <row r="5234">
          <cell r="L5234">
            <v>1021.57</v>
          </cell>
        </row>
        <row r="5235">
          <cell r="D5235" t="str">
            <v> 100308 </v>
          </cell>
          <cell r="E5235" t="str">
            <v>SINAPI</v>
          </cell>
          <cell r="F5235" t="str">
            <v>MECÂNICO DE REFRIGERAÇÃO COM ENCARGOS COMPLEMENTARES</v>
          </cell>
          <cell r="G5235" t="str">
            <v>SEDI - SERVIÇOS DIVERSOS</v>
          </cell>
        </row>
        <row r="5235">
          <cell r="I5235" t="str">
            <v>H</v>
          </cell>
          <cell r="J5235">
            <v>2.5</v>
          </cell>
          <cell r="K5235">
            <v>0</v>
          </cell>
          <cell r="L5235">
            <v>29.89</v>
          </cell>
        </row>
        <row r="5236">
          <cell r="D5236" t="str">
            <v> 88243 </v>
          </cell>
          <cell r="E5236" t="str">
            <v>SINAPI</v>
          </cell>
          <cell r="F5236" t="str">
            <v>AJUDANTE ESPECIALIZADO COM ENCARGOS COMPLEMENTARES</v>
          </cell>
          <cell r="G5236" t="str">
            <v>SEDI - SERVIÇOS DIVERSOS</v>
          </cell>
        </row>
        <row r="5236">
          <cell r="I5236" t="str">
            <v>H</v>
          </cell>
          <cell r="J5236">
            <v>2.5</v>
          </cell>
          <cell r="K5236">
            <v>0</v>
          </cell>
          <cell r="L5236">
            <v>26.97</v>
          </cell>
        </row>
        <row r="5237">
          <cell r="D5237" t="str">
            <v> UFF_COTAÇÃO 254 </v>
          </cell>
          <cell r="E5237" t="str">
            <v>Próprio</v>
          </cell>
          <cell r="F5237" t="str">
            <v>REGULADOR DE VAZÃO (NOVO) - MODELO EN - DIMENSÃO 200X300mm - MARCA TROX OU EQUIVALENTE TÉCNICO</v>
          </cell>
          <cell r="G5237" t="str">
            <v>Material</v>
          </cell>
        </row>
        <row r="5237">
          <cell r="I5237" t="str">
            <v>UN</v>
          </cell>
          <cell r="J5237">
            <v>1</v>
          </cell>
          <cell r="K5237">
            <v>0</v>
          </cell>
          <cell r="L5237">
            <v>879.43</v>
          </cell>
        </row>
        <row r="5239">
          <cell r="D5239" t="str">
            <v>Código</v>
          </cell>
          <cell r="E5239" t="str">
            <v>Banco</v>
          </cell>
          <cell r="F5239" t="str">
            <v>Descrição</v>
          </cell>
          <cell r="G5239" t="str">
            <v>Tipo</v>
          </cell>
        </row>
        <row r="5239">
          <cell r="I5239" t="str">
            <v>Und</v>
          </cell>
          <cell r="J5239" t="str">
            <v>Quant.</v>
          </cell>
          <cell r="K5239" t="str">
            <v>Porcent.</v>
          </cell>
          <cell r="L5239" t="str">
            <v>Valor Unit</v>
          </cell>
        </row>
        <row r="5240">
          <cell r="D5240" t="str">
            <v> UFF00385 (ADAPT_SBC:073420) </v>
          </cell>
          <cell r="E5240" t="str">
            <v>Próprio</v>
          </cell>
          <cell r="F5240" t="str">
            <v>FORNECIMENTO E INSTALAÇÃO COMPLETA - REGULADOR DE VAZÃO (NOVO) - MODELO EN - DIMENSÃO 225X250mm - MARCA TROX OU EQUIVALENTE TÉCNICO</v>
          </cell>
          <cell r="G5240">
            <v>73</v>
          </cell>
        </row>
        <row r="5240">
          <cell r="I5240" t="str">
            <v>UN</v>
          </cell>
          <cell r="J5240">
            <v>1</v>
          </cell>
        </row>
        <row r="5240">
          <cell r="L5240">
            <v>1026.63</v>
          </cell>
        </row>
        <row r="5241">
          <cell r="D5241" t="str">
            <v> 88243 </v>
          </cell>
          <cell r="E5241" t="str">
            <v>SINAPI</v>
          </cell>
          <cell r="F5241" t="str">
            <v>AJUDANTE ESPECIALIZADO COM ENCARGOS COMPLEMENTARES</v>
          </cell>
          <cell r="G5241" t="str">
            <v>SEDI - SERVIÇOS DIVERSOS</v>
          </cell>
        </row>
        <row r="5241">
          <cell r="I5241" t="str">
            <v>H</v>
          </cell>
          <cell r="J5241">
            <v>2.5</v>
          </cell>
          <cell r="K5241">
            <v>0</v>
          </cell>
          <cell r="L5241">
            <v>26.97</v>
          </cell>
        </row>
        <row r="5242">
          <cell r="D5242" t="str">
            <v> 100308 </v>
          </cell>
          <cell r="E5242" t="str">
            <v>SINAPI</v>
          </cell>
          <cell r="F5242" t="str">
            <v>MECÂNICO DE REFRIGERAÇÃO COM ENCARGOS COMPLEMENTARES</v>
          </cell>
          <cell r="G5242" t="str">
            <v>SEDI - SERVIÇOS DIVERSOS</v>
          </cell>
        </row>
        <row r="5242">
          <cell r="I5242" t="str">
            <v>H</v>
          </cell>
          <cell r="J5242">
            <v>2.5</v>
          </cell>
          <cell r="K5242">
            <v>0</v>
          </cell>
          <cell r="L5242">
            <v>29.89</v>
          </cell>
        </row>
        <row r="5243">
          <cell r="D5243" t="str">
            <v> UFF_COTAÇÃO 255 </v>
          </cell>
          <cell r="E5243" t="str">
            <v>Próprio</v>
          </cell>
          <cell r="F5243" t="str">
            <v>FORNECIMENTO E INSTALAÇÃO COMPLETA - REGULADOR DE VAZÃO (NOVO) - MODELO EN - DIMENSÃO 225X250mm - MARCA TROX OU EQUIVALENTE TÉCNICO</v>
          </cell>
          <cell r="G5243" t="str">
            <v>Material</v>
          </cell>
        </row>
        <row r="5243">
          <cell r="I5243" t="str">
            <v>UN</v>
          </cell>
          <cell r="J5243">
            <v>1</v>
          </cell>
          <cell r="K5243">
            <v>0</v>
          </cell>
          <cell r="L5243">
            <v>884.49</v>
          </cell>
        </row>
        <row r="5245">
          <cell r="D5245" t="str">
            <v>Código</v>
          </cell>
          <cell r="E5245" t="str">
            <v>Banco</v>
          </cell>
          <cell r="F5245" t="str">
            <v>Descrição</v>
          </cell>
          <cell r="G5245" t="str">
            <v>Tipo</v>
          </cell>
        </row>
        <row r="5245">
          <cell r="I5245" t="str">
            <v>Und</v>
          </cell>
          <cell r="J5245" t="str">
            <v>Quant.</v>
          </cell>
          <cell r="K5245" t="str">
            <v>Porcent.</v>
          </cell>
          <cell r="L5245" t="str">
            <v>Valor Unit</v>
          </cell>
        </row>
        <row r="5246">
          <cell r="D5246" t="str">
            <v> UFF00386 (ADAPT_SBC:073420) </v>
          </cell>
          <cell r="E5246" t="str">
            <v>Próprio</v>
          </cell>
          <cell r="F5246" t="str">
            <v>FORNECIMENTO E INSTALAÇÃO COMPLETA - REGULADOR DE VAZÃO (NOVO) - MODELO EN - DIMENSÃO 225X300mm - MARCA TROX OU EQUIVALENTE TÉCNICO</v>
          </cell>
          <cell r="G5246">
            <v>73</v>
          </cell>
        </row>
        <row r="5246">
          <cell r="I5246" t="str">
            <v>UN</v>
          </cell>
          <cell r="J5246">
            <v>1</v>
          </cell>
        </row>
        <row r="5246">
          <cell r="L5246">
            <v>1048.45</v>
          </cell>
        </row>
        <row r="5247">
          <cell r="D5247" t="str">
            <v> 100308 </v>
          </cell>
          <cell r="E5247" t="str">
            <v>SINAPI</v>
          </cell>
          <cell r="F5247" t="str">
            <v>MECÂNICO DE REFRIGERAÇÃO COM ENCARGOS COMPLEMENTARES</v>
          </cell>
          <cell r="G5247" t="str">
            <v>SEDI - SERVIÇOS DIVERSOS</v>
          </cell>
        </row>
        <row r="5247">
          <cell r="I5247" t="str">
            <v>H</v>
          </cell>
          <cell r="J5247">
            <v>2.5</v>
          </cell>
          <cell r="K5247">
            <v>0</v>
          </cell>
          <cell r="L5247">
            <v>29.89</v>
          </cell>
        </row>
        <row r="5248">
          <cell r="D5248" t="str">
            <v> 88243 </v>
          </cell>
          <cell r="E5248" t="str">
            <v>SINAPI</v>
          </cell>
          <cell r="F5248" t="str">
            <v>AJUDANTE ESPECIALIZADO COM ENCARGOS COMPLEMENTARES</v>
          </cell>
          <cell r="G5248" t="str">
            <v>SEDI - SERVIÇOS DIVERSOS</v>
          </cell>
        </row>
        <row r="5248">
          <cell r="I5248" t="str">
            <v>H</v>
          </cell>
          <cell r="J5248">
            <v>2.5</v>
          </cell>
          <cell r="K5248">
            <v>0</v>
          </cell>
          <cell r="L5248">
            <v>26.97</v>
          </cell>
        </row>
        <row r="5249">
          <cell r="D5249" t="str">
            <v> UFF_COTAÇÃO 256 </v>
          </cell>
          <cell r="E5249" t="str">
            <v>Próprio</v>
          </cell>
          <cell r="F5249" t="str">
            <v>REGULADOR DE VAZÃO (NOVO) - MODELO EN - DIMENSÃO 225X300mm - MARCA TROX OU EQUIVALENTE TÉCNICO</v>
          </cell>
          <cell r="G5249" t="str">
            <v>Material</v>
          </cell>
        </row>
        <row r="5249">
          <cell r="I5249" t="str">
            <v>UN</v>
          </cell>
          <cell r="J5249">
            <v>1</v>
          </cell>
          <cell r="K5249">
            <v>0</v>
          </cell>
          <cell r="L5249">
            <v>906.31</v>
          </cell>
        </row>
        <row r="5251">
          <cell r="D5251" t="str">
            <v>Código</v>
          </cell>
          <cell r="E5251" t="str">
            <v>Banco</v>
          </cell>
          <cell r="F5251" t="str">
            <v>Descrição</v>
          </cell>
          <cell r="G5251" t="str">
            <v>Tipo</v>
          </cell>
        </row>
        <row r="5251">
          <cell r="I5251" t="str">
            <v>Und</v>
          </cell>
          <cell r="J5251" t="str">
            <v>Quant.</v>
          </cell>
          <cell r="K5251" t="str">
            <v>Porcent.</v>
          </cell>
          <cell r="L5251" t="str">
            <v>Valor Unit</v>
          </cell>
        </row>
        <row r="5252">
          <cell r="D5252" t="str">
            <v> UFF00387 (ADAPT_SBC:073420) </v>
          </cell>
          <cell r="E5252" t="str">
            <v>Próprio</v>
          </cell>
          <cell r="F5252" t="str">
            <v>FORNECIMENTO E INSTALAÇÃO COMPLETA - REGULADOR DE VAZÃO (NOVO) - MODELO EN - DIMENSÃO 250X325mm - MARCA TROX OU EQUIVALENTE TÉCNICO</v>
          </cell>
          <cell r="G5252">
            <v>73</v>
          </cell>
        </row>
        <row r="5252">
          <cell r="I5252" t="str">
            <v>UN</v>
          </cell>
          <cell r="J5252">
            <v>1</v>
          </cell>
        </row>
        <row r="5252">
          <cell r="L5252">
            <v>1073.52</v>
          </cell>
        </row>
        <row r="5253">
          <cell r="D5253" t="str">
            <v> 88243 </v>
          </cell>
          <cell r="E5253" t="str">
            <v>SINAPI</v>
          </cell>
          <cell r="F5253" t="str">
            <v>AJUDANTE ESPECIALIZADO COM ENCARGOS COMPLEMENTARES</v>
          </cell>
          <cell r="G5253" t="str">
            <v>SEDI - SERVIÇOS DIVERSOS</v>
          </cell>
        </row>
        <row r="5253">
          <cell r="I5253" t="str">
            <v>H</v>
          </cell>
          <cell r="J5253">
            <v>2.5</v>
          </cell>
          <cell r="K5253">
            <v>0</v>
          </cell>
          <cell r="L5253">
            <v>26.97</v>
          </cell>
        </row>
        <row r="5254">
          <cell r="D5254" t="str">
            <v> 100308 </v>
          </cell>
          <cell r="E5254" t="str">
            <v>SINAPI</v>
          </cell>
          <cell r="F5254" t="str">
            <v>MECÂNICO DE REFRIGERAÇÃO COM ENCARGOS COMPLEMENTARES</v>
          </cell>
          <cell r="G5254" t="str">
            <v>SEDI - SERVIÇOS DIVERSOS</v>
          </cell>
        </row>
        <row r="5254">
          <cell r="I5254" t="str">
            <v>H</v>
          </cell>
          <cell r="J5254">
            <v>2.5</v>
          </cell>
          <cell r="K5254">
            <v>0</v>
          </cell>
          <cell r="L5254">
            <v>29.89</v>
          </cell>
        </row>
        <row r="5255">
          <cell r="D5255" t="str">
            <v> UFF_COTAÇÃO 257 </v>
          </cell>
          <cell r="E5255" t="str">
            <v>Próprio</v>
          </cell>
          <cell r="F5255" t="str">
            <v>REGULADOR DE VAZÃO (NOVO) - MODELO EN - DIMENSÃO 250X325mm - MARCA TROX OU EQUIVALENTE TÉCNICO</v>
          </cell>
          <cell r="G5255" t="str">
            <v>Material</v>
          </cell>
        </row>
        <row r="5255">
          <cell r="I5255" t="str">
            <v>UN</v>
          </cell>
          <cell r="J5255">
            <v>1</v>
          </cell>
          <cell r="K5255">
            <v>0</v>
          </cell>
          <cell r="L5255">
            <v>931.38</v>
          </cell>
        </row>
        <row r="5257">
          <cell r="D5257" t="str">
            <v>Código</v>
          </cell>
          <cell r="E5257" t="str">
            <v>Banco</v>
          </cell>
          <cell r="F5257" t="str">
            <v>Descrição</v>
          </cell>
          <cell r="G5257" t="str">
            <v>Tipo</v>
          </cell>
        </row>
        <row r="5257">
          <cell r="I5257" t="str">
            <v>Und</v>
          </cell>
          <cell r="J5257" t="str">
            <v>Quant.</v>
          </cell>
          <cell r="K5257" t="str">
            <v>Porcent.</v>
          </cell>
          <cell r="L5257" t="str">
            <v>Valor Unit</v>
          </cell>
        </row>
        <row r="5258">
          <cell r="D5258" t="str">
            <v> UFF00389 (ADAPT_SBC:073420) </v>
          </cell>
          <cell r="E5258" t="str">
            <v>Próprio</v>
          </cell>
          <cell r="F5258" t="str">
            <v>FORNECIMENTO E INSTALAÇÃO COMPLETA - REGULADOR DE VAZÃO (NOVO) - MODELO EN - DIMENSÃO 275X300mm - MARCA TROX OU EQUIVALENTE TÉCNICO</v>
          </cell>
          <cell r="G5258">
            <v>73</v>
          </cell>
        </row>
        <row r="5258">
          <cell r="I5258" t="str">
            <v>UN</v>
          </cell>
          <cell r="J5258">
            <v>1</v>
          </cell>
        </row>
        <row r="5258">
          <cell r="L5258">
            <v>1105.97</v>
          </cell>
        </row>
        <row r="5259">
          <cell r="D5259" t="str">
            <v> 100308 </v>
          </cell>
          <cell r="E5259" t="str">
            <v>SINAPI</v>
          </cell>
          <cell r="F5259" t="str">
            <v>MECÂNICO DE REFRIGERAÇÃO COM ENCARGOS COMPLEMENTARES</v>
          </cell>
          <cell r="G5259" t="str">
            <v>SEDI - SERVIÇOS DIVERSOS</v>
          </cell>
        </row>
        <row r="5259">
          <cell r="I5259" t="str">
            <v>H</v>
          </cell>
          <cell r="J5259">
            <v>2.5</v>
          </cell>
          <cell r="K5259">
            <v>0</v>
          </cell>
          <cell r="L5259">
            <v>29.89</v>
          </cell>
        </row>
        <row r="5260">
          <cell r="D5260" t="str">
            <v> 88243 </v>
          </cell>
          <cell r="E5260" t="str">
            <v>SINAPI</v>
          </cell>
          <cell r="F5260" t="str">
            <v>AJUDANTE ESPECIALIZADO COM ENCARGOS COMPLEMENTARES</v>
          </cell>
          <cell r="G5260" t="str">
            <v>SEDI - SERVIÇOS DIVERSOS</v>
          </cell>
        </row>
        <row r="5260">
          <cell r="I5260" t="str">
            <v>H</v>
          </cell>
          <cell r="J5260">
            <v>2.5</v>
          </cell>
          <cell r="K5260">
            <v>0</v>
          </cell>
          <cell r="L5260">
            <v>26.97</v>
          </cell>
        </row>
        <row r="5261">
          <cell r="D5261" t="str">
            <v> UFF_COTAÇÃO 259 </v>
          </cell>
          <cell r="E5261" t="str">
            <v>Próprio</v>
          </cell>
          <cell r="F5261" t="str">
            <v>REGULADOR DE VAZÃO (NOVO) - MODELO EN - DIMENSÃO 275X300mm - MARCA TROX OU EQUIVALENTE TÉCNICO</v>
          </cell>
          <cell r="G5261" t="str">
            <v>Material</v>
          </cell>
        </row>
        <row r="5261">
          <cell r="I5261" t="str">
            <v>UN</v>
          </cell>
          <cell r="J5261">
            <v>1</v>
          </cell>
          <cell r="K5261">
            <v>0</v>
          </cell>
          <cell r="L5261">
            <v>963.83</v>
          </cell>
        </row>
        <row r="5263">
          <cell r="D5263" t="str">
            <v>Código</v>
          </cell>
          <cell r="E5263" t="str">
            <v>Banco</v>
          </cell>
          <cell r="F5263" t="str">
            <v>Descrição</v>
          </cell>
          <cell r="G5263" t="str">
            <v>Tipo</v>
          </cell>
        </row>
        <row r="5263">
          <cell r="I5263" t="str">
            <v>Und</v>
          </cell>
          <cell r="J5263" t="str">
            <v>Quant.</v>
          </cell>
          <cell r="K5263" t="str">
            <v>Porcent.</v>
          </cell>
          <cell r="L5263" t="str">
            <v>Valor Unit</v>
          </cell>
        </row>
        <row r="5264">
          <cell r="D5264" t="str">
            <v> UFF00392 (ADAPT_SBC:073420) </v>
          </cell>
          <cell r="E5264" t="str">
            <v>Próprio</v>
          </cell>
          <cell r="F5264" t="str">
            <v>FORNECIMENTO E INSTALAÇÃO COMPLETA - REGULADOR DE VAZÃO (NOVO) - MODELO EN - DIMENSÃO 250X150mm - MARCA TROX OU EQUIVALENTE TÉCNICO</v>
          </cell>
          <cell r="G5264">
            <v>73</v>
          </cell>
        </row>
        <row r="5264">
          <cell r="I5264" t="str">
            <v>UN</v>
          </cell>
          <cell r="J5264">
            <v>1</v>
          </cell>
        </row>
        <row r="5264">
          <cell r="L5264">
            <v>1081.78</v>
          </cell>
        </row>
        <row r="5265">
          <cell r="D5265" t="str">
            <v> 100308 </v>
          </cell>
          <cell r="E5265" t="str">
            <v>SINAPI</v>
          </cell>
          <cell r="F5265" t="str">
            <v>MECÂNICO DE REFRIGERAÇÃO COM ENCARGOS COMPLEMENTARES</v>
          </cell>
          <cell r="G5265" t="str">
            <v>SEDI - SERVIÇOS DIVERSOS</v>
          </cell>
        </row>
        <row r="5265">
          <cell r="I5265" t="str">
            <v>H</v>
          </cell>
          <cell r="J5265">
            <v>2.5</v>
          </cell>
          <cell r="K5265">
            <v>0</v>
          </cell>
          <cell r="L5265">
            <v>29.89</v>
          </cell>
        </row>
        <row r="5266">
          <cell r="D5266" t="str">
            <v> 88243 </v>
          </cell>
          <cell r="E5266" t="str">
            <v>SINAPI</v>
          </cell>
          <cell r="F5266" t="str">
            <v>AJUDANTE ESPECIALIZADO COM ENCARGOS COMPLEMENTARES</v>
          </cell>
          <cell r="G5266" t="str">
            <v>SEDI - SERVIÇOS DIVERSOS</v>
          </cell>
        </row>
        <row r="5266">
          <cell r="I5266" t="str">
            <v>H</v>
          </cell>
          <cell r="J5266">
            <v>2.5</v>
          </cell>
          <cell r="K5266">
            <v>0</v>
          </cell>
          <cell r="L5266">
            <v>26.97</v>
          </cell>
        </row>
        <row r="5267">
          <cell r="D5267" t="str">
            <v> UFF_COTAÇÃO 262 </v>
          </cell>
          <cell r="E5267" t="str">
            <v>Próprio</v>
          </cell>
          <cell r="F5267" t="str">
            <v>REGULADOR DE VAZÃO (NOVO) - MODELO EN - DIMENSÃO 250X150mm - MARCA TROX OU EQUIVALENTE TÉCNICO</v>
          </cell>
          <cell r="G5267" t="str">
            <v>Material</v>
          </cell>
        </row>
        <row r="5267">
          <cell r="I5267" t="str">
            <v>UN</v>
          </cell>
          <cell r="J5267">
            <v>1</v>
          </cell>
          <cell r="K5267">
            <v>0</v>
          </cell>
          <cell r="L5267">
            <v>939.64</v>
          </cell>
        </row>
        <row r="5269">
          <cell r="D5269" t="str">
            <v>Código</v>
          </cell>
          <cell r="E5269" t="str">
            <v>Banco</v>
          </cell>
          <cell r="F5269" t="str">
            <v>Descrição</v>
          </cell>
          <cell r="G5269" t="str">
            <v>Tipo</v>
          </cell>
        </row>
        <row r="5269">
          <cell r="I5269" t="str">
            <v>Und</v>
          </cell>
          <cell r="J5269" t="str">
            <v>Quant.</v>
          </cell>
          <cell r="K5269" t="str">
            <v>Porcent.</v>
          </cell>
          <cell r="L5269" t="str">
            <v>Valor Unit</v>
          </cell>
        </row>
        <row r="5270">
          <cell r="D5270" t="str">
            <v> UFF00393 (ADAPT_SBC:073420) </v>
          </cell>
          <cell r="E5270" t="str">
            <v>Próprio</v>
          </cell>
          <cell r="F5270" t="str">
            <v>FORNECIMENTO E INSTALAÇÃO COMPLETA - REGULADOR DE VAZÃO (NOVO) - MODELO EN - DIMENSÃO 450X300mm - MARCA TROX OU EQUIVALENTE TÉCNICO</v>
          </cell>
          <cell r="G5270">
            <v>73</v>
          </cell>
        </row>
        <row r="5270">
          <cell r="I5270" t="str">
            <v>UN</v>
          </cell>
          <cell r="J5270">
            <v>1</v>
          </cell>
        </row>
        <row r="5270">
          <cell r="L5270">
            <v>1191.44</v>
          </cell>
        </row>
        <row r="5271">
          <cell r="D5271" t="str">
            <v> 100308 </v>
          </cell>
          <cell r="E5271" t="str">
            <v>SINAPI</v>
          </cell>
          <cell r="F5271" t="str">
            <v>MECÂNICO DE REFRIGERAÇÃO COM ENCARGOS COMPLEMENTARES</v>
          </cell>
          <cell r="G5271" t="str">
            <v>SEDI - SERVIÇOS DIVERSOS</v>
          </cell>
        </row>
        <row r="5271">
          <cell r="I5271" t="str">
            <v>H</v>
          </cell>
          <cell r="J5271">
            <v>2.5</v>
          </cell>
          <cell r="K5271">
            <v>0</v>
          </cell>
          <cell r="L5271">
            <v>29.89</v>
          </cell>
        </row>
        <row r="5272">
          <cell r="D5272" t="str">
            <v> 88243 </v>
          </cell>
          <cell r="E5272" t="str">
            <v>SINAPI</v>
          </cell>
          <cell r="F5272" t="str">
            <v>AJUDANTE ESPECIALIZADO COM ENCARGOS COMPLEMENTARES</v>
          </cell>
          <cell r="G5272" t="str">
            <v>SEDI - SERVIÇOS DIVERSOS</v>
          </cell>
        </row>
        <row r="5272">
          <cell r="I5272" t="str">
            <v>H</v>
          </cell>
          <cell r="J5272">
            <v>2.5</v>
          </cell>
          <cell r="K5272">
            <v>0</v>
          </cell>
          <cell r="L5272">
            <v>26.97</v>
          </cell>
        </row>
        <row r="5273">
          <cell r="D5273" t="str">
            <v> UFF_COTAÇÃO 263 </v>
          </cell>
          <cell r="E5273" t="str">
            <v>Próprio</v>
          </cell>
          <cell r="F5273" t="str">
            <v>REGULADOR DE VAZÃO (NOVO) - MODELO EN - DIMENSÃO 450X300mm - MARCA TROX OU EQUIVALENTE TÉCNICO</v>
          </cell>
          <cell r="G5273" t="str">
            <v>Material</v>
          </cell>
        </row>
        <row r="5273">
          <cell r="I5273" t="str">
            <v>UN</v>
          </cell>
          <cell r="J5273">
            <v>1</v>
          </cell>
          <cell r="K5273">
            <v>0</v>
          </cell>
          <cell r="L5273">
            <v>1049.3</v>
          </cell>
        </row>
        <row r="5275">
          <cell r="D5275" t="str">
            <v>Código</v>
          </cell>
          <cell r="E5275" t="str">
            <v>Banco</v>
          </cell>
          <cell r="F5275" t="str">
            <v>Descrição</v>
          </cell>
          <cell r="G5275" t="str">
            <v>Tipo</v>
          </cell>
        </row>
        <row r="5275">
          <cell r="I5275" t="str">
            <v>Und</v>
          </cell>
          <cell r="J5275" t="str">
            <v>Quant.</v>
          </cell>
          <cell r="K5275" t="str">
            <v>Porcent.</v>
          </cell>
          <cell r="L5275" t="str">
            <v>Valor Unit</v>
          </cell>
        </row>
        <row r="5276">
          <cell r="D5276" t="str">
            <v> UFF00395 (ADAPT_SBC:073420) </v>
          </cell>
          <cell r="E5276" t="str">
            <v>Próprio</v>
          </cell>
          <cell r="F5276" t="str">
            <v>FORNECIMENTO E INSTALAÇÃO COMPLETA - REGULADOR DE VAZÃO (NOVO) - MODELO EN - DIMENSÃO 500X300mm - MARCA TROX OU EQUIVALENTE TÉCNICO</v>
          </cell>
          <cell r="G5276">
            <v>73</v>
          </cell>
        </row>
        <row r="5276">
          <cell r="I5276" t="str">
            <v>UN</v>
          </cell>
          <cell r="J5276">
            <v>1</v>
          </cell>
        </row>
        <row r="5276">
          <cell r="L5276">
            <v>1227.45</v>
          </cell>
        </row>
        <row r="5277">
          <cell r="D5277" t="str">
            <v> 88243 </v>
          </cell>
          <cell r="E5277" t="str">
            <v>SINAPI</v>
          </cell>
          <cell r="F5277" t="str">
            <v>AJUDANTE ESPECIALIZADO COM ENCARGOS COMPLEMENTARES</v>
          </cell>
          <cell r="G5277" t="str">
            <v>SEDI - SERVIÇOS DIVERSOS</v>
          </cell>
        </row>
        <row r="5277">
          <cell r="I5277" t="str">
            <v>H</v>
          </cell>
          <cell r="J5277">
            <v>2.5</v>
          </cell>
          <cell r="K5277">
            <v>0</v>
          </cell>
          <cell r="L5277">
            <v>26.97</v>
          </cell>
        </row>
        <row r="5278">
          <cell r="D5278" t="str">
            <v> 100308 </v>
          </cell>
          <cell r="E5278" t="str">
            <v>SINAPI</v>
          </cell>
          <cell r="F5278" t="str">
            <v>MECÂNICO DE REFRIGERAÇÃO COM ENCARGOS COMPLEMENTARES</v>
          </cell>
          <cell r="G5278" t="str">
            <v>SEDI - SERVIÇOS DIVERSOS</v>
          </cell>
        </row>
        <row r="5278">
          <cell r="I5278" t="str">
            <v>H</v>
          </cell>
          <cell r="J5278">
            <v>2.5</v>
          </cell>
          <cell r="K5278">
            <v>0</v>
          </cell>
          <cell r="L5278">
            <v>29.89</v>
          </cell>
        </row>
        <row r="5279">
          <cell r="D5279" t="str">
            <v> UFF_COTAÇÃO 265 </v>
          </cell>
          <cell r="E5279" t="str">
            <v>Próprio</v>
          </cell>
          <cell r="F5279" t="str">
            <v>REGULADOR DE VAZÃO (NOVO) - MODELO EN - DIMENSÃO 500X300mm - MARCA TROX OU EQUIVALENTE TÉCNICO</v>
          </cell>
          <cell r="G5279" t="str">
            <v>Material</v>
          </cell>
        </row>
        <row r="5279">
          <cell r="I5279" t="str">
            <v>UN</v>
          </cell>
          <cell r="J5279">
            <v>1</v>
          </cell>
          <cell r="K5279">
            <v>0</v>
          </cell>
          <cell r="L5279">
            <v>1085.31</v>
          </cell>
        </row>
        <row r="5281">
          <cell r="D5281" t="str">
            <v>Código</v>
          </cell>
          <cell r="E5281" t="str">
            <v>Banco</v>
          </cell>
          <cell r="F5281" t="str">
            <v>Descrição</v>
          </cell>
          <cell r="G5281" t="str">
            <v>Tipo</v>
          </cell>
        </row>
        <row r="5281">
          <cell r="I5281" t="str">
            <v>Und</v>
          </cell>
          <cell r="J5281" t="str">
            <v>Quant.</v>
          </cell>
          <cell r="K5281" t="str">
            <v>Porcent.</v>
          </cell>
          <cell r="L5281" t="str">
            <v>Valor Unit</v>
          </cell>
        </row>
        <row r="5282">
          <cell r="D5282" t="str">
            <v> UFF00396 (ADAPT_SBC:073420) </v>
          </cell>
          <cell r="E5282" t="str">
            <v>Próprio</v>
          </cell>
          <cell r="F5282" t="str">
            <v>FORNECIMENTO E INSTALAÇÃO COMPLETA - REGULADOR DE VAZÃO (NOVO) - MODELO EN - DIMENSÃO 525X300mm - MARCA TROX OU EQUIVALENTE TÉCNICO</v>
          </cell>
          <cell r="G5282">
            <v>73</v>
          </cell>
        </row>
        <row r="5282">
          <cell r="I5282" t="str">
            <v>UN</v>
          </cell>
          <cell r="J5282">
            <v>1</v>
          </cell>
        </row>
        <row r="5282">
          <cell r="L5282">
            <v>1264.55</v>
          </cell>
        </row>
        <row r="5283">
          <cell r="D5283" t="str">
            <v> 88243 </v>
          </cell>
          <cell r="E5283" t="str">
            <v>SINAPI</v>
          </cell>
          <cell r="F5283" t="str">
            <v>AJUDANTE ESPECIALIZADO COM ENCARGOS COMPLEMENTARES</v>
          </cell>
          <cell r="G5283" t="str">
            <v>SEDI - SERVIÇOS DIVERSOS</v>
          </cell>
        </row>
        <row r="5283">
          <cell r="I5283" t="str">
            <v>H</v>
          </cell>
          <cell r="J5283">
            <v>2.5</v>
          </cell>
          <cell r="K5283">
            <v>0</v>
          </cell>
          <cell r="L5283">
            <v>26.97</v>
          </cell>
        </row>
        <row r="5284">
          <cell r="D5284" t="str">
            <v> 100308 </v>
          </cell>
          <cell r="E5284" t="str">
            <v>SINAPI</v>
          </cell>
          <cell r="F5284" t="str">
            <v>MECÂNICO DE REFRIGERAÇÃO COM ENCARGOS COMPLEMENTARES</v>
          </cell>
          <cell r="G5284" t="str">
            <v>SEDI - SERVIÇOS DIVERSOS</v>
          </cell>
        </row>
        <row r="5284">
          <cell r="I5284" t="str">
            <v>H</v>
          </cell>
          <cell r="J5284">
            <v>2.5</v>
          </cell>
          <cell r="K5284">
            <v>0</v>
          </cell>
          <cell r="L5284">
            <v>29.89</v>
          </cell>
        </row>
        <row r="5285">
          <cell r="D5285" t="str">
            <v> UFF_COTAÇÃO 266 </v>
          </cell>
          <cell r="E5285" t="str">
            <v>Próprio</v>
          </cell>
          <cell r="F5285" t="str">
            <v>REGULADOR DE VAZÃO (NOVO) - MODELO EN - DIMENSÃO 525X300mm - MARCA TROX OU EQUIVALENTE TÉCNICO</v>
          </cell>
          <cell r="G5285" t="str">
            <v>Material</v>
          </cell>
        </row>
        <row r="5285">
          <cell r="I5285" t="str">
            <v>UN</v>
          </cell>
          <cell r="J5285">
            <v>1</v>
          </cell>
          <cell r="K5285">
            <v>0</v>
          </cell>
          <cell r="L5285">
            <v>1122.41</v>
          </cell>
        </row>
        <row r="5287">
          <cell r="D5287" t="str">
            <v>Código</v>
          </cell>
          <cell r="E5287" t="str">
            <v>Banco</v>
          </cell>
          <cell r="F5287" t="str">
            <v>Descrição</v>
          </cell>
          <cell r="G5287" t="str">
            <v>Tipo</v>
          </cell>
        </row>
        <row r="5287">
          <cell r="I5287" t="str">
            <v>Und</v>
          </cell>
          <cell r="J5287" t="str">
            <v>Quant.</v>
          </cell>
          <cell r="K5287" t="str">
            <v>Porcent.</v>
          </cell>
          <cell r="L5287" t="str">
            <v>Valor Unit</v>
          </cell>
        </row>
        <row r="5288">
          <cell r="D5288" t="str">
            <v> UFF00399 (ADAPT_SBC:073420) </v>
          </cell>
          <cell r="E5288" t="str">
            <v>Próprio</v>
          </cell>
          <cell r="F5288" t="str">
            <v>FORNECIMENTO E INSTALAÇÃO COMPLETA - REGULADOR DE VAZÃO (NOVO) - MODELO EN - DIMENSÃO 350X200mm - MARCA TROX OU EQUIVALENTE TÉCNICO</v>
          </cell>
          <cell r="G5288">
            <v>73</v>
          </cell>
        </row>
        <row r="5288">
          <cell r="I5288" t="str">
            <v>UN</v>
          </cell>
          <cell r="J5288">
            <v>1</v>
          </cell>
        </row>
        <row r="5288">
          <cell r="L5288">
            <v>1298.13</v>
          </cell>
        </row>
        <row r="5289">
          <cell r="D5289" t="str">
            <v> 100308 </v>
          </cell>
          <cell r="E5289" t="str">
            <v>SINAPI</v>
          </cell>
          <cell r="F5289" t="str">
            <v>MECÂNICO DE REFRIGERAÇÃO COM ENCARGOS COMPLEMENTARES</v>
          </cell>
          <cell r="G5289" t="str">
            <v>SEDI - SERVIÇOS DIVERSOS</v>
          </cell>
        </row>
        <row r="5289">
          <cell r="I5289" t="str">
            <v>H</v>
          </cell>
          <cell r="J5289">
            <v>2.5</v>
          </cell>
          <cell r="K5289">
            <v>0</v>
          </cell>
          <cell r="L5289">
            <v>29.89</v>
          </cell>
        </row>
        <row r="5290">
          <cell r="D5290" t="str">
            <v> 88243 </v>
          </cell>
          <cell r="E5290" t="str">
            <v>SINAPI</v>
          </cell>
          <cell r="F5290" t="str">
            <v>AJUDANTE ESPECIALIZADO COM ENCARGOS COMPLEMENTARES</v>
          </cell>
          <cell r="G5290" t="str">
            <v>SEDI - SERVIÇOS DIVERSOS</v>
          </cell>
        </row>
        <row r="5290">
          <cell r="I5290" t="str">
            <v>H</v>
          </cell>
          <cell r="J5290">
            <v>2.5</v>
          </cell>
          <cell r="K5290">
            <v>0</v>
          </cell>
          <cell r="L5290">
            <v>26.97</v>
          </cell>
        </row>
        <row r="5291">
          <cell r="D5291" t="str">
            <v> UFF_COTAÇÃO 269 </v>
          </cell>
          <cell r="E5291" t="str">
            <v>Próprio</v>
          </cell>
          <cell r="F5291" t="str">
            <v>REGULADOR DE VAZÃO (NOVO) - MODELO EN - DIMENSÃO 350X200mm - MARCA TROX OU EQUIVALENTE TÉCNICO</v>
          </cell>
          <cell r="G5291" t="str">
            <v>Material</v>
          </cell>
        </row>
        <row r="5291">
          <cell r="I5291" t="str">
            <v>UN</v>
          </cell>
          <cell r="J5291">
            <v>1</v>
          </cell>
          <cell r="K5291">
            <v>0</v>
          </cell>
          <cell r="L5291">
            <v>1155.99</v>
          </cell>
        </row>
        <row r="5293">
          <cell r="D5293" t="str">
            <v>Código</v>
          </cell>
          <cell r="E5293" t="str">
            <v>Banco</v>
          </cell>
          <cell r="F5293" t="str">
            <v>Descrição</v>
          </cell>
          <cell r="G5293" t="str">
            <v>Tipo</v>
          </cell>
        </row>
        <row r="5293">
          <cell r="I5293" t="str">
            <v>Und</v>
          </cell>
          <cell r="J5293" t="str">
            <v>Quant.</v>
          </cell>
          <cell r="K5293" t="str">
            <v>Porcent.</v>
          </cell>
          <cell r="L5293" t="str">
            <v>Valor Unit</v>
          </cell>
        </row>
        <row r="5294">
          <cell r="D5294" t="str">
            <v> UFF00403 (ADAPT_EMOP:18.034.0208-A) </v>
          </cell>
          <cell r="E5294" t="str">
            <v>Próprio</v>
          </cell>
          <cell r="F5294" t="str">
            <v>FORNECIMENTO E INSTALAÇÃO COMPLETA - DAMPER CORTA-FOGO COM MOTOR DE RETORNO POR MOLA (NOVO) - MODELO FKA-TA-BR-90 - DIMENSÃO 200X300mm - MARCA TROX OU EQUIVALENTE TÉCNICO</v>
          </cell>
          <cell r="G5294" t="str">
            <v>INES - INSTALAÇÕES ESPECIAIS</v>
          </cell>
        </row>
        <row r="5294">
          <cell r="I5294" t="str">
            <v>UN</v>
          </cell>
          <cell r="J5294">
            <v>1</v>
          </cell>
        </row>
        <row r="5294">
          <cell r="L5294">
            <v>662.17</v>
          </cell>
        </row>
        <row r="5295">
          <cell r="D5295" t="str">
            <v> 88316 </v>
          </cell>
          <cell r="E5295" t="str">
            <v>SINAPI</v>
          </cell>
          <cell r="F5295" t="str">
            <v>SERVENTE COM ENCARGOS COMPLEMENTARES</v>
          </cell>
          <cell r="G5295" t="str">
            <v>SEDI - SERVIÇOS DIVERSOS</v>
          </cell>
        </row>
        <row r="5295">
          <cell r="I5295" t="str">
            <v>H</v>
          </cell>
          <cell r="J5295">
            <v>1.2</v>
          </cell>
          <cell r="K5295">
            <v>0</v>
          </cell>
          <cell r="L5295">
            <v>25.95</v>
          </cell>
        </row>
        <row r="5296">
          <cell r="D5296" t="str">
            <v> 88279 </v>
          </cell>
          <cell r="E5296" t="str">
            <v>SINAPI</v>
          </cell>
          <cell r="F5296" t="str">
            <v>MONTADOR ELETROMECÃNICO COM ENCARGOS COMPLEMENTARES</v>
          </cell>
          <cell r="G5296" t="str">
            <v>SEDI - SERVIÇOS DIVERSOS</v>
          </cell>
        </row>
        <row r="5296">
          <cell r="I5296" t="str">
            <v>H</v>
          </cell>
          <cell r="J5296">
            <v>1.2</v>
          </cell>
          <cell r="K5296">
            <v>0</v>
          </cell>
          <cell r="L5296">
            <v>41.98</v>
          </cell>
        </row>
        <row r="5297">
          <cell r="D5297" t="str">
            <v> 40075 </v>
          </cell>
          <cell r="E5297" t="str">
            <v>EMOP</v>
          </cell>
          <cell r="F5297" t="str">
            <v>DAMPER CORTA FOGO (250X250)MM, ACIONAMEN TO AUTOMATICO PELA ACAO DE ELEMENTO FUSI VEL, MODELO DCF COM FUSIVEL DE DISPARO,C /ATESTADO UL, C/ROMPIMENTO 72ºC OU 141ºC</v>
          </cell>
          <cell r="G5297" t="str">
            <v>Material</v>
          </cell>
        </row>
        <row r="5297">
          <cell r="I5297">
            <v>0</v>
          </cell>
          <cell r="J5297">
            <v>1</v>
          </cell>
          <cell r="K5297">
            <v>0</v>
          </cell>
          <cell r="L5297">
            <v>580.66</v>
          </cell>
        </row>
        <row r="5299">
          <cell r="D5299" t="str">
            <v>Código</v>
          </cell>
          <cell r="E5299" t="str">
            <v>Banco</v>
          </cell>
          <cell r="F5299" t="str">
            <v>Descrição</v>
          </cell>
          <cell r="G5299" t="str">
            <v>Tipo</v>
          </cell>
        </row>
        <row r="5299">
          <cell r="I5299" t="str">
            <v>Und</v>
          </cell>
          <cell r="J5299" t="str">
            <v>Quant.</v>
          </cell>
          <cell r="K5299" t="str">
            <v>Porcent.</v>
          </cell>
          <cell r="L5299" t="str">
            <v>Valor Unit</v>
          </cell>
        </row>
        <row r="5300">
          <cell r="D5300" t="str">
            <v> 18.034.0210-A </v>
          </cell>
          <cell r="E5300" t="str">
            <v>EMOP</v>
          </cell>
          <cell r="F5300" t="str">
            <v>DAMPER CORTA FOGO MEDINDO (300X300)MM,ACIONAMENTO AUTOMATICO ,PELA ACAO DE ELEMENTO FUSIVEL,MODELO DCF COM FUSIVEL DE DIS PARO (COM ATESTADO UL) COM ROMPIMENTO EM 72°C OU 141°C,COM C HAVE FIM DE CURSO.FORNECIMENTO E COLOCACAO</v>
          </cell>
          <cell r="G5300">
            <v>0</v>
          </cell>
        </row>
        <row r="5300">
          <cell r="I5300">
            <v>0</v>
          </cell>
          <cell r="J5300">
            <v>1</v>
          </cell>
        </row>
        <row r="5300">
          <cell r="L5300">
            <v>1013.47</v>
          </cell>
        </row>
        <row r="5301">
          <cell r="D5301" t="str">
            <v> 20104 </v>
          </cell>
          <cell r="E5301" t="str">
            <v>EMOP</v>
          </cell>
          <cell r="F5301" t="str">
            <v>MAO DE OBRA DE MONTADOR ELETROMECANICO, INCLUSIVE ENCARGOS SOCIAIS DESONERADOS</v>
          </cell>
          <cell r="G5301" t="str">
            <v>Mão de Obra</v>
          </cell>
        </row>
        <row r="5301">
          <cell r="I5301" t="str">
            <v>H</v>
          </cell>
          <cell r="J5301">
            <v>1.2</v>
          </cell>
          <cell r="K5301">
            <v>3</v>
          </cell>
          <cell r="L5301">
            <v>24.44</v>
          </cell>
        </row>
        <row r="5302">
          <cell r="D5302" t="str">
            <v> 13138 </v>
          </cell>
          <cell r="E5302" t="str">
            <v>EMOP</v>
          </cell>
          <cell r="F5302" t="str">
            <v>DAMPER CORTA FOGO 30X30CM, ACIONAM.AUT.P ELA ACAO DE ELEM.FUS.MOD.DCF C/FUS.DISP. C/ATESTADO UL C/ROMP.72ºC OU 141ºC</v>
          </cell>
          <cell r="G5302" t="str">
            <v>Material</v>
          </cell>
        </row>
        <row r="5302">
          <cell r="I5302" t="str">
            <v>UN</v>
          </cell>
          <cell r="J5302">
            <v>1</v>
          </cell>
          <cell r="K5302">
            <v>0</v>
          </cell>
          <cell r="L5302">
            <v>961.64</v>
          </cell>
        </row>
        <row r="5303">
          <cell r="D5303" t="str">
            <v> 20132 </v>
          </cell>
          <cell r="E5303" t="str">
            <v>EMOP</v>
          </cell>
          <cell r="F5303" t="str">
            <v>MAO-DE-OBRA DE SERVENTE DA CONSTRUCAO CI VIL, INCLUSIVE ENCARGOS SOCIAIS DESONERA DOS</v>
          </cell>
          <cell r="G5303" t="str">
            <v>Mão de Obra</v>
          </cell>
        </row>
        <row r="5303">
          <cell r="I5303" t="str">
            <v>H</v>
          </cell>
          <cell r="J5303">
            <v>1.2</v>
          </cell>
          <cell r="K5303">
            <v>3</v>
          </cell>
          <cell r="L5303">
            <v>17.5</v>
          </cell>
        </row>
        <row r="5305">
          <cell r="D5305" t="str">
            <v>Código</v>
          </cell>
          <cell r="E5305" t="str">
            <v>Banco</v>
          </cell>
          <cell r="F5305" t="str">
            <v>Descrição</v>
          </cell>
          <cell r="G5305" t="str">
            <v>Tipo</v>
          </cell>
        </row>
        <row r="5305">
          <cell r="I5305" t="str">
            <v>Und</v>
          </cell>
          <cell r="J5305" t="str">
            <v>Quant.</v>
          </cell>
          <cell r="K5305" t="str">
            <v>Porcent.</v>
          </cell>
          <cell r="L5305" t="str">
            <v>Valor Unit</v>
          </cell>
        </row>
        <row r="5306">
          <cell r="D5306" t="str">
            <v> 070395 </v>
          </cell>
          <cell r="E5306" t="str">
            <v>SBC</v>
          </cell>
          <cell r="F5306" t="str">
            <v>DAMPER CORTA-FOGO COM FECHAMENTO AUTOMATICO 500X350MM</v>
          </cell>
          <cell r="G5306" t="str">
            <v>INSTALACOES MECANICAS - AR CONDICIONADO</v>
          </cell>
        </row>
        <row r="5306">
          <cell r="I5306" t="str">
            <v>UN</v>
          </cell>
          <cell r="J5306">
            <v>1</v>
          </cell>
        </row>
        <row r="5306">
          <cell r="L5306">
            <v>1466.07</v>
          </cell>
        </row>
        <row r="5307">
          <cell r="D5307" t="str">
            <v> 099303 </v>
          </cell>
          <cell r="E5307" t="str">
            <v>SBC</v>
          </cell>
          <cell r="F5307" t="str">
            <v>AJUDANTE ESPECIALIZADO - MECANICO DE REFRIGERACAO</v>
          </cell>
          <cell r="G5307" t="str">
            <v>Mão de Obra</v>
          </cell>
        </row>
        <row r="5307">
          <cell r="I5307" t="str">
            <v>H</v>
          </cell>
          <cell r="J5307">
            <v>2.1</v>
          </cell>
          <cell r="K5307">
            <v>0</v>
          </cell>
          <cell r="L5307">
            <v>19.687466</v>
          </cell>
        </row>
        <row r="5308">
          <cell r="D5308" t="str">
            <v> 203064 </v>
          </cell>
          <cell r="E5308" t="str">
            <v>SBC</v>
          </cell>
          <cell r="F5308" t="str">
            <v>DAMPER CORTA FOGO EM CHAPA GALVANIZADA 500x350mm</v>
          </cell>
          <cell r="G5308" t="str">
            <v>Material</v>
          </cell>
        </row>
        <row r="5308">
          <cell r="I5308" t="str">
            <v>UN</v>
          </cell>
          <cell r="J5308">
            <v>1</v>
          </cell>
          <cell r="K5308">
            <v>0</v>
          </cell>
          <cell r="L5308">
            <v>1372.14</v>
          </cell>
        </row>
        <row r="5309">
          <cell r="D5309" t="str">
            <v> 099970 </v>
          </cell>
          <cell r="E5309" t="str">
            <v>SBC</v>
          </cell>
          <cell r="F5309" t="str">
            <v>MECANICO DE REFRIGERACAO</v>
          </cell>
          <cell r="G5309" t="str">
            <v>Mão de Obra</v>
          </cell>
        </row>
        <row r="5309">
          <cell r="I5309" t="str">
            <v>H</v>
          </cell>
          <cell r="J5309">
            <v>2.1</v>
          </cell>
          <cell r="K5309">
            <v>0</v>
          </cell>
          <cell r="L5309">
            <v>25.047069</v>
          </cell>
        </row>
        <row r="5311">
          <cell r="D5311" t="str">
            <v>Código</v>
          </cell>
          <cell r="E5311" t="str">
            <v>Banco</v>
          </cell>
          <cell r="F5311" t="str">
            <v>Descrição</v>
          </cell>
          <cell r="G5311" t="str">
            <v>Tipo</v>
          </cell>
        </row>
        <row r="5311">
          <cell r="I5311" t="str">
            <v>Und</v>
          </cell>
          <cell r="J5311" t="str">
            <v>Quant.</v>
          </cell>
          <cell r="K5311" t="str">
            <v>Porcent.</v>
          </cell>
          <cell r="L5311" t="str">
            <v>Valor Unit</v>
          </cell>
        </row>
        <row r="5312">
          <cell r="D5312" t="str">
            <v> UFF00404 (ADAPT_EMOP:18.034.0218-A) </v>
          </cell>
          <cell r="E5312" t="str">
            <v>Próprio</v>
          </cell>
          <cell r="F5312" t="str">
            <v>FORNECIMENTO E INSTALAÇÃO COMPLETA - DAMPER CORTA-FOGO COM MOTOR DE RETORNO POR MOLA (NOVO) - MODELO FKA-TA-BR-90 - DIMENSÃO 600X300mm - MARCA TROX OU EQUIVALENTE TÉCNICO</v>
          </cell>
          <cell r="G5312" t="str">
            <v>INES - INSTALAÇÕES ESPECIAIS</v>
          </cell>
        </row>
        <row r="5312">
          <cell r="I5312" t="str">
            <v>UN</v>
          </cell>
          <cell r="J5312">
            <v>1</v>
          </cell>
        </row>
        <row r="5312">
          <cell r="L5312">
            <v>1702.36</v>
          </cell>
        </row>
        <row r="5313">
          <cell r="D5313" t="str">
            <v> 88279 </v>
          </cell>
          <cell r="E5313" t="str">
            <v>SINAPI</v>
          </cell>
          <cell r="F5313" t="str">
            <v>MONTADOR ELETROMECÃNICO COM ENCARGOS COMPLEMENTARES</v>
          </cell>
          <cell r="G5313" t="str">
            <v>SEDI - SERVIÇOS DIVERSOS</v>
          </cell>
        </row>
        <row r="5313">
          <cell r="I5313" t="str">
            <v>H</v>
          </cell>
          <cell r="J5313">
            <v>2</v>
          </cell>
          <cell r="K5313">
            <v>0</v>
          </cell>
          <cell r="L5313">
            <v>41.98</v>
          </cell>
        </row>
        <row r="5314">
          <cell r="D5314" t="str">
            <v> 88316 </v>
          </cell>
          <cell r="E5314" t="str">
            <v>SINAPI</v>
          </cell>
          <cell r="F5314" t="str">
            <v>SERVENTE COM ENCARGOS COMPLEMENTARES</v>
          </cell>
          <cell r="G5314" t="str">
            <v>SEDI - SERVIÇOS DIVERSOS</v>
          </cell>
        </row>
        <row r="5314">
          <cell r="I5314" t="str">
            <v>H</v>
          </cell>
          <cell r="J5314">
            <v>2</v>
          </cell>
          <cell r="K5314">
            <v>0</v>
          </cell>
          <cell r="L5314">
            <v>25.95</v>
          </cell>
        </row>
        <row r="5315">
          <cell r="D5315" t="str">
            <v> 40077 </v>
          </cell>
          <cell r="E5315" t="str">
            <v>EMOP</v>
          </cell>
          <cell r="F5315" t="str">
            <v>DAMPER CORTA FOGO (800X400)MM, ACIONAMEN TO AUTOMATICO PELA ACAO DE ELEMENTO FUSI VEL, MODELO DCF COM FUSIVEL DE DISPARO,C /ATESTADO UL, C/ROMPIMENTO 72ºC OU 141ºC</v>
          </cell>
          <cell r="G5315" t="str">
            <v>Material</v>
          </cell>
        </row>
        <row r="5315">
          <cell r="I5315">
            <v>0</v>
          </cell>
          <cell r="J5315">
            <v>1</v>
          </cell>
          <cell r="K5315">
            <v>0</v>
          </cell>
          <cell r="L5315">
            <v>1566.5</v>
          </cell>
        </row>
        <row r="5317">
          <cell r="D5317" t="str">
            <v>Código</v>
          </cell>
          <cell r="E5317" t="str">
            <v>Banco</v>
          </cell>
          <cell r="F5317" t="str">
            <v>Descrição</v>
          </cell>
          <cell r="G5317" t="str">
            <v>Tipo</v>
          </cell>
        </row>
        <row r="5317">
          <cell r="I5317" t="str">
            <v>Und</v>
          </cell>
          <cell r="J5317" t="str">
            <v>Quant.</v>
          </cell>
          <cell r="K5317" t="str">
            <v>Porcent.</v>
          </cell>
          <cell r="L5317" t="str">
            <v>Valor Unit</v>
          </cell>
        </row>
        <row r="5318">
          <cell r="D5318" t="str">
            <v> UFF00405 (ADAPT_EMOP:18.034.0218-A) </v>
          </cell>
          <cell r="E5318" t="str">
            <v>Próprio</v>
          </cell>
          <cell r="F5318" t="str">
            <v>FORNECIMENTO E INSTALAÇÃO COMPLETA - DAMPER CORTA-FOGO COM MOTOR DE RETORNO POR MOLA (NOVO) - MODELO FKA-TA-BR-90 - DIMENSÃO 700X300mm - MARCA TROX OU EQUIVALENTE TÉCNICO</v>
          </cell>
          <cell r="G5318" t="str">
            <v>INES - INSTALAÇÕES ESPECIAIS</v>
          </cell>
        </row>
        <row r="5318">
          <cell r="I5318" t="str">
            <v>UN</v>
          </cell>
          <cell r="J5318">
            <v>1</v>
          </cell>
        </row>
        <row r="5318">
          <cell r="L5318">
            <v>1702.36</v>
          </cell>
        </row>
        <row r="5319">
          <cell r="D5319" t="str">
            <v> 88316 </v>
          </cell>
          <cell r="E5319" t="str">
            <v>SINAPI</v>
          </cell>
          <cell r="F5319" t="str">
            <v>SERVENTE COM ENCARGOS COMPLEMENTARES</v>
          </cell>
          <cell r="G5319" t="str">
            <v>SEDI - SERVIÇOS DIVERSOS</v>
          </cell>
        </row>
        <row r="5319">
          <cell r="I5319" t="str">
            <v>H</v>
          </cell>
          <cell r="J5319">
            <v>2</v>
          </cell>
          <cell r="K5319">
            <v>0</v>
          </cell>
          <cell r="L5319">
            <v>25.95</v>
          </cell>
        </row>
        <row r="5320">
          <cell r="D5320" t="str">
            <v> 88279 </v>
          </cell>
          <cell r="E5320" t="str">
            <v>SINAPI</v>
          </cell>
          <cell r="F5320" t="str">
            <v>MONTADOR ELETROMECÃNICO COM ENCARGOS COMPLEMENTARES</v>
          </cell>
          <cell r="G5320" t="str">
            <v>SEDI - SERVIÇOS DIVERSOS</v>
          </cell>
        </row>
        <row r="5320">
          <cell r="I5320" t="str">
            <v>H</v>
          </cell>
          <cell r="J5320">
            <v>2</v>
          </cell>
          <cell r="K5320">
            <v>0</v>
          </cell>
          <cell r="L5320">
            <v>41.98</v>
          </cell>
        </row>
        <row r="5321">
          <cell r="D5321" t="str">
            <v> 40077 </v>
          </cell>
          <cell r="E5321" t="str">
            <v>EMOP</v>
          </cell>
          <cell r="F5321" t="str">
            <v>DAMPER CORTA FOGO (800X400)MM, ACIONAMEN TO AUTOMATICO PELA ACAO DE ELEMENTO FUSI VEL, MODELO DCF COM FUSIVEL DE DISPARO,C /ATESTADO UL, C/ROMPIMENTO 72ºC OU 141ºC</v>
          </cell>
          <cell r="G5321" t="str">
            <v>Material</v>
          </cell>
        </row>
        <row r="5321">
          <cell r="I5321">
            <v>0</v>
          </cell>
          <cell r="J5321">
            <v>1</v>
          </cell>
          <cell r="K5321">
            <v>0</v>
          </cell>
          <cell r="L5321">
            <v>1566.5</v>
          </cell>
        </row>
        <row r="5323">
          <cell r="D5323" t="str">
            <v>Código</v>
          </cell>
          <cell r="E5323" t="str">
            <v>Banco</v>
          </cell>
          <cell r="F5323" t="str">
            <v>Descrição</v>
          </cell>
          <cell r="G5323" t="str">
            <v>Tipo</v>
          </cell>
        </row>
        <row r="5323">
          <cell r="I5323" t="str">
            <v>Und</v>
          </cell>
          <cell r="J5323" t="str">
            <v>Quant.</v>
          </cell>
          <cell r="K5323" t="str">
            <v>Porcent.</v>
          </cell>
          <cell r="L5323" t="str">
            <v>Valor Unit</v>
          </cell>
        </row>
        <row r="5324">
          <cell r="D5324" t="str">
            <v> 18.034.0218-A </v>
          </cell>
          <cell r="E5324" t="str">
            <v>EMOP</v>
          </cell>
          <cell r="F5324" t="str">
            <v>DAMPER CORTA FOGO MEDINDO (800X400)MM,ACIONAMENTO AUTOMATICO ,PELA ACAO DE ELEMENTO FUSIVEL,MODELO DCF COM FUSIVEL DE DIS PARO (COM ATESTADO UL) COM ROMPIMENTO EM 72°C OU 141°C,COM C HAVE FIM DE CURSO.FORNECIMENTO E COLOCACAO</v>
          </cell>
          <cell r="G5324">
            <v>0</v>
          </cell>
        </row>
        <row r="5324">
          <cell r="I5324">
            <v>0</v>
          </cell>
          <cell r="J5324">
            <v>1</v>
          </cell>
        </row>
        <row r="5324">
          <cell r="L5324">
            <v>1652.89</v>
          </cell>
        </row>
        <row r="5325">
          <cell r="D5325" t="str">
            <v> 20104 </v>
          </cell>
          <cell r="E5325" t="str">
            <v>EMOP</v>
          </cell>
          <cell r="F5325" t="str">
            <v>MAO DE OBRA DE MONTADOR ELETROMECANICO, INCLUSIVE ENCARGOS SOCIAIS DESONERADOS</v>
          </cell>
          <cell r="G5325" t="str">
            <v>Mão de Obra</v>
          </cell>
        </row>
        <row r="5325">
          <cell r="I5325" t="str">
            <v>H</v>
          </cell>
          <cell r="J5325">
            <v>2</v>
          </cell>
          <cell r="K5325">
            <v>3</v>
          </cell>
          <cell r="L5325">
            <v>24.44</v>
          </cell>
        </row>
        <row r="5326">
          <cell r="D5326" t="str">
            <v> 40077 </v>
          </cell>
          <cell r="E5326" t="str">
            <v>EMOP</v>
          </cell>
          <cell r="F5326" t="str">
            <v>DAMPER CORTA FOGO (800X400)MM, ACIONAMEN TO AUTOMATICO PELA ACAO DE ELEMENTO FUSI VEL, MODELO DCF COM FUSIVEL DE DISPARO,C /ATESTADO UL, C/ROMPIMENTO 72ºC OU 141ºC</v>
          </cell>
          <cell r="G5326" t="str">
            <v>Material</v>
          </cell>
        </row>
        <row r="5326">
          <cell r="I5326">
            <v>0</v>
          </cell>
          <cell r="J5326">
            <v>1</v>
          </cell>
          <cell r="K5326">
            <v>0</v>
          </cell>
          <cell r="L5326">
            <v>1566.5</v>
          </cell>
        </row>
        <row r="5327">
          <cell r="D5327" t="str">
            <v> 20132 </v>
          </cell>
          <cell r="E5327" t="str">
            <v>EMOP</v>
          </cell>
          <cell r="F5327" t="str">
            <v>MAO-DE-OBRA DE SERVENTE DA CONSTRUCAO CI VIL, INCLUSIVE ENCARGOS SOCIAIS DESONERA DOS</v>
          </cell>
          <cell r="G5327" t="str">
            <v>Mão de Obra</v>
          </cell>
        </row>
        <row r="5327">
          <cell r="I5327" t="str">
            <v>H</v>
          </cell>
          <cell r="J5327">
            <v>2</v>
          </cell>
          <cell r="K5327">
            <v>3</v>
          </cell>
          <cell r="L5327">
            <v>17.5</v>
          </cell>
        </row>
        <row r="5329">
          <cell r="D5329" t="str">
            <v>Código</v>
          </cell>
          <cell r="E5329" t="str">
            <v>Banco</v>
          </cell>
          <cell r="F5329" t="str">
            <v>Descrição</v>
          </cell>
          <cell r="G5329" t="str">
            <v>Tipo</v>
          </cell>
        </row>
        <row r="5329">
          <cell r="I5329" t="str">
            <v>Und</v>
          </cell>
          <cell r="J5329" t="str">
            <v>Quant.</v>
          </cell>
          <cell r="K5329" t="str">
            <v>Porcent.</v>
          </cell>
          <cell r="L5329" t="str">
            <v>Valor Unit</v>
          </cell>
        </row>
        <row r="5330">
          <cell r="D5330" t="str">
            <v> UFF00406 (ADAPT_EMOP:18.034.0220-A) </v>
          </cell>
          <cell r="E5330" t="str">
            <v>Próprio</v>
          </cell>
          <cell r="F5330" t="str">
            <v>FORNECIMENTO E INSTALAÇÃO COMPLETA - DAMPER CORTA-FOGO COM MOTOR DE RETORNO POR MOLA (NOVO) - MODELO FKA-TA-BR-90 - DIMENSÃO 1200X600mm - MARCA TROX OU EQUIVALENTE TÉCNICO</v>
          </cell>
          <cell r="G5330" t="str">
            <v>INES - INSTALAÇÕES ESPECIAIS</v>
          </cell>
        </row>
        <row r="5330">
          <cell r="I5330" t="str">
            <v>UN</v>
          </cell>
          <cell r="J5330">
            <v>1</v>
          </cell>
        </row>
        <row r="5330">
          <cell r="L5330">
            <v>6115.83</v>
          </cell>
        </row>
        <row r="5331">
          <cell r="D5331" t="str">
            <v> 88279 </v>
          </cell>
          <cell r="E5331" t="str">
            <v>SINAPI</v>
          </cell>
          <cell r="F5331" t="str">
            <v>MONTADOR ELETROMECÃNICO COM ENCARGOS COMPLEMENTARES</v>
          </cell>
          <cell r="G5331" t="str">
            <v>SEDI - SERVIÇOS DIVERSOS</v>
          </cell>
        </row>
        <row r="5331">
          <cell r="I5331" t="str">
            <v>H</v>
          </cell>
          <cell r="J5331">
            <v>2</v>
          </cell>
          <cell r="K5331">
            <v>0</v>
          </cell>
          <cell r="L5331">
            <v>41.98</v>
          </cell>
        </row>
        <row r="5332">
          <cell r="D5332" t="str">
            <v> 88316 </v>
          </cell>
          <cell r="E5332" t="str">
            <v>SINAPI</v>
          </cell>
          <cell r="F5332" t="str">
            <v>SERVENTE COM ENCARGOS COMPLEMENTARES</v>
          </cell>
          <cell r="G5332" t="str">
            <v>SEDI - SERVIÇOS DIVERSOS</v>
          </cell>
        </row>
        <row r="5332">
          <cell r="I5332" t="str">
            <v>H</v>
          </cell>
          <cell r="J5332">
            <v>2</v>
          </cell>
          <cell r="K5332">
            <v>0</v>
          </cell>
          <cell r="L5332">
            <v>25.95</v>
          </cell>
        </row>
        <row r="5333">
          <cell r="D5333" t="str">
            <v> UFF_COTAÇÃO 273 </v>
          </cell>
          <cell r="E5333" t="str">
            <v>Próprio</v>
          </cell>
          <cell r="F5333" t="str">
            <v>DAMPER CORTA-FOGO COM MOTOR DE RETORNO POR MOLA (NOVO) - MODELO FKA-TA-BR-90 - DIMENSÃO 1200X600mm - MARCA TROX OU EQUIVALENTE TÉCNICO</v>
          </cell>
          <cell r="G5333" t="str">
            <v>Material</v>
          </cell>
        </row>
        <row r="5333">
          <cell r="I5333" t="str">
            <v>UN</v>
          </cell>
          <cell r="J5333">
            <v>1</v>
          </cell>
          <cell r="K5333">
            <v>0</v>
          </cell>
          <cell r="L5333">
            <v>5979.97</v>
          </cell>
        </row>
        <row r="5335">
          <cell r="D5335" t="str">
            <v>Código</v>
          </cell>
          <cell r="E5335" t="str">
            <v>Banco</v>
          </cell>
          <cell r="F5335" t="str">
            <v>Descrição</v>
          </cell>
          <cell r="G5335" t="str">
            <v>Tipo</v>
          </cell>
        </row>
        <row r="5335">
          <cell r="I5335" t="str">
            <v>Und</v>
          </cell>
          <cell r="J5335" t="str">
            <v>Quant.</v>
          </cell>
          <cell r="K5335" t="str">
            <v>Porcent.</v>
          </cell>
          <cell r="L5335" t="str">
            <v>Valor Unit</v>
          </cell>
        </row>
        <row r="5336">
          <cell r="D5336" t="str">
            <v> UFF00407 (ADAPT_EMOP:18.034.0220-A) </v>
          </cell>
          <cell r="E5336" t="str">
            <v>Próprio</v>
          </cell>
          <cell r="F5336" t="str">
            <v>FORNECIMENTO E INSTALAÇÃO COMPLETA - DAMPER CORTA-FOGO COM MOTOR DE RETORNO POR MOLA (NOVO) - MODELO FKA-TA-BR-90 - DIMENSÃO 1300X600mm - MARCA TROX OU EQUIVALENTE TÉCNICO</v>
          </cell>
          <cell r="G5336" t="str">
            <v>INES - INSTALAÇÕES ESPECIAIS</v>
          </cell>
        </row>
        <row r="5336">
          <cell r="I5336" t="str">
            <v>UN</v>
          </cell>
          <cell r="J5336">
            <v>1</v>
          </cell>
        </row>
        <row r="5336">
          <cell r="L5336">
            <v>6727.41</v>
          </cell>
        </row>
        <row r="5337">
          <cell r="D5337" t="str">
            <v> 88279 </v>
          </cell>
          <cell r="E5337" t="str">
            <v>SINAPI</v>
          </cell>
          <cell r="F5337" t="str">
            <v>MONTADOR ELETROMECÃNICO COM ENCARGOS COMPLEMENTARES</v>
          </cell>
          <cell r="G5337" t="str">
            <v>SEDI - SERVIÇOS DIVERSOS</v>
          </cell>
        </row>
        <row r="5337">
          <cell r="I5337" t="str">
            <v>H</v>
          </cell>
          <cell r="J5337">
            <v>2</v>
          </cell>
          <cell r="K5337">
            <v>0</v>
          </cell>
          <cell r="L5337">
            <v>41.98</v>
          </cell>
        </row>
        <row r="5338">
          <cell r="D5338" t="str">
            <v> 88316 </v>
          </cell>
          <cell r="E5338" t="str">
            <v>SINAPI</v>
          </cell>
          <cell r="F5338" t="str">
            <v>SERVENTE COM ENCARGOS COMPLEMENTARES</v>
          </cell>
          <cell r="G5338" t="str">
            <v>SEDI - SERVIÇOS DIVERSOS</v>
          </cell>
        </row>
        <row r="5338">
          <cell r="I5338" t="str">
            <v>H</v>
          </cell>
          <cell r="J5338">
            <v>2</v>
          </cell>
          <cell r="K5338">
            <v>0</v>
          </cell>
          <cell r="L5338">
            <v>25.95</v>
          </cell>
        </row>
        <row r="5339">
          <cell r="D5339" t="str">
            <v> UFF_COTAÇÃO 274 </v>
          </cell>
          <cell r="E5339" t="str">
            <v>Próprio</v>
          </cell>
          <cell r="F5339" t="str">
            <v>DAMPER CORTA-FOGO COM MOTOR DE RETORNO POR MOLA (NOVO) - MODELO FKA-TA-BR-90 - DIMENSÃO 1300X600mm - MARCA TROX OU EQUIVALENTE TÉCNICO</v>
          </cell>
          <cell r="G5339" t="str">
            <v>Material</v>
          </cell>
        </row>
        <row r="5339">
          <cell r="I5339" t="str">
            <v>UN</v>
          </cell>
          <cell r="J5339">
            <v>1</v>
          </cell>
          <cell r="K5339">
            <v>0</v>
          </cell>
          <cell r="L5339">
            <v>6591.55</v>
          </cell>
        </row>
        <row r="5341">
          <cell r="D5341" t="str">
            <v>Código</v>
          </cell>
          <cell r="E5341" t="str">
            <v>Banco</v>
          </cell>
          <cell r="F5341" t="str">
            <v>Descrição</v>
          </cell>
          <cell r="G5341" t="str">
            <v>Tipo</v>
          </cell>
        </row>
        <row r="5341">
          <cell r="I5341" t="str">
            <v>Und</v>
          </cell>
          <cell r="J5341" t="str">
            <v>Quant.</v>
          </cell>
          <cell r="K5341" t="str">
            <v>Porcent.</v>
          </cell>
          <cell r="L5341" t="str">
            <v>Valor Unit</v>
          </cell>
        </row>
        <row r="5342">
          <cell r="D5342" t="str">
            <v> UFF00408 (ADAPT_SBC:070488) </v>
          </cell>
          <cell r="E5342" t="str">
            <v>Próprio</v>
          </cell>
          <cell r="F5342" t="str">
            <v>INSTALAÇÃO COMPLETA - COLARINHO EM CHAPA DE AÇO GALVANIZADO COM REGISTRO BORBOLETA - DIÂMETRO Ø131mm - MARCA MULTIVAC OU EQUIVALENTE TÉCNICO (banheiros)</v>
          </cell>
          <cell r="G5342">
            <v>70</v>
          </cell>
        </row>
        <row r="5342">
          <cell r="I5342" t="str">
            <v>UN</v>
          </cell>
          <cell r="J5342">
            <v>1</v>
          </cell>
        </row>
        <row r="5342">
          <cell r="L5342">
            <v>56.86</v>
          </cell>
        </row>
        <row r="5343">
          <cell r="D5343" t="str">
            <v> 100308 </v>
          </cell>
          <cell r="E5343" t="str">
            <v>SINAPI</v>
          </cell>
          <cell r="F5343" t="str">
            <v>MECÂNICO DE REFRIGERAÇÃO COM ENCARGOS COMPLEMENTARES</v>
          </cell>
          <cell r="G5343" t="str">
            <v>SEDI - SERVIÇOS DIVERSOS</v>
          </cell>
        </row>
        <row r="5343">
          <cell r="I5343" t="str">
            <v>H</v>
          </cell>
          <cell r="J5343">
            <v>1</v>
          </cell>
          <cell r="K5343">
            <v>0</v>
          </cell>
          <cell r="L5343">
            <v>29.89</v>
          </cell>
        </row>
        <row r="5344">
          <cell r="D5344" t="str">
            <v> 88243 </v>
          </cell>
          <cell r="E5344" t="str">
            <v>SINAPI</v>
          </cell>
          <cell r="F5344" t="str">
            <v>AJUDANTE ESPECIALIZADO COM ENCARGOS COMPLEMENTARES</v>
          </cell>
          <cell r="G5344" t="str">
            <v>SEDI - SERVIÇOS DIVERSOS</v>
          </cell>
        </row>
        <row r="5344">
          <cell r="I5344" t="str">
            <v>H</v>
          </cell>
          <cell r="J5344">
            <v>1</v>
          </cell>
          <cell r="K5344">
            <v>0</v>
          </cell>
          <cell r="L5344">
            <v>26.97</v>
          </cell>
        </row>
        <row r="5346">
          <cell r="D5346" t="str">
            <v>Código</v>
          </cell>
          <cell r="E5346" t="str">
            <v>Banco</v>
          </cell>
          <cell r="F5346" t="str">
            <v>Descrição</v>
          </cell>
          <cell r="G5346" t="str">
            <v>Tipo</v>
          </cell>
        </row>
        <row r="5346">
          <cell r="I5346" t="str">
            <v>Und</v>
          </cell>
          <cell r="J5346" t="str">
            <v>Quant.</v>
          </cell>
          <cell r="K5346" t="str">
            <v>Porcent.</v>
          </cell>
          <cell r="L5346" t="str">
            <v>Valor Unit</v>
          </cell>
        </row>
        <row r="5347">
          <cell r="D5347" t="str">
            <v> UFF00409 (ADAPT_SBC:070490) </v>
          </cell>
          <cell r="E5347" t="str">
            <v>Próprio</v>
          </cell>
          <cell r="F5347" t="str">
            <v>INSTALAÇÃO COMPLETA - COLARINHO EM CHAPA DE AÇO GALVANIZADO COM REGISTRO BORBOLETA - DIÂMETRO Ø161mm - MARCA MULTIVAC OU EQUIVALENTE TÉCNICO ( renovacao de ar)</v>
          </cell>
          <cell r="G5347">
            <v>70</v>
          </cell>
        </row>
        <row r="5347">
          <cell r="I5347" t="str">
            <v>UN</v>
          </cell>
          <cell r="J5347">
            <v>1</v>
          </cell>
        </row>
        <row r="5347">
          <cell r="L5347">
            <v>56.86</v>
          </cell>
        </row>
        <row r="5348">
          <cell r="D5348" t="str">
            <v> 88243 </v>
          </cell>
          <cell r="E5348" t="str">
            <v>SINAPI</v>
          </cell>
          <cell r="F5348" t="str">
            <v>AJUDANTE ESPECIALIZADO COM ENCARGOS COMPLEMENTARES</v>
          </cell>
          <cell r="G5348" t="str">
            <v>SEDI - SERVIÇOS DIVERSOS</v>
          </cell>
        </row>
        <row r="5348">
          <cell r="I5348" t="str">
            <v>H</v>
          </cell>
          <cell r="J5348">
            <v>1</v>
          </cell>
          <cell r="K5348">
            <v>0</v>
          </cell>
          <cell r="L5348">
            <v>26.97</v>
          </cell>
        </row>
        <row r="5349">
          <cell r="D5349" t="str">
            <v> 100308 </v>
          </cell>
          <cell r="E5349" t="str">
            <v>SINAPI</v>
          </cell>
          <cell r="F5349" t="str">
            <v>MECÂNICO DE REFRIGERAÇÃO COM ENCARGOS COMPLEMENTARES</v>
          </cell>
          <cell r="G5349" t="str">
            <v>SEDI - SERVIÇOS DIVERSOS</v>
          </cell>
        </row>
        <row r="5349">
          <cell r="I5349" t="str">
            <v>H</v>
          </cell>
          <cell r="J5349">
            <v>1</v>
          </cell>
          <cell r="K5349">
            <v>0</v>
          </cell>
          <cell r="L5349">
            <v>29.89</v>
          </cell>
        </row>
        <row r="5351">
          <cell r="D5351" t="str">
            <v>Código</v>
          </cell>
          <cell r="E5351" t="str">
            <v>Banco</v>
          </cell>
          <cell r="F5351" t="str">
            <v>Descrição</v>
          </cell>
          <cell r="G5351" t="str">
            <v>Tipo</v>
          </cell>
        </row>
        <row r="5351">
          <cell r="I5351" t="str">
            <v>Und</v>
          </cell>
          <cell r="J5351" t="str">
            <v>Quant.</v>
          </cell>
          <cell r="K5351" t="str">
            <v>Porcent.</v>
          </cell>
          <cell r="L5351" t="str">
            <v>Valor Unit</v>
          </cell>
        </row>
        <row r="5352">
          <cell r="D5352" t="str">
            <v> UFF00410 (ADAPT_SBC:070492) </v>
          </cell>
          <cell r="E5352" t="str">
            <v>Próprio</v>
          </cell>
          <cell r="F5352" t="str">
            <v>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5352">
            <v>70</v>
          </cell>
        </row>
        <row r="5352">
          <cell r="I5352" t="str">
            <v>UN</v>
          </cell>
          <cell r="J5352">
            <v>1</v>
          </cell>
        </row>
        <row r="5352">
          <cell r="L5352">
            <v>56.86</v>
          </cell>
        </row>
        <row r="5353">
          <cell r="D5353" t="str">
            <v> 88243 </v>
          </cell>
          <cell r="E5353" t="str">
            <v>SINAPI</v>
          </cell>
          <cell r="F5353" t="str">
            <v>AJUDANTE ESPECIALIZADO COM ENCARGOS COMPLEMENTARES</v>
          </cell>
          <cell r="G5353" t="str">
            <v>SEDI - SERVIÇOS DIVERSOS</v>
          </cell>
        </row>
        <row r="5353">
          <cell r="I5353" t="str">
            <v>H</v>
          </cell>
          <cell r="J5353">
            <v>1</v>
          </cell>
          <cell r="K5353">
            <v>0</v>
          </cell>
          <cell r="L5353">
            <v>26.97</v>
          </cell>
        </row>
        <row r="5354">
          <cell r="D5354" t="str">
            <v> 100308 </v>
          </cell>
          <cell r="E5354" t="str">
            <v>SINAPI</v>
          </cell>
          <cell r="F5354" t="str">
            <v>MECÂNICO DE REFRIGERAÇÃO COM ENCARGOS COMPLEMENTARES</v>
          </cell>
          <cell r="G5354" t="str">
            <v>SEDI - SERVIÇOS DIVERSOS</v>
          </cell>
        </row>
        <row r="5354">
          <cell r="I5354" t="str">
            <v>H</v>
          </cell>
          <cell r="J5354">
            <v>1</v>
          </cell>
          <cell r="K5354">
            <v>0</v>
          </cell>
          <cell r="L5354">
            <v>29.89</v>
          </cell>
        </row>
        <row r="5356">
          <cell r="D5356" t="str">
            <v>Código</v>
          </cell>
          <cell r="E5356" t="str">
            <v>Banco</v>
          </cell>
          <cell r="F5356" t="str">
            <v>Descrição</v>
          </cell>
          <cell r="G5356" t="str">
            <v>Tipo</v>
          </cell>
        </row>
        <row r="5356">
          <cell r="I5356" t="str">
            <v>Und</v>
          </cell>
          <cell r="J5356" t="str">
            <v>Quant.</v>
          </cell>
          <cell r="K5356" t="str">
            <v>Porcent.</v>
          </cell>
          <cell r="L5356" t="str">
            <v>Valor Unit</v>
          </cell>
        </row>
        <row r="5357">
          <cell r="D5357" t="str">
            <v> UFF00411 (ADAPT_SBC:070494) </v>
          </cell>
          <cell r="E5357" t="str">
            <v>Próprio</v>
          </cell>
          <cell r="F5357" t="str">
            <v>INSTALAÇÃO COMPLETA - COLARINHO EM CHAPA DE AÇO GALVANIZADO COM REGISTRO BORBOLETA - DIÂMETRO Ø314mm - MARCA MULTIVAC OU EQUIVALENTE TÉCNICO (FC-5.01 - FC-5.14 - FC-5.31 - FC-5.40 - FC-5.10)</v>
          </cell>
          <cell r="G5357">
            <v>70</v>
          </cell>
        </row>
        <row r="5357">
          <cell r="I5357" t="str">
            <v>UN</v>
          </cell>
          <cell r="J5357">
            <v>1</v>
          </cell>
        </row>
        <row r="5357">
          <cell r="L5357">
            <v>56.86</v>
          </cell>
        </row>
        <row r="5358">
          <cell r="D5358" t="str">
            <v> 100308 </v>
          </cell>
          <cell r="E5358" t="str">
            <v>SINAPI</v>
          </cell>
          <cell r="F5358" t="str">
            <v>MECÂNICO DE REFRIGERAÇÃO COM ENCARGOS COMPLEMENTARES</v>
          </cell>
          <cell r="G5358" t="str">
            <v>SEDI - SERVIÇOS DIVERSOS</v>
          </cell>
        </row>
        <row r="5358">
          <cell r="I5358" t="str">
            <v>H</v>
          </cell>
          <cell r="J5358">
            <v>1</v>
          </cell>
          <cell r="K5358">
            <v>0</v>
          </cell>
          <cell r="L5358">
            <v>29.89</v>
          </cell>
        </row>
        <row r="5359">
          <cell r="D5359" t="str">
            <v> 88243 </v>
          </cell>
          <cell r="E5359" t="str">
            <v>SINAPI</v>
          </cell>
          <cell r="F5359" t="str">
            <v>AJUDANTE ESPECIALIZADO COM ENCARGOS COMPLEMENTARES</v>
          </cell>
          <cell r="G5359" t="str">
            <v>SEDI - SERVIÇOS DIVERSOS</v>
          </cell>
        </row>
        <row r="5359">
          <cell r="I5359" t="str">
            <v>H</v>
          </cell>
          <cell r="J5359">
            <v>1</v>
          </cell>
          <cell r="K5359">
            <v>0</v>
          </cell>
          <cell r="L5359">
            <v>26.97</v>
          </cell>
        </row>
        <row r="5361">
          <cell r="D5361" t="str">
            <v>Código</v>
          </cell>
          <cell r="E5361" t="str">
            <v>Banco</v>
          </cell>
          <cell r="F5361" t="str">
            <v>Descrição</v>
          </cell>
          <cell r="G5361" t="str">
            <v>Tipo</v>
          </cell>
        </row>
        <row r="5361">
          <cell r="I5361" t="str">
            <v>Und</v>
          </cell>
          <cell r="J5361" t="str">
            <v>Quant.</v>
          </cell>
          <cell r="K5361" t="str">
            <v>Porcent.</v>
          </cell>
          <cell r="L5361" t="str">
            <v>Valor Unit</v>
          </cell>
        </row>
        <row r="5362">
          <cell r="D5362" t="str">
            <v> 070489 </v>
          </cell>
          <cell r="E5362" t="str">
            <v>SBC</v>
          </cell>
          <cell r="F5362" t="str">
            <v>COLARINHO EM CHAPA ACO GALV, C/REGISTRO BORBOLETA 100MM 4""</v>
          </cell>
          <cell r="G5362" t="str">
            <v>INSTALACOES MECANICAS - AR CONDICIONADO</v>
          </cell>
        </row>
        <row r="5362">
          <cell r="I5362" t="str">
            <v>UN</v>
          </cell>
          <cell r="J5362">
            <v>1</v>
          </cell>
        </row>
        <row r="5362">
          <cell r="L5362">
            <v>59.04</v>
          </cell>
        </row>
        <row r="5363">
          <cell r="D5363" t="str">
            <v> 099970 </v>
          </cell>
          <cell r="E5363" t="str">
            <v>SBC</v>
          </cell>
          <cell r="F5363" t="str">
            <v>MECANICO DE REFRIGERACAO</v>
          </cell>
          <cell r="G5363" t="str">
            <v>Mão de Obra</v>
          </cell>
        </row>
        <row r="5363">
          <cell r="I5363" t="str">
            <v>H</v>
          </cell>
          <cell r="J5363">
            <v>1</v>
          </cell>
          <cell r="K5363">
            <v>0</v>
          </cell>
          <cell r="L5363">
            <v>25.047069</v>
          </cell>
        </row>
        <row r="5364">
          <cell r="D5364" t="str">
            <v> 030160 </v>
          </cell>
          <cell r="E5364" t="str">
            <v>SBC</v>
          </cell>
          <cell r="F5364" t="str">
            <v>FITA ADESIVA DE POLIPROPILENO ALUMINIZADO (BOPP) 48MM X 50M</v>
          </cell>
          <cell r="G5364" t="str">
            <v>Material</v>
          </cell>
        </row>
        <row r="5364">
          <cell r="I5364" t="str">
            <v>UN</v>
          </cell>
          <cell r="J5364">
            <v>0.1238</v>
          </cell>
          <cell r="K5364">
            <v>0</v>
          </cell>
          <cell r="L5364">
            <v>6.75</v>
          </cell>
        </row>
        <row r="5365">
          <cell r="D5365" t="str">
            <v> 036487 </v>
          </cell>
          <cell r="E5365" t="str">
            <v>SBC</v>
          </cell>
          <cell r="F5365" t="str">
            <v>COLARINHO CHAPA GALV. C/ REGISTRO BORBOLETA 4" (100MM)</v>
          </cell>
          <cell r="G5365" t="str">
            <v>Material</v>
          </cell>
        </row>
        <row r="5365">
          <cell r="I5365" t="str">
            <v>UN</v>
          </cell>
          <cell r="J5365">
            <v>1</v>
          </cell>
          <cell r="K5365">
            <v>0</v>
          </cell>
          <cell r="L5365">
            <v>13.49</v>
          </cell>
        </row>
        <row r="5366">
          <cell r="D5366" t="str">
            <v> 099303 </v>
          </cell>
          <cell r="E5366" t="str">
            <v>SBC</v>
          </cell>
          <cell r="F5366" t="str">
            <v>AJUDANTE ESPECIALIZADO - MECANICO DE REFRIGERACAO</v>
          </cell>
          <cell r="G5366" t="str">
            <v>Mão de Obra</v>
          </cell>
        </row>
        <row r="5366">
          <cell r="I5366" t="str">
            <v>H</v>
          </cell>
          <cell r="J5366">
            <v>1</v>
          </cell>
          <cell r="K5366">
            <v>0</v>
          </cell>
          <cell r="L5366">
            <v>19.687466</v>
          </cell>
        </row>
        <row r="5368">
          <cell r="D5368" t="str">
            <v>Código</v>
          </cell>
          <cell r="E5368" t="str">
            <v>Banco</v>
          </cell>
          <cell r="F5368" t="str">
            <v>Descrição</v>
          </cell>
          <cell r="G5368" t="str">
            <v>Tipo</v>
          </cell>
        </row>
        <row r="5368">
          <cell r="I5368" t="str">
            <v>Und</v>
          </cell>
          <cell r="J5368" t="str">
            <v>Quant.</v>
          </cell>
          <cell r="K5368" t="str">
            <v>Porcent.</v>
          </cell>
          <cell r="L5368" t="str">
            <v>Valor Unit</v>
          </cell>
        </row>
        <row r="5369">
          <cell r="D5369" t="str">
            <v> UFF00413 (ADAPT_SBC:070488) </v>
          </cell>
          <cell r="E5369" t="str">
            <v>Próprio</v>
          </cell>
          <cell r="F5369" t="str">
            <v>FORNECIMENTO E INSTALAÇÃO COMPLETA - COLARINHO EM CHAPA DE AÇO GALVANIZADO COM REGISTRO BORBOLETA (NOVO) - DIÂMETRO Ø131mm - MARCA MULTIVAC OU EQUIVALENTE TÉCNICO</v>
          </cell>
          <cell r="G5369">
            <v>70</v>
          </cell>
        </row>
        <row r="5369">
          <cell r="I5369" t="str">
            <v>UN</v>
          </cell>
          <cell r="J5369">
            <v>1</v>
          </cell>
        </row>
        <row r="5369">
          <cell r="L5369">
            <v>73.49</v>
          </cell>
        </row>
        <row r="5370">
          <cell r="D5370" t="str">
            <v> 100308 </v>
          </cell>
          <cell r="E5370" t="str">
            <v>SINAPI</v>
          </cell>
          <cell r="F5370" t="str">
            <v>MECÂNICO DE REFRIGERAÇÃO COM ENCARGOS COMPLEMENTARES</v>
          </cell>
          <cell r="G5370" t="str">
            <v>SEDI - SERVIÇOS DIVERSOS</v>
          </cell>
        </row>
        <row r="5370">
          <cell r="I5370" t="str">
            <v>H</v>
          </cell>
          <cell r="J5370">
            <v>1</v>
          </cell>
          <cell r="K5370">
            <v>0</v>
          </cell>
          <cell r="L5370">
            <v>29.89</v>
          </cell>
        </row>
        <row r="5371">
          <cell r="D5371" t="str">
            <v> 88243 </v>
          </cell>
          <cell r="E5371" t="str">
            <v>SINAPI</v>
          </cell>
          <cell r="F5371" t="str">
            <v>AJUDANTE ESPECIALIZADO COM ENCARGOS COMPLEMENTARES</v>
          </cell>
          <cell r="G5371" t="str">
            <v>SEDI - SERVIÇOS DIVERSOS</v>
          </cell>
        </row>
        <row r="5371">
          <cell r="I5371" t="str">
            <v>H</v>
          </cell>
          <cell r="J5371">
            <v>1</v>
          </cell>
          <cell r="K5371">
            <v>0</v>
          </cell>
          <cell r="L5371">
            <v>26.97</v>
          </cell>
        </row>
        <row r="5372">
          <cell r="D5372" t="str">
            <v> 036488 </v>
          </cell>
          <cell r="E5372" t="str">
            <v>SBC</v>
          </cell>
          <cell r="F5372" t="str">
            <v>COLARINHO CHAPA GALV. C/ REGISTRO BORBOLETA 5" (125MM)</v>
          </cell>
          <cell r="G5372" t="str">
            <v>Material</v>
          </cell>
        </row>
        <row r="5372">
          <cell r="I5372" t="str">
            <v>UN</v>
          </cell>
          <cell r="J5372">
            <v>1</v>
          </cell>
          <cell r="K5372">
            <v>0</v>
          </cell>
          <cell r="L5372">
            <v>15.8</v>
          </cell>
        </row>
        <row r="5373">
          <cell r="D5373" t="str">
            <v> 030160 </v>
          </cell>
          <cell r="E5373" t="str">
            <v>SBC</v>
          </cell>
          <cell r="F5373" t="str">
            <v>FITA ADESIVA DE POLIPROPILENO ALUMINIZADO (BOPP) 48MM X 50M</v>
          </cell>
          <cell r="G5373" t="str">
            <v>Material</v>
          </cell>
        </row>
        <row r="5373">
          <cell r="I5373" t="str">
            <v>UN</v>
          </cell>
          <cell r="J5373">
            <v>0.1238</v>
          </cell>
          <cell r="K5373">
            <v>0</v>
          </cell>
          <cell r="L5373">
            <v>6.75</v>
          </cell>
        </row>
        <row r="5375">
          <cell r="D5375" t="str">
            <v>Código</v>
          </cell>
          <cell r="E5375" t="str">
            <v>Banco</v>
          </cell>
          <cell r="F5375" t="str">
            <v>Descrição</v>
          </cell>
          <cell r="G5375" t="str">
            <v>Tipo</v>
          </cell>
        </row>
        <row r="5375">
          <cell r="I5375" t="str">
            <v>Und</v>
          </cell>
          <cell r="J5375" t="str">
            <v>Quant.</v>
          </cell>
          <cell r="K5375" t="str">
            <v>Porcent.</v>
          </cell>
          <cell r="L5375" t="str">
            <v>Valor Unit</v>
          </cell>
        </row>
        <row r="5376">
          <cell r="D5376" t="str">
            <v> UFF00414 (ADAPT_SBC:070490) </v>
          </cell>
          <cell r="E5376" t="str">
            <v>Próprio</v>
          </cell>
          <cell r="F5376" t="str">
            <v>FORNECIMENTO E INSTALAÇÃO COMPLETA - COLARINHO EM CHAPA DE AÇO GALVANIZADO COM REGISTRO BORBOLETA (NOVO) - DIÂMETRO Ø161mm - MARCA MULTIVAC OU EQUIVALENTE TÉCNICO</v>
          </cell>
          <cell r="G5376">
            <v>70</v>
          </cell>
        </row>
        <row r="5376">
          <cell r="I5376" t="str">
            <v>UN</v>
          </cell>
          <cell r="J5376">
            <v>1</v>
          </cell>
        </row>
        <row r="5376">
          <cell r="L5376">
            <v>74.22</v>
          </cell>
        </row>
        <row r="5377">
          <cell r="D5377" t="str">
            <v> 88243 </v>
          </cell>
          <cell r="E5377" t="str">
            <v>SINAPI</v>
          </cell>
          <cell r="F5377" t="str">
            <v>AJUDANTE ESPECIALIZADO COM ENCARGOS COMPLEMENTARES</v>
          </cell>
          <cell r="G5377" t="str">
            <v>SEDI - SERVIÇOS DIVERSOS</v>
          </cell>
        </row>
        <row r="5377">
          <cell r="I5377" t="str">
            <v>H</v>
          </cell>
          <cell r="J5377">
            <v>1</v>
          </cell>
          <cell r="K5377">
            <v>0</v>
          </cell>
          <cell r="L5377">
            <v>26.97</v>
          </cell>
        </row>
        <row r="5378">
          <cell r="D5378" t="str">
            <v> 100308 </v>
          </cell>
          <cell r="E5378" t="str">
            <v>SINAPI</v>
          </cell>
          <cell r="F5378" t="str">
            <v>MECÂNICO DE REFRIGERAÇÃO COM ENCARGOS COMPLEMENTARES</v>
          </cell>
          <cell r="G5378" t="str">
            <v>SEDI - SERVIÇOS DIVERSOS</v>
          </cell>
        </row>
        <row r="5378">
          <cell r="I5378" t="str">
            <v>H</v>
          </cell>
          <cell r="J5378">
            <v>1</v>
          </cell>
          <cell r="K5378">
            <v>0</v>
          </cell>
          <cell r="L5378">
            <v>29.89</v>
          </cell>
        </row>
        <row r="5379">
          <cell r="D5379" t="str">
            <v> 030160 </v>
          </cell>
          <cell r="E5379" t="str">
            <v>SBC</v>
          </cell>
          <cell r="F5379" t="str">
            <v>FITA ADESIVA DE POLIPROPILENO ALUMINIZADO (BOPP) 48MM X 50M</v>
          </cell>
          <cell r="G5379" t="str">
            <v>Material</v>
          </cell>
        </row>
        <row r="5379">
          <cell r="I5379" t="str">
            <v>UN</v>
          </cell>
          <cell r="J5379">
            <v>0.1238</v>
          </cell>
          <cell r="K5379">
            <v>0</v>
          </cell>
          <cell r="L5379">
            <v>6.75</v>
          </cell>
        </row>
        <row r="5380">
          <cell r="D5380" t="str">
            <v> 036489 </v>
          </cell>
          <cell r="E5380" t="str">
            <v>SBC</v>
          </cell>
          <cell r="F5380" t="str">
            <v>COLARINHO CHAPA GALV. C/ REGISTRO BORBOLETA 6" (150MM)</v>
          </cell>
          <cell r="G5380" t="str">
            <v>Material</v>
          </cell>
        </row>
        <row r="5380">
          <cell r="I5380" t="str">
            <v>UN</v>
          </cell>
          <cell r="J5380">
            <v>1</v>
          </cell>
          <cell r="K5380">
            <v>0</v>
          </cell>
          <cell r="L5380">
            <v>16.53</v>
          </cell>
        </row>
        <row r="5382">
          <cell r="D5382" t="str">
            <v>Código</v>
          </cell>
          <cell r="E5382" t="str">
            <v>Banco</v>
          </cell>
          <cell r="F5382" t="str">
            <v>Descrição</v>
          </cell>
          <cell r="G5382" t="str">
            <v>Tipo</v>
          </cell>
        </row>
        <row r="5382">
          <cell r="I5382" t="str">
            <v>Und</v>
          </cell>
          <cell r="J5382" t="str">
            <v>Quant.</v>
          </cell>
          <cell r="K5382" t="str">
            <v>Porcent.</v>
          </cell>
          <cell r="L5382" t="str">
            <v>Valor Unit</v>
          </cell>
        </row>
        <row r="5383">
          <cell r="D5383" t="str">
            <v> UFF00415 (ADAPT_SBC:070491) </v>
          </cell>
          <cell r="E5383" t="str">
            <v>Próprio</v>
          </cell>
          <cell r="F5383" t="str">
            <v>FORNECIMENTO E INSTALAÇÃO COMPLETA - COLARINHO EM CHAPA DE AÇO GALVANIZADO COM REGISTRO BORBOLETA (NOVO) - DIÂMETRO Ø185mm - MARCA MULTIVAC OU EQUIVALENTE TÉCNICO</v>
          </cell>
          <cell r="G5383">
            <v>70</v>
          </cell>
        </row>
        <row r="5383">
          <cell r="I5383" t="str">
            <v>UN</v>
          </cell>
          <cell r="J5383">
            <v>1</v>
          </cell>
        </row>
        <row r="5383">
          <cell r="L5383">
            <v>76.36</v>
          </cell>
        </row>
        <row r="5384">
          <cell r="D5384" t="str">
            <v> 100308 </v>
          </cell>
          <cell r="E5384" t="str">
            <v>SINAPI</v>
          </cell>
          <cell r="F5384" t="str">
            <v>MECÂNICO DE REFRIGERAÇÃO COM ENCARGOS COMPLEMENTARES</v>
          </cell>
          <cell r="G5384" t="str">
            <v>SEDI - SERVIÇOS DIVERSOS</v>
          </cell>
        </row>
        <row r="5384">
          <cell r="I5384" t="str">
            <v>H</v>
          </cell>
          <cell r="J5384">
            <v>1</v>
          </cell>
          <cell r="K5384">
            <v>0</v>
          </cell>
          <cell r="L5384">
            <v>29.89</v>
          </cell>
        </row>
        <row r="5385">
          <cell r="D5385" t="str">
            <v> 88243 </v>
          </cell>
          <cell r="E5385" t="str">
            <v>SINAPI</v>
          </cell>
          <cell r="F5385" t="str">
            <v>AJUDANTE ESPECIALIZADO COM ENCARGOS COMPLEMENTARES</v>
          </cell>
          <cell r="G5385" t="str">
            <v>SEDI - SERVIÇOS DIVERSOS</v>
          </cell>
        </row>
        <row r="5385">
          <cell r="I5385" t="str">
            <v>H</v>
          </cell>
          <cell r="J5385">
            <v>1</v>
          </cell>
          <cell r="K5385">
            <v>0</v>
          </cell>
          <cell r="L5385">
            <v>26.97</v>
          </cell>
        </row>
        <row r="5386">
          <cell r="D5386" t="str">
            <v> 036490 </v>
          </cell>
          <cell r="E5386" t="str">
            <v>SBC</v>
          </cell>
          <cell r="F5386" t="str">
            <v>COLARINHO CHAPA GALV. C/ REGISTRO BORBOLETA 7" (175MM)</v>
          </cell>
          <cell r="G5386" t="str">
            <v>Material</v>
          </cell>
        </row>
        <row r="5386">
          <cell r="I5386" t="str">
            <v>UN</v>
          </cell>
          <cell r="J5386">
            <v>1</v>
          </cell>
          <cell r="K5386">
            <v>0</v>
          </cell>
          <cell r="L5386">
            <v>18.67</v>
          </cell>
        </row>
        <row r="5387">
          <cell r="D5387" t="str">
            <v> 030160 </v>
          </cell>
          <cell r="E5387" t="str">
            <v>SBC</v>
          </cell>
          <cell r="F5387" t="str">
            <v>FITA ADESIVA DE POLIPROPILENO ALUMINIZADO (BOPP) 48MM X 50M</v>
          </cell>
          <cell r="G5387" t="str">
            <v>Material</v>
          </cell>
        </row>
        <row r="5387">
          <cell r="I5387" t="str">
            <v>UN</v>
          </cell>
          <cell r="J5387">
            <v>0.1238</v>
          </cell>
          <cell r="K5387">
            <v>0</v>
          </cell>
          <cell r="L5387">
            <v>6.75</v>
          </cell>
        </row>
        <row r="5389">
          <cell r="D5389" t="str">
            <v>Código</v>
          </cell>
          <cell r="E5389" t="str">
            <v>Banco</v>
          </cell>
          <cell r="F5389" t="str">
            <v>Descrição</v>
          </cell>
          <cell r="G5389" t="str">
            <v>Tipo</v>
          </cell>
        </row>
        <row r="5389">
          <cell r="I5389" t="str">
            <v>Und</v>
          </cell>
          <cell r="J5389" t="str">
            <v>Quant.</v>
          </cell>
          <cell r="K5389" t="str">
            <v>Porcent.</v>
          </cell>
          <cell r="L5389" t="str">
            <v>Valor Unit</v>
          </cell>
        </row>
        <row r="5390">
          <cell r="D5390" t="str">
            <v> 070492 </v>
          </cell>
          <cell r="E5390" t="str">
            <v>SBC</v>
          </cell>
          <cell r="F5390" t="str">
            <v>COLARINHO EM CHAPA ACO GALV, C/REGISTRO BORBOLETA 200MM 8""</v>
          </cell>
          <cell r="G5390" t="str">
            <v>INSTALACOES MECANICAS - AR CONDICIONADO</v>
          </cell>
        </row>
        <row r="5390">
          <cell r="I5390" t="str">
            <v>UN</v>
          </cell>
          <cell r="J5390">
            <v>1</v>
          </cell>
        </row>
        <row r="5390">
          <cell r="L5390">
            <v>65.45</v>
          </cell>
        </row>
        <row r="5391">
          <cell r="D5391" t="str">
            <v> 030160 </v>
          </cell>
          <cell r="E5391" t="str">
            <v>SBC</v>
          </cell>
          <cell r="F5391" t="str">
            <v>FITA ADESIVA DE POLIPROPILENO ALUMINIZADO (BOPP) 48MM X 50M</v>
          </cell>
          <cell r="G5391" t="str">
            <v>Material</v>
          </cell>
        </row>
        <row r="5391">
          <cell r="I5391" t="str">
            <v>UN</v>
          </cell>
          <cell r="J5391">
            <v>0.1238</v>
          </cell>
          <cell r="K5391">
            <v>0</v>
          </cell>
          <cell r="L5391">
            <v>6.75</v>
          </cell>
        </row>
        <row r="5392">
          <cell r="D5392" t="str">
            <v> 036486 </v>
          </cell>
          <cell r="E5392" t="str">
            <v>SBC</v>
          </cell>
          <cell r="F5392" t="str">
            <v>COLARINHO CHAPA GALV. C/ REGISTRO BORBOLETA 8" (200MM)</v>
          </cell>
          <cell r="G5392" t="str">
            <v>Material</v>
          </cell>
        </row>
        <row r="5392">
          <cell r="I5392" t="str">
            <v>UN</v>
          </cell>
          <cell r="J5392">
            <v>1</v>
          </cell>
          <cell r="K5392">
            <v>0</v>
          </cell>
          <cell r="L5392">
            <v>19.9</v>
          </cell>
        </row>
        <row r="5393">
          <cell r="D5393" t="str">
            <v> 099303 </v>
          </cell>
          <cell r="E5393" t="str">
            <v>SBC</v>
          </cell>
          <cell r="F5393" t="str">
            <v>AJUDANTE ESPECIALIZADO - MECANICO DE REFRIGERACAO</v>
          </cell>
          <cell r="G5393" t="str">
            <v>Mão de Obra</v>
          </cell>
        </row>
        <row r="5393">
          <cell r="I5393" t="str">
            <v>H</v>
          </cell>
          <cell r="J5393">
            <v>1</v>
          </cell>
          <cell r="K5393">
            <v>0</v>
          </cell>
          <cell r="L5393">
            <v>19.687466</v>
          </cell>
        </row>
        <row r="5394">
          <cell r="D5394" t="str">
            <v> 099970 </v>
          </cell>
          <cell r="E5394" t="str">
            <v>SBC</v>
          </cell>
          <cell r="F5394" t="str">
            <v>MECANICO DE REFRIGERACAO</v>
          </cell>
          <cell r="G5394" t="str">
            <v>Mão de Obra</v>
          </cell>
        </row>
        <row r="5394">
          <cell r="I5394" t="str">
            <v>H</v>
          </cell>
          <cell r="J5394">
            <v>1</v>
          </cell>
          <cell r="K5394">
            <v>0</v>
          </cell>
          <cell r="L5394">
            <v>25.047069</v>
          </cell>
        </row>
        <row r="5396">
          <cell r="D5396" t="str">
            <v>Código</v>
          </cell>
          <cell r="E5396" t="str">
            <v>Banco</v>
          </cell>
          <cell r="F5396" t="str">
            <v>Descrição</v>
          </cell>
          <cell r="G5396" t="str">
            <v>Tipo</v>
          </cell>
        </row>
        <row r="5396">
          <cell r="I5396" t="str">
            <v>Und</v>
          </cell>
          <cell r="J5396" t="str">
            <v>Quant.</v>
          </cell>
          <cell r="K5396" t="str">
            <v>Porcent.</v>
          </cell>
          <cell r="L5396" t="str">
            <v>Valor Unit</v>
          </cell>
        </row>
        <row r="5397">
          <cell r="D5397" t="str">
            <v> UFF00416 (ADAPT_SBC:070493) </v>
          </cell>
          <cell r="E5397" t="str">
            <v>Próprio</v>
          </cell>
          <cell r="F5397" t="str">
            <v>FORNECIMENTO E INSTALAÇÃO COMPLETA - COLARINHO EM CHAPA DE AÇO GALVANIZADO COM REGISTRO BORBOLETA (NOVO) - DIÂMETRO Ø263mm - MARCA MULTIVAC OU EQUIVALENTE TÉCNICO</v>
          </cell>
          <cell r="G5397">
            <v>70</v>
          </cell>
        </row>
        <row r="5397">
          <cell r="I5397" t="str">
            <v>UN</v>
          </cell>
          <cell r="J5397">
            <v>1</v>
          </cell>
        </row>
        <row r="5397">
          <cell r="L5397">
            <v>82.19</v>
          </cell>
        </row>
        <row r="5398">
          <cell r="D5398" t="str">
            <v> 88243 </v>
          </cell>
          <cell r="E5398" t="str">
            <v>SINAPI</v>
          </cell>
          <cell r="F5398" t="str">
            <v>AJUDANTE ESPECIALIZADO COM ENCARGOS COMPLEMENTARES</v>
          </cell>
          <cell r="G5398" t="str">
            <v>SEDI - SERVIÇOS DIVERSOS</v>
          </cell>
        </row>
        <row r="5398">
          <cell r="I5398" t="str">
            <v>H</v>
          </cell>
          <cell r="J5398">
            <v>1</v>
          </cell>
          <cell r="K5398">
            <v>0</v>
          </cell>
          <cell r="L5398">
            <v>26.97</v>
          </cell>
        </row>
        <row r="5399">
          <cell r="D5399" t="str">
            <v> 100308 </v>
          </cell>
          <cell r="E5399" t="str">
            <v>SINAPI</v>
          </cell>
          <cell r="F5399" t="str">
            <v>MECÂNICO DE REFRIGERAÇÃO COM ENCARGOS COMPLEMENTARES</v>
          </cell>
          <cell r="G5399" t="str">
            <v>SEDI - SERVIÇOS DIVERSOS</v>
          </cell>
        </row>
        <row r="5399">
          <cell r="I5399" t="str">
            <v>H</v>
          </cell>
          <cell r="J5399">
            <v>1</v>
          </cell>
          <cell r="K5399">
            <v>0</v>
          </cell>
          <cell r="L5399">
            <v>29.89</v>
          </cell>
        </row>
        <row r="5400">
          <cell r="D5400" t="str">
            <v> 030160 </v>
          </cell>
          <cell r="E5400" t="str">
            <v>SBC</v>
          </cell>
          <cell r="F5400" t="str">
            <v>FITA ADESIVA DE POLIPROPILENO ALUMINIZADO (BOPP) 48MM X 50M</v>
          </cell>
          <cell r="G5400" t="str">
            <v>Material</v>
          </cell>
        </row>
        <row r="5400">
          <cell r="I5400" t="str">
            <v>UN</v>
          </cell>
          <cell r="J5400">
            <v>0.1238</v>
          </cell>
          <cell r="K5400">
            <v>0</v>
          </cell>
          <cell r="L5400">
            <v>6.75</v>
          </cell>
        </row>
        <row r="5401">
          <cell r="D5401" t="str">
            <v> 036491 </v>
          </cell>
          <cell r="E5401" t="str">
            <v>SBC</v>
          </cell>
          <cell r="F5401" t="str">
            <v>COLARINHO CHAPA GALV. C/ REGISTRO BORBOLETA 10" (250MM)</v>
          </cell>
          <cell r="G5401" t="str">
            <v>Material</v>
          </cell>
        </row>
        <row r="5401">
          <cell r="I5401" t="str">
            <v>UN</v>
          </cell>
          <cell r="J5401">
            <v>1</v>
          </cell>
          <cell r="K5401">
            <v>0</v>
          </cell>
          <cell r="L5401">
            <v>24.5</v>
          </cell>
        </row>
        <row r="5403">
          <cell r="D5403" t="str">
            <v>Código</v>
          </cell>
          <cell r="E5403" t="str">
            <v>Banco</v>
          </cell>
          <cell r="F5403" t="str">
            <v>Descrição</v>
          </cell>
          <cell r="G5403" t="str">
            <v>Tipo</v>
          </cell>
        </row>
        <row r="5403">
          <cell r="I5403" t="str">
            <v>Und</v>
          </cell>
          <cell r="J5403" t="str">
            <v>Quant.</v>
          </cell>
          <cell r="K5403" t="str">
            <v>Porcent.</v>
          </cell>
          <cell r="L5403" t="str">
            <v>Valor Unit</v>
          </cell>
        </row>
        <row r="5404">
          <cell r="D5404" t="str">
            <v> UFF00417 (ADAPT_SBC:070198) </v>
          </cell>
          <cell r="E5404" t="str">
            <v>Próprio</v>
          </cell>
          <cell r="F5404" t="str">
            <v>INSTALAÇÃO COMPLETA - COLARINHO SIMPLES EM CHAPA DE AÇO GALVANIZADO  - DIÂMETRO Ø131mm - MARCA MULTIVAC OU EQUIVALENTE TÉCNICO(banheiros)</v>
          </cell>
          <cell r="G5404">
            <v>70</v>
          </cell>
        </row>
        <row r="5404">
          <cell r="I5404" t="str">
            <v>UN</v>
          </cell>
          <cell r="J5404">
            <v>1</v>
          </cell>
        </row>
        <row r="5404">
          <cell r="L5404">
            <v>58.61</v>
          </cell>
        </row>
        <row r="5405">
          <cell r="D5405" t="str">
            <v> 88243 </v>
          </cell>
          <cell r="E5405" t="str">
            <v>SINAPI</v>
          </cell>
          <cell r="F5405" t="str">
            <v>AJUDANTE ESPECIALIZADO COM ENCARGOS COMPLEMENTARES</v>
          </cell>
          <cell r="G5405" t="str">
            <v>SEDI - SERVIÇOS DIVERSOS</v>
          </cell>
        </row>
        <row r="5405">
          <cell r="I5405" t="str">
            <v>H</v>
          </cell>
          <cell r="J5405">
            <v>1.031</v>
          </cell>
          <cell r="K5405">
            <v>0</v>
          </cell>
          <cell r="L5405">
            <v>26.97</v>
          </cell>
        </row>
        <row r="5406">
          <cell r="D5406" t="str">
            <v> 100308 </v>
          </cell>
          <cell r="E5406" t="str">
            <v>SINAPI</v>
          </cell>
          <cell r="F5406" t="str">
            <v>MECÂNICO DE REFRIGERAÇÃO COM ENCARGOS COMPLEMENTARES</v>
          </cell>
          <cell r="G5406" t="str">
            <v>SEDI - SERVIÇOS DIVERSOS</v>
          </cell>
        </row>
        <row r="5406">
          <cell r="I5406" t="str">
            <v>H</v>
          </cell>
          <cell r="J5406">
            <v>1.031</v>
          </cell>
          <cell r="K5406">
            <v>0</v>
          </cell>
          <cell r="L5406">
            <v>29.89</v>
          </cell>
        </row>
        <row r="5408">
          <cell r="D5408" t="str">
            <v>Código</v>
          </cell>
          <cell r="E5408" t="str">
            <v>Banco</v>
          </cell>
          <cell r="F5408" t="str">
            <v>Descrição</v>
          </cell>
          <cell r="G5408" t="str">
            <v>Tipo</v>
          </cell>
        </row>
        <row r="5408">
          <cell r="I5408" t="str">
            <v>Und</v>
          </cell>
          <cell r="J5408" t="str">
            <v>Quant.</v>
          </cell>
          <cell r="K5408" t="str">
            <v>Porcent.</v>
          </cell>
          <cell r="L5408" t="str">
            <v>Valor Unit</v>
          </cell>
        </row>
        <row r="5409">
          <cell r="D5409" t="str">
            <v> UFF00418 (ADAPT_SBC:070199) </v>
          </cell>
          <cell r="E5409" t="str">
            <v>Próprio</v>
          </cell>
          <cell r="F5409" t="str">
            <v>INSTALAÇÃO COMPLETA - COLARINHO SIMPLES EM CHAPA DE AÇO GALVANIZADO  - DIÂMETRO Ø161mm - MARCA MULTIVAC OU EQUIVALENTE TÉCNICO ( renovacao de ar)</v>
          </cell>
          <cell r="G5409">
            <v>70</v>
          </cell>
        </row>
        <row r="5409">
          <cell r="I5409" t="str">
            <v>UN</v>
          </cell>
          <cell r="J5409">
            <v>1</v>
          </cell>
        </row>
        <row r="5409">
          <cell r="L5409">
            <v>56.86</v>
          </cell>
        </row>
        <row r="5410">
          <cell r="D5410" t="str">
            <v> 100308 </v>
          </cell>
          <cell r="E5410" t="str">
            <v>SINAPI</v>
          </cell>
          <cell r="F5410" t="str">
            <v>MECÂNICO DE REFRIGERAÇÃO COM ENCARGOS COMPLEMENTARES</v>
          </cell>
          <cell r="G5410" t="str">
            <v>SEDI - SERVIÇOS DIVERSOS</v>
          </cell>
        </row>
        <row r="5410">
          <cell r="I5410" t="str">
            <v>H</v>
          </cell>
          <cell r="J5410">
            <v>1</v>
          </cell>
          <cell r="K5410">
            <v>0</v>
          </cell>
          <cell r="L5410">
            <v>29.89</v>
          </cell>
        </row>
        <row r="5411">
          <cell r="D5411" t="str">
            <v> 88243 </v>
          </cell>
          <cell r="E5411" t="str">
            <v>SINAPI</v>
          </cell>
          <cell r="F5411" t="str">
            <v>AJUDANTE ESPECIALIZADO COM ENCARGOS COMPLEMENTARES</v>
          </cell>
          <cell r="G5411" t="str">
            <v>SEDI - SERVIÇOS DIVERSOS</v>
          </cell>
        </row>
        <row r="5411">
          <cell r="I5411" t="str">
            <v>H</v>
          </cell>
          <cell r="J5411">
            <v>1</v>
          </cell>
          <cell r="K5411">
            <v>0</v>
          </cell>
          <cell r="L5411">
            <v>26.97</v>
          </cell>
        </row>
        <row r="5413">
          <cell r="D5413" t="str">
            <v>Código</v>
          </cell>
          <cell r="E5413" t="str">
            <v>Banco</v>
          </cell>
          <cell r="F5413" t="str">
            <v>Descrição</v>
          </cell>
          <cell r="G5413" t="str">
            <v>Tipo</v>
          </cell>
        </row>
        <row r="5413">
          <cell r="I5413" t="str">
            <v>Und</v>
          </cell>
          <cell r="J5413" t="str">
            <v>Quant.</v>
          </cell>
          <cell r="K5413" t="str">
            <v>Porcent.</v>
          </cell>
          <cell r="L5413" t="str">
            <v>Valor Unit</v>
          </cell>
        </row>
        <row r="5414">
          <cell r="D5414" t="str">
            <v> UFF00419 (ADAPT_SBC:070335) </v>
          </cell>
          <cell r="E5414" t="str">
            <v>Próprio</v>
          </cell>
          <cell r="F5414" t="str">
            <v>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5414">
            <v>70</v>
          </cell>
        </row>
        <row r="5414">
          <cell r="I5414" t="str">
            <v>UN</v>
          </cell>
          <cell r="J5414">
            <v>1</v>
          </cell>
        </row>
        <row r="5414">
          <cell r="L5414">
            <v>56.86</v>
          </cell>
        </row>
        <row r="5415">
          <cell r="D5415" t="str">
            <v> 88243 </v>
          </cell>
          <cell r="E5415" t="str">
            <v>SINAPI</v>
          </cell>
          <cell r="F5415" t="str">
            <v>AJUDANTE ESPECIALIZADO COM ENCARGOS COMPLEMENTARES</v>
          </cell>
          <cell r="G5415" t="str">
            <v>SEDI - SERVIÇOS DIVERSOS</v>
          </cell>
        </row>
        <row r="5415">
          <cell r="I5415" t="str">
            <v>H</v>
          </cell>
          <cell r="J5415">
            <v>1</v>
          </cell>
          <cell r="K5415">
            <v>0</v>
          </cell>
          <cell r="L5415">
            <v>26.97</v>
          </cell>
        </row>
        <row r="5416">
          <cell r="D5416" t="str">
            <v> 100308 </v>
          </cell>
          <cell r="E5416" t="str">
            <v>SINAPI</v>
          </cell>
          <cell r="F5416" t="str">
            <v>MECÂNICO DE REFRIGERAÇÃO COM ENCARGOS COMPLEMENTARES</v>
          </cell>
          <cell r="G5416" t="str">
            <v>SEDI - SERVIÇOS DIVERSOS</v>
          </cell>
        </row>
        <row r="5416">
          <cell r="I5416" t="str">
            <v>H</v>
          </cell>
          <cell r="J5416">
            <v>1</v>
          </cell>
          <cell r="K5416">
            <v>0</v>
          </cell>
          <cell r="L5416">
            <v>29.89</v>
          </cell>
        </row>
        <row r="5418">
          <cell r="D5418" t="str">
            <v>Código</v>
          </cell>
          <cell r="E5418" t="str">
            <v>Banco</v>
          </cell>
          <cell r="F5418" t="str">
            <v>Descrição</v>
          </cell>
          <cell r="G5418" t="str">
            <v>Tipo</v>
          </cell>
        </row>
        <row r="5418">
          <cell r="I5418" t="str">
            <v>Und</v>
          </cell>
          <cell r="J5418" t="str">
            <v>Quant.</v>
          </cell>
          <cell r="K5418" t="str">
            <v>Porcent.</v>
          </cell>
          <cell r="L5418" t="str">
            <v>Valor Unit</v>
          </cell>
        </row>
        <row r="5419">
          <cell r="D5419" t="str">
            <v> UFF00420 (ADAPT_SBC:070339) </v>
          </cell>
          <cell r="E5419" t="str">
            <v>Próprio</v>
          </cell>
          <cell r="F5419" t="str">
            <v>INSTALAÇÃO COMPLETA - COLARINHO SIMPLES EM CHAPA DE AÇO GALVANIZADO  - DIÂMETRO Ø314mm - MARCA MULTIVAC OU EQUIVALENTE TÉCNICO  (FC-5.01 - FC-5.14 - FC-5.31 - FC-5.40 - FC-5.10)</v>
          </cell>
          <cell r="G5419">
            <v>70</v>
          </cell>
        </row>
        <row r="5419">
          <cell r="I5419" t="str">
            <v>UN</v>
          </cell>
          <cell r="J5419">
            <v>1</v>
          </cell>
        </row>
        <row r="5419">
          <cell r="L5419">
            <v>56.86</v>
          </cell>
        </row>
        <row r="5420">
          <cell r="D5420" t="str">
            <v> 100308 </v>
          </cell>
          <cell r="E5420" t="str">
            <v>SINAPI</v>
          </cell>
          <cell r="F5420" t="str">
            <v>MECÂNICO DE REFRIGERAÇÃO COM ENCARGOS COMPLEMENTARES</v>
          </cell>
          <cell r="G5420" t="str">
            <v>SEDI - SERVIÇOS DIVERSOS</v>
          </cell>
        </row>
        <row r="5420">
          <cell r="I5420" t="str">
            <v>H</v>
          </cell>
          <cell r="J5420">
            <v>1</v>
          </cell>
          <cell r="K5420">
            <v>0</v>
          </cell>
          <cell r="L5420">
            <v>29.89</v>
          </cell>
        </row>
        <row r="5421">
          <cell r="D5421" t="str">
            <v> 88243 </v>
          </cell>
          <cell r="E5421" t="str">
            <v>SINAPI</v>
          </cell>
          <cell r="F5421" t="str">
            <v>AJUDANTE ESPECIALIZADO COM ENCARGOS COMPLEMENTARES</v>
          </cell>
          <cell r="G5421" t="str">
            <v>SEDI - SERVIÇOS DIVERSOS</v>
          </cell>
        </row>
        <row r="5421">
          <cell r="I5421" t="str">
            <v>H</v>
          </cell>
          <cell r="J5421">
            <v>1</v>
          </cell>
          <cell r="K5421">
            <v>0</v>
          </cell>
          <cell r="L5421">
            <v>26.97</v>
          </cell>
        </row>
        <row r="5423">
          <cell r="D5423" t="str">
            <v>Código</v>
          </cell>
          <cell r="E5423" t="str">
            <v>Banco</v>
          </cell>
          <cell r="F5423" t="str">
            <v>Descrição</v>
          </cell>
          <cell r="G5423" t="str">
            <v>Tipo</v>
          </cell>
        </row>
        <row r="5423">
          <cell r="I5423" t="str">
            <v>Und</v>
          </cell>
          <cell r="J5423" t="str">
            <v>Quant.</v>
          </cell>
          <cell r="K5423" t="str">
            <v>Porcent.</v>
          </cell>
          <cell r="L5423" t="str">
            <v>Valor Unit</v>
          </cell>
        </row>
        <row r="5424">
          <cell r="D5424" t="str">
            <v> 070079 </v>
          </cell>
          <cell r="E5424" t="str">
            <v>SBC</v>
          </cell>
          <cell r="F5424" t="str">
            <v>COLARINHO EM CHAPA DE ACO GALVANIZADO SEM REGISTRO 100MM 4""</v>
          </cell>
          <cell r="G5424" t="str">
            <v>INSTALACOES MECANICAS - AR CONDICIONADO</v>
          </cell>
        </row>
        <row r="5424">
          <cell r="I5424" t="str">
            <v>UN</v>
          </cell>
          <cell r="J5424">
            <v>1</v>
          </cell>
        </row>
        <row r="5424">
          <cell r="L5424">
            <v>52.45</v>
          </cell>
        </row>
        <row r="5425">
          <cell r="D5425" t="str">
            <v> 203054 </v>
          </cell>
          <cell r="E5425" t="str">
            <v>SBC</v>
          </cell>
          <cell r="F5425" t="str">
            <v>COLARINHO EM CHAPA DE AǏ GALVANIZADO, SEM REGISTRO 4" 100MM</v>
          </cell>
          <cell r="G5425" t="str">
            <v>Material</v>
          </cell>
        </row>
        <row r="5425">
          <cell r="I5425" t="str">
            <v>UN</v>
          </cell>
          <cell r="J5425">
            <v>1</v>
          </cell>
          <cell r="K5425">
            <v>0</v>
          </cell>
          <cell r="L5425">
            <v>6.9</v>
          </cell>
        </row>
        <row r="5426">
          <cell r="D5426" t="str">
            <v> 030160 </v>
          </cell>
          <cell r="E5426" t="str">
            <v>SBC</v>
          </cell>
          <cell r="F5426" t="str">
            <v>FITA ADESIVA DE POLIPROPILENO ALUMINIZADO (BOPP) 48MM X 50M</v>
          </cell>
          <cell r="G5426" t="str">
            <v>Material</v>
          </cell>
        </row>
        <row r="5426">
          <cell r="I5426" t="str">
            <v>UN</v>
          </cell>
          <cell r="J5426">
            <v>0.1238</v>
          </cell>
          <cell r="K5426">
            <v>0</v>
          </cell>
          <cell r="L5426">
            <v>6.75</v>
          </cell>
        </row>
        <row r="5427">
          <cell r="D5427" t="str">
            <v> 099970 </v>
          </cell>
          <cell r="E5427" t="str">
            <v>SBC</v>
          </cell>
          <cell r="F5427" t="str">
            <v>MECANICO DE REFRIGERACAO</v>
          </cell>
          <cell r="G5427" t="str">
            <v>Mão de Obra</v>
          </cell>
        </row>
        <row r="5427">
          <cell r="I5427" t="str">
            <v>H</v>
          </cell>
          <cell r="J5427">
            <v>1</v>
          </cell>
          <cell r="K5427">
            <v>0</v>
          </cell>
          <cell r="L5427">
            <v>25.047069</v>
          </cell>
        </row>
        <row r="5428">
          <cell r="D5428" t="str">
            <v> 099303 </v>
          </cell>
          <cell r="E5428" t="str">
            <v>SBC</v>
          </cell>
          <cell r="F5428" t="str">
            <v>AJUDANTE ESPECIALIZADO - MECANICO DE REFRIGERACAO</v>
          </cell>
          <cell r="G5428" t="str">
            <v>Mão de Obra</v>
          </cell>
        </row>
        <row r="5428">
          <cell r="I5428" t="str">
            <v>H</v>
          </cell>
          <cell r="J5428">
            <v>1</v>
          </cell>
          <cell r="K5428">
            <v>0</v>
          </cell>
          <cell r="L5428">
            <v>19.687466</v>
          </cell>
        </row>
        <row r="5430">
          <cell r="D5430" t="str">
            <v>Código</v>
          </cell>
          <cell r="E5430" t="str">
            <v>Banco</v>
          </cell>
          <cell r="F5430" t="str">
            <v>Descrição</v>
          </cell>
          <cell r="G5430" t="str">
            <v>Tipo</v>
          </cell>
        </row>
        <row r="5430">
          <cell r="I5430" t="str">
            <v>Und</v>
          </cell>
          <cell r="J5430" t="str">
            <v>Quant.</v>
          </cell>
          <cell r="K5430" t="str">
            <v>Porcent.</v>
          </cell>
          <cell r="L5430" t="str">
            <v>Valor Unit</v>
          </cell>
        </row>
        <row r="5431">
          <cell r="D5431" t="str">
            <v> UFF00421 (ADAPT_SBC:070198) </v>
          </cell>
          <cell r="E5431" t="str">
            <v>Próprio</v>
          </cell>
          <cell r="F5431" t="str">
            <v>FORNECIMENTO E INSTALAÇÃO COMPLETA - COLARINHO SIMPLES EM CHAPA DE AÇO GALVANIZADO (NOVO) - DIÂMETRO Ø131mm - MARCA MULTIVAC OU EQUIVALENTE TÉCNICO</v>
          </cell>
          <cell r="G5431">
            <v>70</v>
          </cell>
        </row>
        <row r="5431">
          <cell r="I5431" t="str">
            <v>UN</v>
          </cell>
          <cell r="J5431">
            <v>1</v>
          </cell>
        </row>
        <row r="5431">
          <cell r="L5431">
            <v>67.78</v>
          </cell>
        </row>
        <row r="5432">
          <cell r="D5432" t="str">
            <v> 88243 </v>
          </cell>
          <cell r="E5432" t="str">
            <v>SINAPI</v>
          </cell>
          <cell r="F5432" t="str">
            <v>AJUDANTE ESPECIALIZADO COM ENCARGOS COMPLEMENTARES</v>
          </cell>
          <cell r="G5432" t="str">
            <v>SEDI - SERVIÇOS DIVERSOS</v>
          </cell>
        </row>
        <row r="5432">
          <cell r="I5432" t="str">
            <v>H</v>
          </cell>
          <cell r="J5432">
            <v>1.031</v>
          </cell>
          <cell r="K5432">
            <v>0</v>
          </cell>
          <cell r="L5432">
            <v>26.97</v>
          </cell>
        </row>
        <row r="5433">
          <cell r="D5433" t="str">
            <v> 100308 </v>
          </cell>
          <cell r="E5433" t="str">
            <v>SINAPI</v>
          </cell>
          <cell r="F5433" t="str">
            <v>MECÂNICO DE REFRIGERAÇÃO COM ENCARGOS COMPLEMENTARES</v>
          </cell>
          <cell r="G5433" t="str">
            <v>SEDI - SERVIÇOS DIVERSOS</v>
          </cell>
        </row>
        <row r="5433">
          <cell r="I5433" t="str">
            <v>H</v>
          </cell>
          <cell r="J5433">
            <v>1.031</v>
          </cell>
          <cell r="K5433">
            <v>0</v>
          </cell>
          <cell r="L5433">
            <v>29.89</v>
          </cell>
        </row>
        <row r="5434">
          <cell r="D5434" t="str">
            <v> 203055 </v>
          </cell>
          <cell r="E5434" t="str">
            <v>SBC</v>
          </cell>
          <cell r="F5434" t="str">
            <v>COLARINHO EM CHAPA DE ACO GALVANIZADA SEM REGISTRO 5" (125mm)</v>
          </cell>
          <cell r="G5434" t="str">
            <v>Material</v>
          </cell>
        </row>
        <row r="5434">
          <cell r="I5434" t="str">
            <v>UN</v>
          </cell>
          <cell r="J5434">
            <v>1.031</v>
          </cell>
          <cell r="K5434">
            <v>0</v>
          </cell>
          <cell r="L5434">
            <v>8.9</v>
          </cell>
        </row>
        <row r="5436">
          <cell r="D5436" t="str">
            <v>Código</v>
          </cell>
          <cell r="E5436" t="str">
            <v>Banco</v>
          </cell>
          <cell r="F5436" t="str">
            <v>Descrição</v>
          </cell>
          <cell r="G5436" t="str">
            <v>Tipo</v>
          </cell>
        </row>
        <row r="5436">
          <cell r="I5436" t="str">
            <v>Und</v>
          </cell>
          <cell r="J5436" t="str">
            <v>Quant.</v>
          </cell>
          <cell r="K5436" t="str">
            <v>Porcent.</v>
          </cell>
          <cell r="L5436" t="str">
            <v>Valor Unit</v>
          </cell>
        </row>
        <row r="5437">
          <cell r="D5437" t="str">
            <v> UFF00422 (ADAPT_SBC:070199) </v>
          </cell>
          <cell r="E5437" t="str">
            <v>Próprio</v>
          </cell>
          <cell r="F5437" t="str">
            <v>FORNECIMENTO E INSTALAÇÃO COMPLETA - COLARINHO SIMPLES EM CHAPA DE AÇO GALVANIZADO (NOVO) - DIÂMETRO Ø161mm - MARCA MULTIVAC OU EQUIVALENTE TÉCNICO</v>
          </cell>
          <cell r="G5437">
            <v>70</v>
          </cell>
        </row>
        <row r="5437">
          <cell r="I5437" t="str">
            <v>UN</v>
          </cell>
          <cell r="J5437">
            <v>1</v>
          </cell>
        </row>
        <row r="5437">
          <cell r="L5437">
            <v>68.35</v>
          </cell>
        </row>
        <row r="5438">
          <cell r="D5438" t="str">
            <v> 100308 </v>
          </cell>
          <cell r="E5438" t="str">
            <v>SINAPI</v>
          </cell>
          <cell r="F5438" t="str">
            <v>MECÂNICO DE REFRIGERAÇÃO COM ENCARGOS COMPLEMENTARES</v>
          </cell>
          <cell r="G5438" t="str">
            <v>SEDI - SERVIÇOS DIVERSOS</v>
          </cell>
        </row>
        <row r="5438">
          <cell r="I5438" t="str">
            <v>H</v>
          </cell>
          <cell r="J5438">
            <v>1</v>
          </cell>
          <cell r="K5438">
            <v>0</v>
          </cell>
          <cell r="L5438">
            <v>29.89</v>
          </cell>
        </row>
        <row r="5439">
          <cell r="D5439" t="str">
            <v> 88243 </v>
          </cell>
          <cell r="E5439" t="str">
            <v>SINAPI</v>
          </cell>
          <cell r="F5439" t="str">
            <v>AJUDANTE ESPECIALIZADO COM ENCARGOS COMPLEMENTARES</v>
          </cell>
          <cell r="G5439" t="str">
            <v>SEDI - SERVIÇOS DIVERSOS</v>
          </cell>
        </row>
        <row r="5439">
          <cell r="I5439" t="str">
            <v>H</v>
          </cell>
          <cell r="J5439">
            <v>1</v>
          </cell>
          <cell r="K5439">
            <v>0</v>
          </cell>
          <cell r="L5439">
            <v>26.97</v>
          </cell>
        </row>
        <row r="5440">
          <cell r="D5440" t="str">
            <v> 203056 </v>
          </cell>
          <cell r="E5440" t="str">
            <v>SBC</v>
          </cell>
          <cell r="F5440" t="str">
            <v>COLARINHO EM CHAPA DE AǏ GALVANIZADO,SEM REGISTRO 5"(150MM)</v>
          </cell>
          <cell r="G5440" t="str">
            <v>Material</v>
          </cell>
        </row>
        <row r="5440">
          <cell r="I5440" t="str">
            <v>UN</v>
          </cell>
          <cell r="J5440">
            <v>1</v>
          </cell>
          <cell r="K5440">
            <v>0</v>
          </cell>
          <cell r="L5440">
            <v>11.49</v>
          </cell>
        </row>
        <row r="5442">
          <cell r="D5442" t="str">
            <v>Código</v>
          </cell>
          <cell r="E5442" t="str">
            <v>Banco</v>
          </cell>
          <cell r="F5442" t="str">
            <v>Descrição</v>
          </cell>
          <cell r="G5442" t="str">
            <v>Tipo</v>
          </cell>
        </row>
        <row r="5442">
          <cell r="I5442" t="str">
            <v>Und</v>
          </cell>
          <cell r="J5442" t="str">
            <v>Quant.</v>
          </cell>
          <cell r="K5442" t="str">
            <v>Porcent.</v>
          </cell>
          <cell r="L5442" t="str">
            <v>Valor Unit</v>
          </cell>
        </row>
        <row r="5443">
          <cell r="D5443" t="str">
            <v> UFF00423 (ADAPT_SBC:070335) </v>
          </cell>
          <cell r="E5443" t="str">
            <v>Próprio</v>
          </cell>
          <cell r="F5443" t="str">
            <v>FORNECIMENTO E INSTALAÇÃO COMPLETA - COLARINHO SIMPLES EM CHAPA DE AÇO GALVANIZADO (NOVO) - DIÂMETRO Ø185mm - MARCA MULTIVAC OU EQUIVALENTE TÉCNICO</v>
          </cell>
          <cell r="G5443">
            <v>70</v>
          </cell>
        </row>
        <row r="5443">
          <cell r="I5443" t="str">
            <v>UN</v>
          </cell>
          <cell r="J5443">
            <v>1</v>
          </cell>
        </row>
        <row r="5443">
          <cell r="L5443">
            <v>70.59</v>
          </cell>
        </row>
        <row r="5444">
          <cell r="D5444" t="str">
            <v> 88243 </v>
          </cell>
          <cell r="E5444" t="str">
            <v>SINAPI</v>
          </cell>
          <cell r="F5444" t="str">
            <v>AJUDANTE ESPECIALIZADO COM ENCARGOS COMPLEMENTARES</v>
          </cell>
          <cell r="G5444" t="str">
            <v>SEDI - SERVIÇOS DIVERSOS</v>
          </cell>
        </row>
        <row r="5444">
          <cell r="I5444" t="str">
            <v>H</v>
          </cell>
          <cell r="J5444">
            <v>1</v>
          </cell>
          <cell r="K5444">
            <v>0</v>
          </cell>
          <cell r="L5444">
            <v>26.97</v>
          </cell>
        </row>
        <row r="5445">
          <cell r="D5445" t="str">
            <v> 100308 </v>
          </cell>
          <cell r="E5445" t="str">
            <v>SINAPI</v>
          </cell>
          <cell r="F5445" t="str">
            <v>MECÂNICO DE REFRIGERAÇÃO COM ENCARGOS COMPLEMENTARES</v>
          </cell>
          <cell r="G5445" t="str">
            <v>SEDI - SERVIÇOS DIVERSOS</v>
          </cell>
        </row>
        <row r="5445">
          <cell r="I5445" t="str">
            <v>H</v>
          </cell>
          <cell r="J5445">
            <v>1</v>
          </cell>
          <cell r="K5445">
            <v>0</v>
          </cell>
          <cell r="L5445">
            <v>29.89</v>
          </cell>
        </row>
        <row r="5446">
          <cell r="D5446" t="str">
            <v> 203057 </v>
          </cell>
          <cell r="E5446" t="str">
            <v>SBC</v>
          </cell>
          <cell r="F5446" t="str">
            <v>COLARINHO EM CHAPA DE ACO GALVANIZADO, SEM REGISTO 8" 200MM</v>
          </cell>
          <cell r="G5446" t="str">
            <v>Material</v>
          </cell>
        </row>
        <row r="5446">
          <cell r="I5446" t="str">
            <v>UN</v>
          </cell>
          <cell r="J5446">
            <v>1</v>
          </cell>
          <cell r="K5446">
            <v>0</v>
          </cell>
          <cell r="L5446">
            <v>12.9</v>
          </cell>
        </row>
        <row r="5447">
          <cell r="D5447" t="str">
            <v> 030160 </v>
          </cell>
          <cell r="E5447" t="str">
            <v>SBC</v>
          </cell>
          <cell r="F5447" t="str">
            <v>FITA ADESIVA DE POLIPROPILENO ALUMINIZADO (BOPP) 48MM X 50M</v>
          </cell>
          <cell r="G5447" t="str">
            <v>Material</v>
          </cell>
        </row>
        <row r="5447">
          <cell r="I5447" t="str">
            <v>UN</v>
          </cell>
          <cell r="J5447">
            <v>0.1238</v>
          </cell>
          <cell r="K5447">
            <v>0</v>
          </cell>
          <cell r="L5447">
            <v>6.75</v>
          </cell>
        </row>
        <row r="5449">
          <cell r="D5449" t="str">
            <v>Código</v>
          </cell>
          <cell r="E5449" t="str">
            <v>Banco</v>
          </cell>
          <cell r="F5449" t="str">
            <v>Descrição</v>
          </cell>
          <cell r="G5449" t="str">
            <v>Tipo</v>
          </cell>
        </row>
        <row r="5449">
          <cell r="I5449" t="str">
            <v>Und</v>
          </cell>
          <cell r="J5449" t="str">
            <v>Quant.</v>
          </cell>
          <cell r="K5449" t="str">
            <v>Porcent.</v>
          </cell>
          <cell r="L5449" t="str">
            <v>Valor Unit</v>
          </cell>
        </row>
        <row r="5450">
          <cell r="D5450" t="str">
            <v> 070335 </v>
          </cell>
          <cell r="E5450" t="str">
            <v>SBC</v>
          </cell>
          <cell r="F5450" t="str">
            <v>COLARINHO EM CHAPA DE ACO GALVANIZADO, SEM REGISTRO 8"" 200MM</v>
          </cell>
          <cell r="G5450" t="str">
            <v>INSTALACOES MECANICAS - AR CONDICIONADO</v>
          </cell>
        </row>
        <row r="5450">
          <cell r="I5450" t="str">
            <v>UN</v>
          </cell>
          <cell r="J5450">
            <v>1</v>
          </cell>
        </row>
        <row r="5450">
          <cell r="L5450">
            <v>58.45</v>
          </cell>
        </row>
        <row r="5451">
          <cell r="D5451" t="str">
            <v> 203057 </v>
          </cell>
          <cell r="E5451" t="str">
            <v>SBC</v>
          </cell>
          <cell r="F5451" t="str">
            <v>COLARINHO EM CHAPA DE ACO GALVANIZADO, SEM REGISTO 8" 200MM</v>
          </cell>
          <cell r="G5451" t="str">
            <v>Material</v>
          </cell>
        </row>
        <row r="5451">
          <cell r="I5451" t="str">
            <v>UN</v>
          </cell>
          <cell r="J5451">
            <v>1</v>
          </cell>
          <cell r="K5451">
            <v>0</v>
          </cell>
          <cell r="L5451">
            <v>12.9</v>
          </cell>
        </row>
        <row r="5452">
          <cell r="D5452" t="str">
            <v> 099970 </v>
          </cell>
          <cell r="E5452" t="str">
            <v>SBC</v>
          </cell>
          <cell r="F5452" t="str">
            <v>MECANICO DE REFRIGERACAO</v>
          </cell>
          <cell r="G5452" t="str">
            <v>Mão de Obra</v>
          </cell>
        </row>
        <row r="5452">
          <cell r="I5452" t="str">
            <v>H</v>
          </cell>
          <cell r="J5452">
            <v>1</v>
          </cell>
          <cell r="K5452">
            <v>0</v>
          </cell>
          <cell r="L5452">
            <v>25.047069</v>
          </cell>
        </row>
        <row r="5453">
          <cell r="D5453" t="str">
            <v> 030160 </v>
          </cell>
          <cell r="E5453" t="str">
            <v>SBC</v>
          </cell>
          <cell r="F5453" t="str">
            <v>FITA ADESIVA DE POLIPROPILENO ALUMINIZADO (BOPP) 48MM X 50M</v>
          </cell>
          <cell r="G5453" t="str">
            <v>Material</v>
          </cell>
        </row>
        <row r="5453">
          <cell r="I5453" t="str">
            <v>UN</v>
          </cell>
          <cell r="J5453">
            <v>0.1238</v>
          </cell>
          <cell r="K5453">
            <v>0</v>
          </cell>
          <cell r="L5453">
            <v>6.75</v>
          </cell>
        </row>
        <row r="5454">
          <cell r="D5454" t="str">
            <v> 099303 </v>
          </cell>
          <cell r="E5454" t="str">
            <v>SBC</v>
          </cell>
          <cell r="F5454" t="str">
            <v>AJUDANTE ESPECIALIZADO - MECANICO DE REFRIGERACAO</v>
          </cell>
          <cell r="G5454" t="str">
            <v>Mão de Obra</v>
          </cell>
        </row>
        <row r="5454">
          <cell r="I5454" t="str">
            <v>H</v>
          </cell>
          <cell r="J5454">
            <v>1</v>
          </cell>
          <cell r="K5454">
            <v>0</v>
          </cell>
          <cell r="L5454">
            <v>19.687466</v>
          </cell>
        </row>
        <row r="5456">
          <cell r="D5456" t="str">
            <v>Código</v>
          </cell>
          <cell r="E5456" t="str">
            <v>Banco</v>
          </cell>
          <cell r="F5456" t="str">
            <v>Descrição</v>
          </cell>
          <cell r="G5456" t="str">
            <v>Tipo</v>
          </cell>
        </row>
        <row r="5456">
          <cell r="I5456" t="str">
            <v>Und</v>
          </cell>
          <cell r="J5456" t="str">
            <v>Quant.</v>
          </cell>
          <cell r="K5456" t="str">
            <v>Porcent.</v>
          </cell>
          <cell r="L5456" t="str">
            <v>Valor Unit</v>
          </cell>
        </row>
        <row r="5457">
          <cell r="D5457" t="str">
            <v> UFF00424 (ADAPT_SBC:070336) </v>
          </cell>
          <cell r="E5457" t="str">
            <v>Próprio</v>
          </cell>
          <cell r="F5457" t="str">
            <v>FORNECIMENTO E INSTALAÇÃO COMPLETA - COLARINHO SIMPLES EM CHAPA DE AÇO GALVANIZADO (NOVO) - DIÂMETRO Ø263mm - MARCA MULTIVAC OU EQUIVALENTE TÉCNICO</v>
          </cell>
          <cell r="G5457">
            <v>70</v>
          </cell>
        </row>
        <row r="5457">
          <cell r="I5457" t="str">
            <v>UN</v>
          </cell>
          <cell r="J5457">
            <v>1</v>
          </cell>
        </row>
        <row r="5457">
          <cell r="L5457">
            <v>73.59</v>
          </cell>
        </row>
        <row r="5458">
          <cell r="D5458" t="str">
            <v> 100308 </v>
          </cell>
          <cell r="E5458" t="str">
            <v>SINAPI</v>
          </cell>
          <cell r="F5458" t="str">
            <v>MECÂNICO DE REFRIGERAÇÃO COM ENCARGOS COMPLEMENTARES</v>
          </cell>
          <cell r="G5458" t="str">
            <v>SEDI - SERVIÇOS DIVERSOS</v>
          </cell>
        </row>
        <row r="5458">
          <cell r="I5458" t="str">
            <v>H</v>
          </cell>
          <cell r="J5458">
            <v>1</v>
          </cell>
          <cell r="K5458">
            <v>0</v>
          </cell>
          <cell r="L5458">
            <v>29.89</v>
          </cell>
        </row>
        <row r="5459">
          <cell r="D5459" t="str">
            <v> 88243 </v>
          </cell>
          <cell r="E5459" t="str">
            <v>SINAPI</v>
          </cell>
          <cell r="F5459" t="str">
            <v>AJUDANTE ESPECIALIZADO COM ENCARGOS COMPLEMENTARES</v>
          </cell>
          <cell r="G5459" t="str">
            <v>SEDI - SERVIÇOS DIVERSOS</v>
          </cell>
        </row>
        <row r="5459">
          <cell r="I5459" t="str">
            <v>H</v>
          </cell>
          <cell r="J5459">
            <v>1</v>
          </cell>
          <cell r="K5459">
            <v>0</v>
          </cell>
          <cell r="L5459">
            <v>26.97</v>
          </cell>
        </row>
        <row r="5460">
          <cell r="D5460" t="str">
            <v> 203058 </v>
          </cell>
          <cell r="E5460" t="str">
            <v>SBC</v>
          </cell>
          <cell r="F5460" t="str">
            <v>COLARINHO EM CHAPA DE AǏ GALVANIZADO, SEM REGISTRO 10"250MM</v>
          </cell>
          <cell r="G5460" t="str">
            <v>Material</v>
          </cell>
        </row>
        <row r="5460">
          <cell r="I5460" t="str">
            <v>UN</v>
          </cell>
          <cell r="J5460">
            <v>1</v>
          </cell>
          <cell r="K5460">
            <v>0</v>
          </cell>
          <cell r="L5460">
            <v>15.9</v>
          </cell>
        </row>
        <row r="5461">
          <cell r="D5461" t="str">
            <v> 030160 </v>
          </cell>
          <cell r="E5461" t="str">
            <v>SBC</v>
          </cell>
          <cell r="F5461" t="str">
            <v>FITA ADESIVA DE POLIPROPILENO ALUMINIZADO (BOPP) 48MM X 50M</v>
          </cell>
          <cell r="G5461" t="str">
            <v>Material</v>
          </cell>
        </row>
        <row r="5461">
          <cell r="I5461" t="str">
            <v>UN</v>
          </cell>
          <cell r="J5461">
            <v>0.1238</v>
          </cell>
          <cell r="K5461">
            <v>0</v>
          </cell>
          <cell r="L5461">
            <v>6.75</v>
          </cell>
        </row>
        <row r="5463">
          <cell r="F5463" t="str">
            <v>DUTOS RÍGIDOS - DUTOS FLEXÍVEIS - ISOLAMENTOS</v>
          </cell>
        </row>
        <row r="5464">
          <cell r="D5464" t="str">
            <v>Código</v>
          </cell>
          <cell r="E5464" t="str">
            <v>Banco</v>
          </cell>
          <cell r="F5464" t="str">
            <v>Descrição</v>
          </cell>
          <cell r="G5464" t="str">
            <v>Tipo</v>
          </cell>
        </row>
        <row r="5464">
          <cell r="I5464" t="str">
            <v>Und</v>
          </cell>
          <cell r="J5464" t="str">
            <v>Quant.</v>
          </cell>
          <cell r="K5464" t="str">
            <v>Porcent.</v>
          </cell>
          <cell r="L5464" t="str">
            <v>Valor Unit</v>
          </cell>
        </row>
        <row r="5465">
          <cell r="D5465" t="str">
            <v> UFF00425 (ADAPT_SBC:073350) </v>
          </cell>
          <cell r="E5465" t="str">
            <v>Próprio</v>
          </cell>
          <cell r="F5465" t="str">
            <v>FORNECIMENTO E INSTALAÇÃO COMPLETA - CHAPA DE AÇO GALVANIZADO #20</v>
          </cell>
          <cell r="G5465">
            <v>73</v>
          </cell>
        </row>
        <row r="5465">
          <cell r="I5465" t="str">
            <v>KG</v>
          </cell>
          <cell r="J5465">
            <v>1</v>
          </cell>
        </row>
        <row r="5465">
          <cell r="L5465">
            <v>19.32</v>
          </cell>
        </row>
        <row r="5466">
          <cell r="D5466" t="str">
            <v> 88243 </v>
          </cell>
          <cell r="E5466" t="str">
            <v>SINAPI</v>
          </cell>
          <cell r="F5466" t="str">
            <v>AJUDANTE ESPECIALIZADO COM ENCARGOS COMPLEMENTARES</v>
          </cell>
          <cell r="G5466" t="str">
            <v>SEDI - SERVIÇOS DIVERSOS</v>
          </cell>
        </row>
        <row r="5466">
          <cell r="I5466" t="str">
            <v>H</v>
          </cell>
          <cell r="J5466">
            <v>0.128</v>
          </cell>
          <cell r="K5466">
            <v>0</v>
          </cell>
          <cell r="L5466">
            <v>26.97</v>
          </cell>
        </row>
        <row r="5467">
          <cell r="D5467" t="str">
            <v> 88277 </v>
          </cell>
          <cell r="E5467" t="str">
            <v>SINAPI</v>
          </cell>
          <cell r="F5467" t="str">
            <v>MONTADOR (TUBO AÇO/EQUIPAMENTOS) COM ENCARGOS COMPLEMENTARES</v>
          </cell>
          <cell r="G5467" t="str">
            <v>SEDI - SERVIÇOS DIVERSOS</v>
          </cell>
        </row>
        <row r="5467">
          <cell r="I5467" t="str">
            <v>H</v>
          </cell>
          <cell r="J5467">
            <v>0.128</v>
          </cell>
          <cell r="K5467">
            <v>0</v>
          </cell>
          <cell r="L5467">
            <v>41.79</v>
          </cell>
        </row>
        <row r="5468">
          <cell r="D5468" t="str">
            <v> 006256 </v>
          </cell>
          <cell r="E5468" t="str">
            <v>SBC</v>
          </cell>
          <cell r="F5468" t="str">
            <v>CHAPA GALVANIZADA #20 600mm x 0,95mm (7,60kg/m2)</v>
          </cell>
          <cell r="G5468" t="str">
            <v>Material</v>
          </cell>
        </row>
        <row r="5468">
          <cell r="I5468" t="str">
            <v>KG</v>
          </cell>
          <cell r="J5468">
            <v>1</v>
          </cell>
          <cell r="K5468">
            <v>0</v>
          </cell>
          <cell r="L5468">
            <v>10.53</v>
          </cell>
        </row>
        <row r="5470">
          <cell r="D5470" t="str">
            <v>Código</v>
          </cell>
          <cell r="E5470" t="str">
            <v>Banco</v>
          </cell>
          <cell r="F5470" t="str">
            <v>Descrição</v>
          </cell>
          <cell r="G5470" t="str">
            <v>Tipo</v>
          </cell>
        </row>
        <row r="5470">
          <cell r="I5470" t="str">
            <v>Und</v>
          </cell>
          <cell r="J5470" t="str">
            <v>Quant.</v>
          </cell>
          <cell r="K5470" t="str">
            <v>Porcent.</v>
          </cell>
          <cell r="L5470" t="str">
            <v>Valor Unit</v>
          </cell>
        </row>
        <row r="5471">
          <cell r="D5471" t="str">
            <v> 073350 </v>
          </cell>
          <cell r="E5471" t="str">
            <v>SBC</v>
          </cell>
          <cell r="F5471" t="str">
            <v>CHAPA DE ACO GALVANIZADO #22 (6,4kg/m2) PARA DUTOS EXAUSTAO</v>
          </cell>
          <cell r="G5471" t="str">
            <v>INSTALACOES MECANICAS - EXAUSTAO</v>
          </cell>
        </row>
        <row r="5471">
          <cell r="I5471" t="str">
            <v>KG</v>
          </cell>
          <cell r="J5471">
            <v>1</v>
          </cell>
        </row>
        <row r="5471">
          <cell r="L5471">
            <v>17.12</v>
          </cell>
        </row>
        <row r="5472">
          <cell r="D5472" t="str">
            <v> 099715 </v>
          </cell>
          <cell r="E5472" t="str">
            <v>SBC</v>
          </cell>
          <cell r="F5472" t="str">
            <v>DUTEIRO - MONTADOR</v>
          </cell>
          <cell r="G5472" t="str">
            <v>Mão de Obra</v>
          </cell>
        </row>
        <row r="5472">
          <cell r="I5472" t="str">
            <v>H</v>
          </cell>
          <cell r="J5472">
            <v>0.128</v>
          </cell>
          <cell r="K5472">
            <v>0</v>
          </cell>
          <cell r="L5472">
            <v>25.047069</v>
          </cell>
        </row>
        <row r="5473">
          <cell r="D5473" t="str">
            <v> 099065 </v>
          </cell>
          <cell r="E5473" t="str">
            <v>SBC</v>
          </cell>
          <cell r="F5473" t="str">
            <v>AJUDANTE DE ESPECIALIZADO - DUTEIRO</v>
          </cell>
          <cell r="G5473" t="str">
            <v>Mão de Obra</v>
          </cell>
        </row>
        <row r="5473">
          <cell r="I5473" t="str">
            <v>H</v>
          </cell>
          <cell r="J5473">
            <v>0.128</v>
          </cell>
          <cell r="K5473">
            <v>0</v>
          </cell>
          <cell r="L5473">
            <v>19.687466</v>
          </cell>
        </row>
        <row r="5474">
          <cell r="D5474" t="str">
            <v> 010942 </v>
          </cell>
          <cell r="E5474" t="str">
            <v>SBC</v>
          </cell>
          <cell r="F5474" t="str">
            <v>CHAPA GALVANIZADA #22 600mm x 0,80m (6,40kg/m2)</v>
          </cell>
          <cell r="G5474" t="str">
            <v>Material</v>
          </cell>
        </row>
        <row r="5474">
          <cell r="I5474" t="str">
            <v>KG</v>
          </cell>
          <cell r="J5474">
            <v>1</v>
          </cell>
          <cell r="K5474">
            <v>0</v>
          </cell>
          <cell r="L5474">
            <v>11.41</v>
          </cell>
        </row>
        <row r="5476">
          <cell r="D5476" t="str">
            <v>Código</v>
          </cell>
          <cell r="E5476" t="str">
            <v>Banco</v>
          </cell>
          <cell r="F5476" t="str">
            <v>Descrição</v>
          </cell>
          <cell r="G5476" t="str">
            <v>Tipo</v>
          </cell>
        </row>
        <row r="5476">
          <cell r="I5476" t="str">
            <v>Und</v>
          </cell>
          <cell r="J5476" t="str">
            <v>Quant.</v>
          </cell>
          <cell r="K5476" t="str">
            <v>Porcent.</v>
          </cell>
          <cell r="L5476" t="str">
            <v>Valor Unit</v>
          </cell>
        </row>
        <row r="5477">
          <cell r="D5477" t="str">
            <v> 073351 </v>
          </cell>
          <cell r="E5477" t="str">
            <v>SBC</v>
          </cell>
          <cell r="F5477" t="str">
            <v>CHAPA DE ACO GALVANIZADO #24 (5,20kg/m2) PARA DUTOS EXAUSTAO</v>
          </cell>
          <cell r="G5477" t="str">
            <v>INSTALACOES MECANICAS - EXAUSTAO</v>
          </cell>
        </row>
        <row r="5477">
          <cell r="I5477" t="str">
            <v>KG</v>
          </cell>
          <cell r="J5477">
            <v>1</v>
          </cell>
        </row>
        <row r="5477">
          <cell r="L5477">
            <v>17.19</v>
          </cell>
        </row>
        <row r="5478">
          <cell r="D5478" t="str">
            <v> 099065 </v>
          </cell>
          <cell r="E5478" t="str">
            <v>SBC</v>
          </cell>
          <cell r="F5478" t="str">
            <v>AJUDANTE DE ESPECIALIZADO - DUTEIRO</v>
          </cell>
          <cell r="G5478" t="str">
            <v>Mão de Obra</v>
          </cell>
        </row>
        <row r="5478">
          <cell r="I5478" t="str">
            <v>H</v>
          </cell>
          <cell r="J5478">
            <v>0.128</v>
          </cell>
          <cell r="K5478">
            <v>0</v>
          </cell>
          <cell r="L5478">
            <v>19.687466</v>
          </cell>
        </row>
        <row r="5479">
          <cell r="D5479" t="str">
            <v> 014226 </v>
          </cell>
          <cell r="E5479" t="str">
            <v>SBC</v>
          </cell>
          <cell r="F5479" t="str">
            <v>CHAPA GALVANIZADA #24 600mm x 0,65mm (5,12kg/m2)</v>
          </cell>
          <cell r="G5479" t="str">
            <v>Material</v>
          </cell>
        </row>
        <row r="5479">
          <cell r="I5479" t="str">
            <v>KG</v>
          </cell>
          <cell r="J5479">
            <v>1</v>
          </cell>
          <cell r="K5479">
            <v>0</v>
          </cell>
          <cell r="L5479">
            <v>11.48</v>
          </cell>
        </row>
        <row r="5480">
          <cell r="D5480" t="str">
            <v> 099715 </v>
          </cell>
          <cell r="E5480" t="str">
            <v>SBC</v>
          </cell>
          <cell r="F5480" t="str">
            <v>DUTEIRO - MONTADOR</v>
          </cell>
          <cell r="G5480" t="str">
            <v>Mão de Obra</v>
          </cell>
        </row>
        <row r="5480">
          <cell r="I5480" t="str">
            <v>H</v>
          </cell>
          <cell r="J5480">
            <v>0.128</v>
          </cell>
          <cell r="K5480">
            <v>0</v>
          </cell>
          <cell r="L5480">
            <v>25.047069</v>
          </cell>
        </row>
        <row r="5482">
          <cell r="D5482" t="str">
            <v>Código</v>
          </cell>
          <cell r="E5482" t="str">
            <v>Banco</v>
          </cell>
          <cell r="F5482" t="str">
            <v>Descrição</v>
          </cell>
          <cell r="G5482" t="str">
            <v>Tipo</v>
          </cell>
        </row>
        <row r="5482">
          <cell r="I5482" t="str">
            <v>Und</v>
          </cell>
          <cell r="J5482" t="str">
            <v>Quant.</v>
          </cell>
          <cell r="K5482" t="str">
            <v>Porcent.</v>
          </cell>
          <cell r="L5482" t="str">
            <v>Valor Unit</v>
          </cell>
        </row>
        <row r="5483">
          <cell r="D5483" t="str">
            <v> 073352 </v>
          </cell>
          <cell r="E5483" t="str">
            <v>SBC</v>
          </cell>
          <cell r="F5483" t="str">
            <v>CHAPA DE ACO GALVANIZADO #26 (4,00kg/m2) PARA DUTOS EXAUSTAO</v>
          </cell>
          <cell r="G5483" t="str">
            <v>INSTALACOES MECANICAS - EXAUSTAO</v>
          </cell>
        </row>
        <row r="5483">
          <cell r="I5483" t="str">
            <v>KG</v>
          </cell>
          <cell r="J5483">
            <v>1</v>
          </cell>
        </row>
        <row r="5483">
          <cell r="L5483">
            <v>17.69</v>
          </cell>
        </row>
        <row r="5484">
          <cell r="D5484" t="str">
            <v> 099715 </v>
          </cell>
          <cell r="E5484" t="str">
            <v>SBC</v>
          </cell>
          <cell r="F5484" t="str">
            <v>DUTEIRO - MONTADOR</v>
          </cell>
          <cell r="G5484" t="str">
            <v>Mão de Obra</v>
          </cell>
        </row>
        <row r="5484">
          <cell r="I5484" t="str">
            <v>H</v>
          </cell>
          <cell r="J5484">
            <v>0.128</v>
          </cell>
          <cell r="K5484">
            <v>0</v>
          </cell>
          <cell r="L5484">
            <v>25.047069</v>
          </cell>
        </row>
        <row r="5485">
          <cell r="D5485" t="str">
            <v> 010943 </v>
          </cell>
          <cell r="E5485" t="str">
            <v>SBC</v>
          </cell>
          <cell r="F5485" t="str">
            <v>CHAPA GALVANIZADA #26 600mm x 0,46mm (4,00kg/m2)</v>
          </cell>
          <cell r="G5485" t="str">
            <v>Material</v>
          </cell>
        </row>
        <row r="5485">
          <cell r="I5485" t="str">
            <v>KG</v>
          </cell>
          <cell r="J5485">
            <v>1</v>
          </cell>
          <cell r="K5485">
            <v>0</v>
          </cell>
          <cell r="L5485">
            <v>11.98</v>
          </cell>
        </row>
        <row r="5486">
          <cell r="D5486" t="str">
            <v> 099065 </v>
          </cell>
          <cell r="E5486" t="str">
            <v>SBC</v>
          </cell>
          <cell r="F5486" t="str">
            <v>AJUDANTE DE ESPECIALIZADO - DUTEIRO</v>
          </cell>
          <cell r="G5486" t="str">
            <v>Mão de Obra</v>
          </cell>
        </row>
        <row r="5486">
          <cell r="I5486" t="str">
            <v>H</v>
          </cell>
          <cell r="J5486">
            <v>0.128</v>
          </cell>
          <cell r="K5486">
            <v>0</v>
          </cell>
          <cell r="L5486">
            <v>19.687466</v>
          </cell>
        </row>
        <row r="5488">
          <cell r="D5488" t="str">
            <v>Código</v>
          </cell>
          <cell r="E5488" t="str">
            <v>Banco</v>
          </cell>
          <cell r="F5488" t="str">
            <v>Descrição</v>
          </cell>
          <cell r="G5488" t="str">
            <v>Tipo</v>
          </cell>
        </row>
        <row r="5488">
          <cell r="I5488" t="str">
            <v>Und</v>
          </cell>
          <cell r="J5488" t="str">
            <v>Quant.</v>
          </cell>
          <cell r="K5488" t="str">
            <v>Porcent.</v>
          </cell>
          <cell r="L5488" t="str">
            <v>Valor Unit</v>
          </cell>
        </row>
        <row r="5489">
          <cell r="D5489" t="str">
            <v> 070660 </v>
          </cell>
          <cell r="E5489" t="str">
            <v>SBC</v>
          </cell>
          <cell r="F5489" t="str">
            <v>DUTO FLEXIVEL DE ALUMINIO C/ ISOLAM. TERM.LA VIDRO 100MM 4""</v>
          </cell>
          <cell r="G5489" t="str">
            <v>INSTALACOES MECANICAS - AR CONDICIONADO</v>
          </cell>
        </row>
        <row r="5489">
          <cell r="I5489" t="str">
            <v>M</v>
          </cell>
          <cell r="J5489">
            <v>1</v>
          </cell>
        </row>
        <row r="5489">
          <cell r="L5489">
            <v>32.04</v>
          </cell>
        </row>
        <row r="5490">
          <cell r="D5490" t="str">
            <v> 036510 </v>
          </cell>
          <cell r="E5490" t="str">
            <v>SBC</v>
          </cell>
          <cell r="F5490" t="str">
            <v>DUTO FLEXIVEL ALUMINIO COM ISOLAMENTO TERMICO 25MM LA VIDRO 4" 109mm</v>
          </cell>
          <cell r="G5490" t="str">
            <v>Material</v>
          </cell>
        </row>
        <row r="5490">
          <cell r="I5490" t="str">
            <v>M</v>
          </cell>
          <cell r="J5490">
            <v>1.05</v>
          </cell>
          <cell r="K5490">
            <v>0</v>
          </cell>
          <cell r="L5490">
            <v>13.49</v>
          </cell>
        </row>
        <row r="5491">
          <cell r="D5491" t="str">
            <v> 099065 </v>
          </cell>
          <cell r="E5491" t="str">
            <v>SBC</v>
          </cell>
          <cell r="F5491" t="str">
            <v>AJUDANTE DE ESPECIALIZADO - DUTEIRO</v>
          </cell>
          <cell r="G5491" t="str">
            <v>Mão de Obra</v>
          </cell>
        </row>
        <row r="5491">
          <cell r="I5491" t="str">
            <v>H</v>
          </cell>
          <cell r="J5491">
            <v>0.4</v>
          </cell>
          <cell r="K5491">
            <v>0</v>
          </cell>
          <cell r="L5491">
            <v>19.687466</v>
          </cell>
        </row>
        <row r="5492">
          <cell r="D5492" t="str">
            <v> 099715 </v>
          </cell>
          <cell r="E5492" t="str">
            <v>SBC</v>
          </cell>
          <cell r="F5492" t="str">
            <v>DUTEIRO - MONTADOR</v>
          </cell>
          <cell r="G5492" t="str">
            <v>Mão de Obra</v>
          </cell>
        </row>
        <row r="5492">
          <cell r="I5492" t="str">
            <v>H</v>
          </cell>
          <cell r="J5492">
            <v>0.4</v>
          </cell>
          <cell r="K5492">
            <v>0</v>
          </cell>
          <cell r="L5492">
            <v>25.047069</v>
          </cell>
        </row>
        <row r="5494">
          <cell r="D5494" t="str">
            <v>Código</v>
          </cell>
          <cell r="E5494" t="str">
            <v>Banco</v>
          </cell>
          <cell r="F5494" t="str">
            <v>Descrição</v>
          </cell>
          <cell r="G5494" t="str">
            <v>Tipo</v>
          </cell>
        </row>
        <row r="5494">
          <cell r="I5494" t="str">
            <v>Und</v>
          </cell>
          <cell r="J5494" t="str">
            <v>Quant.</v>
          </cell>
          <cell r="K5494" t="str">
            <v>Porcent.</v>
          </cell>
          <cell r="L5494" t="str">
            <v>Valor Unit</v>
          </cell>
        </row>
        <row r="5495">
          <cell r="D5495" t="str">
            <v> 070662 </v>
          </cell>
          <cell r="E5495" t="str">
            <v>SBC</v>
          </cell>
          <cell r="F5495" t="str">
            <v>DUTO FLEXIVEL DE ALUMINIO C/ ISOLAM. TERM.LA VIDRO 125MM 5""</v>
          </cell>
          <cell r="G5495" t="str">
            <v>INSTALACOES MECANICAS - AR CONDICIONADO</v>
          </cell>
        </row>
        <row r="5495">
          <cell r="I5495" t="str">
            <v>M</v>
          </cell>
          <cell r="J5495">
            <v>1</v>
          </cell>
        </row>
        <row r="5495">
          <cell r="L5495">
            <v>137.05</v>
          </cell>
        </row>
        <row r="5496">
          <cell r="D5496" t="str">
            <v> 099450 </v>
          </cell>
          <cell r="E5496" t="str">
            <v>SBC</v>
          </cell>
          <cell r="F5496" t="str">
            <v>AJUDANTE ESPECIALIZADO</v>
          </cell>
          <cell r="G5496" t="str">
            <v>Mão de Obra</v>
          </cell>
        </row>
        <row r="5496">
          <cell r="I5496" t="str">
            <v>H</v>
          </cell>
          <cell r="J5496">
            <v>0.4</v>
          </cell>
          <cell r="K5496">
            <v>0</v>
          </cell>
          <cell r="L5496">
            <v>19.687466</v>
          </cell>
        </row>
        <row r="5497">
          <cell r="D5497" t="str">
            <v> 099950 </v>
          </cell>
          <cell r="E5497" t="str">
            <v>SBC</v>
          </cell>
          <cell r="F5497" t="str">
            <v>MONTADOR DE ESTRUTURA EM ALUMINIO</v>
          </cell>
          <cell r="G5497" t="str">
            <v>Mão de Obra</v>
          </cell>
        </row>
        <row r="5497">
          <cell r="I5497" t="str">
            <v>H</v>
          </cell>
          <cell r="J5497">
            <v>0.4</v>
          </cell>
          <cell r="K5497">
            <v>0</v>
          </cell>
          <cell r="L5497">
            <v>25.047069</v>
          </cell>
        </row>
        <row r="5498">
          <cell r="D5498" t="str">
            <v> 036511 </v>
          </cell>
          <cell r="E5498" t="str">
            <v>SBC</v>
          </cell>
          <cell r="F5498" t="str">
            <v>DUTO ALUMINIZADO FLEXIVEL SEM ISOLAMENTO 24" 610mm</v>
          </cell>
          <cell r="G5498" t="str">
            <v>Material</v>
          </cell>
        </row>
        <row r="5498">
          <cell r="I5498" t="str">
            <v>M</v>
          </cell>
          <cell r="J5498">
            <v>1.05</v>
          </cell>
          <cell r="K5498">
            <v>0</v>
          </cell>
          <cell r="L5498">
            <v>113.5</v>
          </cell>
        </row>
        <row r="5500">
          <cell r="D5500" t="str">
            <v>Código</v>
          </cell>
          <cell r="E5500" t="str">
            <v>Banco</v>
          </cell>
          <cell r="F5500" t="str">
            <v>Descrição</v>
          </cell>
          <cell r="G5500" t="str">
            <v>Tipo</v>
          </cell>
        </row>
        <row r="5500">
          <cell r="I5500" t="str">
            <v>Und</v>
          </cell>
          <cell r="J5500" t="str">
            <v>Quant.</v>
          </cell>
          <cell r="K5500" t="str">
            <v>Porcent.</v>
          </cell>
          <cell r="L5500" t="str">
            <v>Valor Unit</v>
          </cell>
        </row>
        <row r="5501">
          <cell r="D5501" t="str">
            <v> 070665 </v>
          </cell>
          <cell r="E5501" t="str">
            <v>SBC</v>
          </cell>
          <cell r="F5501" t="str">
            <v>DUTO FLEXIVEL DE ALUMINIO C/ ISOLAM. TERM.LA VIDRO 150MM 6""</v>
          </cell>
          <cell r="G5501" t="str">
            <v>INSTALACOES MECANICAS - AR CONDICIONADO</v>
          </cell>
        </row>
        <row r="5501">
          <cell r="I5501" t="str">
            <v>M</v>
          </cell>
          <cell r="J5501">
            <v>1</v>
          </cell>
        </row>
        <row r="5501">
          <cell r="L5501">
            <v>40.62</v>
          </cell>
        </row>
        <row r="5502">
          <cell r="D5502" t="str">
            <v> 099715 </v>
          </cell>
          <cell r="E5502" t="str">
            <v>SBC</v>
          </cell>
          <cell r="F5502" t="str">
            <v>DUTEIRO - MONTADOR</v>
          </cell>
          <cell r="G5502" t="str">
            <v>Mão de Obra</v>
          </cell>
        </row>
        <row r="5502">
          <cell r="I5502" t="str">
            <v>H</v>
          </cell>
          <cell r="J5502">
            <v>0.4</v>
          </cell>
          <cell r="K5502">
            <v>0</v>
          </cell>
          <cell r="L5502">
            <v>25.047069</v>
          </cell>
        </row>
        <row r="5503">
          <cell r="D5503" t="str">
            <v> 036512 </v>
          </cell>
          <cell r="E5503" t="str">
            <v>SBC</v>
          </cell>
          <cell r="F5503" t="str">
            <v>DUTO FLEXIVEL ALUMINIO COM ISOLAMENTO TERMICO 25MM LA VIDRO 6" 161mm</v>
          </cell>
          <cell r="G5503" t="str">
            <v>Material</v>
          </cell>
        </row>
        <row r="5503">
          <cell r="I5503" t="str">
            <v>M</v>
          </cell>
          <cell r="J5503">
            <v>1.05</v>
          </cell>
          <cell r="K5503">
            <v>0</v>
          </cell>
          <cell r="L5503">
            <v>21.66</v>
          </cell>
        </row>
        <row r="5504">
          <cell r="D5504" t="str">
            <v> 099065 </v>
          </cell>
          <cell r="E5504" t="str">
            <v>SBC</v>
          </cell>
          <cell r="F5504" t="str">
            <v>AJUDANTE DE ESPECIALIZADO - DUTEIRO</v>
          </cell>
          <cell r="G5504" t="str">
            <v>Mão de Obra</v>
          </cell>
        </row>
        <row r="5504">
          <cell r="I5504" t="str">
            <v>H</v>
          </cell>
          <cell r="J5504">
            <v>0.4</v>
          </cell>
          <cell r="K5504">
            <v>0</v>
          </cell>
          <cell r="L5504">
            <v>19.687466</v>
          </cell>
        </row>
        <row r="5506">
          <cell r="D5506" t="str">
            <v>Código</v>
          </cell>
          <cell r="E5506" t="str">
            <v>Banco</v>
          </cell>
          <cell r="F5506" t="str">
            <v>Descrição</v>
          </cell>
          <cell r="G5506" t="str">
            <v>Tipo</v>
          </cell>
        </row>
        <row r="5506">
          <cell r="I5506" t="str">
            <v>Und</v>
          </cell>
          <cell r="J5506" t="str">
            <v>Quant.</v>
          </cell>
          <cell r="K5506" t="str">
            <v>Porcent.</v>
          </cell>
          <cell r="L5506" t="str">
            <v>Valor Unit</v>
          </cell>
        </row>
        <row r="5507">
          <cell r="D5507" t="str">
            <v> 070666 </v>
          </cell>
          <cell r="E5507" t="str">
            <v>SBC</v>
          </cell>
          <cell r="F5507" t="str">
            <v>DUTO FLEXIVEL DE ALUMINIO C/ ISOLAM. TERM.LA VIDRO 185MM 7""</v>
          </cell>
          <cell r="G5507" t="str">
            <v>INSTALACOES MECANICAS - AR CONDICIONADO</v>
          </cell>
        </row>
        <row r="5507">
          <cell r="I5507" t="str">
            <v>M</v>
          </cell>
          <cell r="J5507">
            <v>1</v>
          </cell>
        </row>
        <row r="5507">
          <cell r="L5507">
            <v>44.11</v>
          </cell>
        </row>
        <row r="5508">
          <cell r="D5508" t="str">
            <v> 099065 </v>
          </cell>
          <cell r="E5508" t="str">
            <v>SBC</v>
          </cell>
          <cell r="F5508" t="str">
            <v>AJUDANTE DE ESPECIALIZADO - DUTEIRO</v>
          </cell>
          <cell r="G5508" t="str">
            <v>Mão de Obra</v>
          </cell>
        </row>
        <row r="5508">
          <cell r="I5508" t="str">
            <v>H</v>
          </cell>
          <cell r="J5508">
            <v>0.4</v>
          </cell>
          <cell r="K5508">
            <v>0</v>
          </cell>
          <cell r="L5508">
            <v>19.687466</v>
          </cell>
        </row>
        <row r="5509">
          <cell r="D5509" t="str">
            <v> 099715 </v>
          </cell>
          <cell r="E5509" t="str">
            <v>SBC</v>
          </cell>
          <cell r="F5509" t="str">
            <v>DUTEIRO - MONTADOR</v>
          </cell>
          <cell r="G5509" t="str">
            <v>Mão de Obra</v>
          </cell>
        </row>
        <row r="5509">
          <cell r="I5509" t="str">
            <v>H</v>
          </cell>
          <cell r="J5509">
            <v>0.4</v>
          </cell>
          <cell r="K5509">
            <v>0</v>
          </cell>
          <cell r="L5509">
            <v>25.047069</v>
          </cell>
        </row>
        <row r="5510">
          <cell r="D5510" t="str">
            <v> 036513 </v>
          </cell>
          <cell r="E5510" t="str">
            <v>SBC</v>
          </cell>
          <cell r="F5510" t="str">
            <v>DUTO FLEXIVEL ALUMINIO COM ISOLAMENTO TERMICO 25MM LA VIDRO 7" 185mm</v>
          </cell>
          <cell r="G5510" t="str">
            <v>Material</v>
          </cell>
        </row>
        <row r="5510">
          <cell r="I5510" t="str">
            <v>M</v>
          </cell>
          <cell r="J5510">
            <v>1.05</v>
          </cell>
          <cell r="K5510">
            <v>0</v>
          </cell>
          <cell r="L5510">
            <v>24.99</v>
          </cell>
        </row>
        <row r="5512">
          <cell r="D5512" t="str">
            <v>Código</v>
          </cell>
          <cell r="E5512" t="str">
            <v>Banco</v>
          </cell>
          <cell r="F5512" t="str">
            <v>Descrição</v>
          </cell>
          <cell r="G5512" t="str">
            <v>Tipo</v>
          </cell>
        </row>
        <row r="5512">
          <cell r="I5512" t="str">
            <v>Und</v>
          </cell>
          <cell r="J5512" t="str">
            <v>Quant.</v>
          </cell>
          <cell r="K5512" t="str">
            <v>Porcent.</v>
          </cell>
          <cell r="L5512" t="str">
            <v>Valor Unit</v>
          </cell>
        </row>
        <row r="5513">
          <cell r="D5513" t="str">
            <v> 070667 </v>
          </cell>
          <cell r="E5513" t="str">
            <v>SBC</v>
          </cell>
          <cell r="F5513" t="str">
            <v>DUTO FLEXIVEL DE ALUMINIO C/ ISOLAM. TERM.LA VIDRO 200MM 8""</v>
          </cell>
          <cell r="G5513" t="str">
            <v>INSTALACOES MECANICAS - AR CONDICIONADO</v>
          </cell>
        </row>
        <row r="5513">
          <cell r="I5513" t="str">
            <v>M</v>
          </cell>
          <cell r="J5513">
            <v>1</v>
          </cell>
        </row>
        <row r="5513">
          <cell r="L5513">
            <v>46.74</v>
          </cell>
        </row>
        <row r="5514">
          <cell r="D5514" t="str">
            <v> 099715 </v>
          </cell>
          <cell r="E5514" t="str">
            <v>SBC</v>
          </cell>
          <cell r="F5514" t="str">
            <v>DUTEIRO - MONTADOR</v>
          </cell>
          <cell r="G5514" t="str">
            <v>Mão de Obra</v>
          </cell>
        </row>
        <row r="5514">
          <cell r="I5514" t="str">
            <v>H</v>
          </cell>
          <cell r="J5514">
            <v>0.4</v>
          </cell>
          <cell r="K5514">
            <v>0</v>
          </cell>
          <cell r="L5514">
            <v>25.047069</v>
          </cell>
        </row>
        <row r="5515">
          <cell r="D5515" t="str">
            <v> 099065 </v>
          </cell>
          <cell r="E5515" t="str">
            <v>SBC</v>
          </cell>
          <cell r="F5515" t="str">
            <v>AJUDANTE DE ESPECIALIZADO - DUTEIRO</v>
          </cell>
          <cell r="G5515" t="str">
            <v>Mão de Obra</v>
          </cell>
        </row>
        <row r="5515">
          <cell r="I5515" t="str">
            <v>H</v>
          </cell>
          <cell r="J5515">
            <v>0.4</v>
          </cell>
          <cell r="K5515">
            <v>0</v>
          </cell>
          <cell r="L5515">
            <v>19.687466</v>
          </cell>
        </row>
        <row r="5516">
          <cell r="D5516" t="str">
            <v> 036514 </v>
          </cell>
          <cell r="E5516" t="str">
            <v>SBC</v>
          </cell>
          <cell r="F5516" t="str">
            <v>DUTO FLEXIVEL ALUMINIO COM ISOLAMENTO TERMICO 25MM LA VIDRO 8" 209mm</v>
          </cell>
          <cell r="G5516" t="str">
            <v>Material</v>
          </cell>
        </row>
        <row r="5516">
          <cell r="I5516" t="str">
            <v>M</v>
          </cell>
          <cell r="J5516">
            <v>1.05</v>
          </cell>
          <cell r="K5516">
            <v>0</v>
          </cell>
          <cell r="L5516">
            <v>27.49</v>
          </cell>
        </row>
        <row r="5518">
          <cell r="D5518" t="str">
            <v>Código</v>
          </cell>
          <cell r="E5518" t="str">
            <v>Banco</v>
          </cell>
          <cell r="F5518" t="str">
            <v>Descrição</v>
          </cell>
          <cell r="G5518" t="str">
            <v>Tipo</v>
          </cell>
        </row>
        <row r="5518">
          <cell r="I5518" t="str">
            <v>Und</v>
          </cell>
          <cell r="J5518" t="str">
            <v>Quant.</v>
          </cell>
          <cell r="K5518" t="str">
            <v>Porcent.</v>
          </cell>
          <cell r="L5518" t="str">
            <v>Valor Unit</v>
          </cell>
        </row>
        <row r="5519">
          <cell r="D5519" t="str">
            <v> UFF00426 (ADAPT_SBC:070668) </v>
          </cell>
          <cell r="E5519" t="str">
            <v>Próprio</v>
          </cell>
          <cell r="F5519" t="str">
            <v>FORNECIMENTO E INSTALAÇÃO COMPLETA - DUTO FLEXÍVEL ISOLADO PARA INSUFLAMENTO E TOMADA DE AR EXTERNO (NOVO) - MODELO ISODEC RT 1.2 - RESISTÊNCIA TÉRMICA 1,2M².ºC/W - DIÂMETRO Ø263mm - MARCA MULTIVAC OU EQUIVALENTE TÉCNICO</v>
          </cell>
          <cell r="G5519">
            <v>70</v>
          </cell>
        </row>
        <row r="5519">
          <cell r="I5519" t="str">
            <v>M</v>
          </cell>
          <cell r="J5519">
            <v>1</v>
          </cell>
        </row>
        <row r="5519">
          <cell r="L5519">
            <v>48.38</v>
          </cell>
        </row>
        <row r="5520">
          <cell r="D5520" t="str">
            <v> 88277 </v>
          </cell>
          <cell r="E5520" t="str">
            <v>SINAPI</v>
          </cell>
          <cell r="F5520" t="str">
            <v>MONTADOR (TUBO AÇO/EQUIPAMENTOS) COM ENCARGOS COMPLEMENTARES</v>
          </cell>
          <cell r="G5520" t="str">
            <v>SEDI - SERVIÇOS DIVERSOS</v>
          </cell>
        </row>
        <row r="5520">
          <cell r="I5520" t="str">
            <v>H</v>
          </cell>
          <cell r="J5520">
            <v>0.4</v>
          </cell>
          <cell r="K5520">
            <v>0</v>
          </cell>
          <cell r="L5520">
            <v>41.79</v>
          </cell>
        </row>
        <row r="5521">
          <cell r="D5521" t="str">
            <v> 88243 </v>
          </cell>
          <cell r="E5521" t="str">
            <v>SINAPI</v>
          </cell>
          <cell r="F5521" t="str">
            <v>AJUDANTE ESPECIALIZADO COM ENCARGOS COMPLEMENTARES</v>
          </cell>
          <cell r="G5521" t="str">
            <v>SEDI - SERVIÇOS DIVERSOS</v>
          </cell>
        </row>
        <row r="5521">
          <cell r="I5521" t="str">
            <v>H</v>
          </cell>
          <cell r="J5521">
            <v>0.4</v>
          </cell>
          <cell r="K5521">
            <v>0</v>
          </cell>
          <cell r="L5521">
            <v>26.97</v>
          </cell>
        </row>
        <row r="5522">
          <cell r="D5522" t="str">
            <v> 036515 </v>
          </cell>
          <cell r="E5522" t="str">
            <v>SBC</v>
          </cell>
          <cell r="F5522" t="str">
            <v>DUTO FLEXIVEL ALUMINIO COM ISOLAMENTO TERMICO 25MM LA VIDRO 10" 250mm</v>
          </cell>
          <cell r="G5522" t="str">
            <v>Material</v>
          </cell>
        </row>
        <row r="5522">
          <cell r="I5522" t="str">
            <v>M</v>
          </cell>
          <cell r="J5522">
            <v>1.05</v>
          </cell>
          <cell r="K5522">
            <v>0</v>
          </cell>
          <cell r="L5522">
            <v>19.9</v>
          </cell>
        </row>
        <row r="5524">
          <cell r="D5524" t="str">
            <v>Código</v>
          </cell>
          <cell r="E5524" t="str">
            <v>Banco</v>
          </cell>
          <cell r="F5524" t="str">
            <v>Descrição</v>
          </cell>
          <cell r="G5524" t="str">
            <v>Tipo</v>
          </cell>
        </row>
        <row r="5524">
          <cell r="I5524" t="str">
            <v>Und</v>
          </cell>
          <cell r="J5524" t="str">
            <v>Quant.</v>
          </cell>
          <cell r="K5524" t="str">
            <v>Porcent.</v>
          </cell>
          <cell r="L5524" t="str">
            <v>Valor Unit</v>
          </cell>
        </row>
        <row r="5525">
          <cell r="D5525" t="str">
            <v> UFF00427 (ADAPT_SBC:070665) </v>
          </cell>
          <cell r="E5525" t="str">
            <v>Próprio</v>
          </cell>
          <cell r="F5525" t="str">
            <v>INSTALAÇÃO COMPLETA - DUTO FLEXÍVEL ISOLADO PARA INSUFLAMENTO E TOMADA DE AR EXTERNO - MODELO ISODEC RT 1.2 - RESISTÊNCIA TÉRMICA 1,2M².ºC/W - DIÂMETRO Ø161mm - PACOTE DE 6 METROS - MARCA MULTIVAC OU EQUIVALENTE TÉCNICO</v>
          </cell>
          <cell r="G5525">
            <v>70</v>
          </cell>
        </row>
        <row r="5525">
          <cell r="I5525" t="str">
            <v>M</v>
          </cell>
          <cell r="J5525">
            <v>1</v>
          </cell>
        </row>
        <row r="5525">
          <cell r="L5525">
            <v>27.49</v>
          </cell>
        </row>
        <row r="5526">
          <cell r="D5526" t="str">
            <v> 88277 </v>
          </cell>
          <cell r="E5526" t="str">
            <v>SINAPI</v>
          </cell>
          <cell r="F5526" t="str">
            <v>MONTADOR (TUBO AÇO/EQUIPAMENTOS) COM ENCARGOS COMPLEMENTARES</v>
          </cell>
          <cell r="G5526" t="str">
            <v>SEDI - SERVIÇOS DIVERSOS</v>
          </cell>
        </row>
        <row r="5526">
          <cell r="I5526" t="str">
            <v>H</v>
          </cell>
          <cell r="J5526">
            <v>0.4</v>
          </cell>
          <cell r="K5526">
            <v>0</v>
          </cell>
          <cell r="L5526">
            <v>41.79</v>
          </cell>
        </row>
        <row r="5527">
          <cell r="D5527" t="str">
            <v> 88243 </v>
          </cell>
          <cell r="E5527" t="str">
            <v>SINAPI</v>
          </cell>
          <cell r="F5527" t="str">
            <v>AJUDANTE ESPECIALIZADO COM ENCARGOS COMPLEMENTARES</v>
          </cell>
          <cell r="G5527" t="str">
            <v>SEDI - SERVIÇOS DIVERSOS</v>
          </cell>
        </row>
        <row r="5527">
          <cell r="I5527" t="str">
            <v>H</v>
          </cell>
          <cell r="J5527">
            <v>0.4</v>
          </cell>
          <cell r="K5527">
            <v>0</v>
          </cell>
          <cell r="L5527">
            <v>26.97</v>
          </cell>
        </row>
        <row r="5529">
          <cell r="D5529" t="str">
            <v>Código</v>
          </cell>
          <cell r="E5529" t="str">
            <v>Banco</v>
          </cell>
          <cell r="F5529" t="str">
            <v>Descrição</v>
          </cell>
          <cell r="G5529" t="str">
            <v>Tipo</v>
          </cell>
        </row>
        <row r="5529">
          <cell r="I5529" t="str">
            <v>Und</v>
          </cell>
          <cell r="J5529" t="str">
            <v>Quant.</v>
          </cell>
          <cell r="K5529" t="str">
            <v>Porcent.</v>
          </cell>
          <cell r="L5529" t="str">
            <v>Valor Unit</v>
          </cell>
        </row>
        <row r="5530">
          <cell r="D5530" t="str">
            <v> UFF00428 (ADAPT_SBC:070667) </v>
          </cell>
          <cell r="E5530" t="str">
            <v>Próprio</v>
          </cell>
          <cell r="F5530" t="str">
            <v>DUTO FLEXÍVEL ISOLADO PARA INSUFLAMENTO E TOMADA DE AR EXTERNO - MODELO ISODEC RT 1.2 - RESISTÊNCIA TÉRMICA 1,2M².ºC/W - DIÂMETRO Ø209mm - PACOTE DE 6 METROS  - MARCA MULTIVAC OU EQUIVALENTE TÉCNICO</v>
          </cell>
          <cell r="G5530">
            <v>70</v>
          </cell>
        </row>
        <row r="5530">
          <cell r="I5530" t="str">
            <v>M</v>
          </cell>
          <cell r="J5530">
            <v>1</v>
          </cell>
        </row>
        <row r="5530">
          <cell r="L5530">
            <v>27.49</v>
          </cell>
        </row>
        <row r="5531">
          <cell r="D5531" t="str">
            <v> 88243 </v>
          </cell>
          <cell r="E5531" t="str">
            <v>SINAPI</v>
          </cell>
          <cell r="F5531" t="str">
            <v>AJUDANTE ESPECIALIZADO COM ENCARGOS COMPLEMENTARES</v>
          </cell>
          <cell r="G5531" t="str">
            <v>SEDI - SERVIÇOS DIVERSOS</v>
          </cell>
        </row>
        <row r="5531">
          <cell r="I5531" t="str">
            <v>H</v>
          </cell>
          <cell r="J5531">
            <v>0.4</v>
          </cell>
          <cell r="K5531">
            <v>0</v>
          </cell>
          <cell r="L5531">
            <v>26.97</v>
          </cell>
        </row>
        <row r="5532">
          <cell r="D5532" t="str">
            <v> 88277 </v>
          </cell>
          <cell r="E5532" t="str">
            <v>SINAPI</v>
          </cell>
          <cell r="F5532" t="str">
            <v>MONTADOR (TUBO AÇO/EQUIPAMENTOS) COM ENCARGOS COMPLEMENTARES</v>
          </cell>
          <cell r="G5532" t="str">
            <v>SEDI - SERVIÇOS DIVERSOS</v>
          </cell>
        </row>
        <row r="5532">
          <cell r="I5532" t="str">
            <v>H</v>
          </cell>
          <cell r="J5532">
            <v>0.4</v>
          </cell>
          <cell r="K5532">
            <v>0</v>
          </cell>
          <cell r="L5532">
            <v>41.79</v>
          </cell>
        </row>
        <row r="5534">
          <cell r="D5534" t="str">
            <v>Código</v>
          </cell>
          <cell r="E5534" t="str">
            <v>Banco</v>
          </cell>
          <cell r="F5534" t="str">
            <v>Descrição</v>
          </cell>
          <cell r="G5534" t="str">
            <v>Tipo</v>
          </cell>
        </row>
        <row r="5534">
          <cell r="I5534" t="str">
            <v>Und</v>
          </cell>
          <cell r="J5534" t="str">
            <v>Quant.</v>
          </cell>
          <cell r="K5534" t="str">
            <v>Porcent.</v>
          </cell>
          <cell r="L5534" t="str">
            <v>Valor Unit</v>
          </cell>
        </row>
        <row r="5535">
          <cell r="D5535" t="str">
            <v> UFF00429 (ADAPT_SBC:070552) </v>
          </cell>
          <cell r="E5535" t="str">
            <v>Próprio</v>
          </cell>
          <cell r="F5535" t="str">
            <v>INSTALAÇÃO COMPLETA - DUTO FLEXÍVEL PARA RETORNO / EXAUSTÃO - MODELO ALUDEC - DIÂMETRO Ø131mm  - PACOTE DE 10 METROS - MARCA MULTIVAC OU EQUIVALENTE TÉCNICO</v>
          </cell>
          <cell r="G5535">
            <v>70</v>
          </cell>
        </row>
        <row r="5535">
          <cell r="I5535" t="str">
            <v>M</v>
          </cell>
          <cell r="J5535">
            <v>1</v>
          </cell>
        </row>
        <row r="5535">
          <cell r="L5535">
            <v>27.49</v>
          </cell>
        </row>
        <row r="5536">
          <cell r="D5536" t="str">
            <v> 88277 </v>
          </cell>
          <cell r="E5536" t="str">
            <v>SINAPI</v>
          </cell>
          <cell r="F5536" t="str">
            <v>MONTADOR (TUBO AÇO/EQUIPAMENTOS) COM ENCARGOS COMPLEMENTARES</v>
          </cell>
          <cell r="G5536" t="str">
            <v>SEDI - SERVIÇOS DIVERSOS</v>
          </cell>
        </row>
        <row r="5536">
          <cell r="I5536" t="str">
            <v>H</v>
          </cell>
          <cell r="J5536">
            <v>0.4</v>
          </cell>
          <cell r="K5536">
            <v>0</v>
          </cell>
          <cell r="L5536">
            <v>41.79</v>
          </cell>
        </row>
        <row r="5537">
          <cell r="D5537" t="str">
            <v> 88243 </v>
          </cell>
          <cell r="E5537" t="str">
            <v>SINAPI</v>
          </cell>
          <cell r="F5537" t="str">
            <v>AJUDANTE ESPECIALIZADO COM ENCARGOS COMPLEMENTARES</v>
          </cell>
          <cell r="G5537" t="str">
            <v>SEDI - SERVIÇOS DIVERSOS</v>
          </cell>
        </row>
        <row r="5537">
          <cell r="I5537" t="str">
            <v>H</v>
          </cell>
          <cell r="J5537">
            <v>0.4</v>
          </cell>
          <cell r="K5537">
            <v>0</v>
          </cell>
          <cell r="L5537">
            <v>26.97</v>
          </cell>
        </row>
        <row r="5539">
          <cell r="D5539" t="str">
            <v>Código</v>
          </cell>
          <cell r="E5539" t="str">
            <v>Banco</v>
          </cell>
          <cell r="F5539" t="str">
            <v>Descrição</v>
          </cell>
          <cell r="G5539" t="str">
            <v>Tipo</v>
          </cell>
        </row>
        <row r="5539">
          <cell r="I5539" t="str">
            <v>Und</v>
          </cell>
          <cell r="J5539" t="str">
            <v>Quant.</v>
          </cell>
          <cell r="K5539" t="str">
            <v>Porcent.</v>
          </cell>
          <cell r="L5539" t="str">
            <v>Valor Unit</v>
          </cell>
        </row>
        <row r="5540">
          <cell r="D5540" t="str">
            <v> UFF00430 (ADAPT_SBC:070655) </v>
          </cell>
          <cell r="E5540" t="str">
            <v>Próprio</v>
          </cell>
          <cell r="F5540" t="str">
            <v>INSTALAÇÃO COMPLETA - DUTO FLEXÍVEL PARA RETORNO / EXAUSTÃO - MODELO ALUDEC - DIÂMETRO Ø161mm -  PACOTE DE 6 METROS -MARCA MULTIVAC OU EQUIVALENTE TÉCNICO</v>
          </cell>
          <cell r="G5540">
            <v>70</v>
          </cell>
        </row>
        <row r="5540">
          <cell r="I5540" t="str">
            <v>M</v>
          </cell>
          <cell r="J5540">
            <v>1</v>
          </cell>
        </row>
        <row r="5540">
          <cell r="L5540">
            <v>27.49</v>
          </cell>
        </row>
        <row r="5541">
          <cell r="D5541" t="str">
            <v> 88243 </v>
          </cell>
          <cell r="E5541" t="str">
            <v>SINAPI</v>
          </cell>
          <cell r="F5541" t="str">
            <v>AJUDANTE ESPECIALIZADO COM ENCARGOS COMPLEMENTARES</v>
          </cell>
          <cell r="G5541" t="str">
            <v>SEDI - SERVIÇOS DIVERSOS</v>
          </cell>
        </row>
        <row r="5541">
          <cell r="I5541" t="str">
            <v>H</v>
          </cell>
          <cell r="J5541">
            <v>0.4</v>
          </cell>
          <cell r="K5541">
            <v>0</v>
          </cell>
          <cell r="L5541">
            <v>26.97</v>
          </cell>
        </row>
        <row r="5542">
          <cell r="D5542" t="str">
            <v> 88277 </v>
          </cell>
          <cell r="E5542" t="str">
            <v>SINAPI</v>
          </cell>
          <cell r="F5542" t="str">
            <v>MONTADOR (TUBO AÇO/EQUIPAMENTOS) COM ENCARGOS COMPLEMENTARES</v>
          </cell>
          <cell r="G5542" t="str">
            <v>SEDI - SERVIÇOS DIVERSOS</v>
          </cell>
        </row>
        <row r="5542">
          <cell r="I5542" t="str">
            <v>H</v>
          </cell>
          <cell r="J5542">
            <v>0.4</v>
          </cell>
          <cell r="K5542">
            <v>0</v>
          </cell>
          <cell r="L5542">
            <v>41.79</v>
          </cell>
        </row>
        <row r="5544">
          <cell r="D5544" t="str">
            <v>Código</v>
          </cell>
          <cell r="E5544" t="str">
            <v>Banco</v>
          </cell>
          <cell r="F5544" t="str">
            <v>Descrição</v>
          </cell>
          <cell r="G5544" t="str">
            <v>Tipo</v>
          </cell>
        </row>
        <row r="5544">
          <cell r="I5544" t="str">
            <v>Und</v>
          </cell>
          <cell r="J5544" t="str">
            <v>Quant.</v>
          </cell>
          <cell r="K5544" t="str">
            <v>Porcent.</v>
          </cell>
          <cell r="L5544" t="str">
            <v>Valor Unit</v>
          </cell>
        </row>
        <row r="5545">
          <cell r="D5545" t="str">
            <v> 070495 </v>
          </cell>
          <cell r="E5545" t="str">
            <v>SBC</v>
          </cell>
          <cell r="F5545" t="str">
            <v>DUTO FLEXIVEL DE ALUMINIO ؽ4"" (100 MM)</v>
          </cell>
          <cell r="G5545" t="str">
            <v>INSTALACOES MECANICAS - AR CONDICIONADO</v>
          </cell>
        </row>
        <row r="5545">
          <cell r="I5545" t="str">
            <v>M</v>
          </cell>
          <cell r="J5545">
            <v>1</v>
          </cell>
        </row>
        <row r="5545">
          <cell r="L5545">
            <v>61.98</v>
          </cell>
        </row>
        <row r="5546">
          <cell r="D5546" t="str">
            <v> 036503 </v>
          </cell>
          <cell r="E5546" t="str">
            <v>SBC</v>
          </cell>
          <cell r="F5546" t="str">
            <v>DUTO ALUMINIZADO FLEXIVEL SEM ISOLAMENTO 16" 406mm</v>
          </cell>
          <cell r="G5546" t="str">
            <v>Material</v>
          </cell>
        </row>
        <row r="5546">
          <cell r="I5546" t="str">
            <v>M</v>
          </cell>
          <cell r="J5546">
            <v>1.05</v>
          </cell>
          <cell r="K5546">
            <v>0</v>
          </cell>
          <cell r="L5546">
            <v>42</v>
          </cell>
        </row>
        <row r="5547">
          <cell r="D5547" t="str">
            <v> 099065 </v>
          </cell>
          <cell r="E5547" t="str">
            <v>SBC</v>
          </cell>
          <cell r="F5547" t="str">
            <v>AJUDANTE DE ESPECIALIZADO - DUTEIRO</v>
          </cell>
          <cell r="G5547" t="str">
            <v>Mão de Obra</v>
          </cell>
        </row>
        <row r="5547">
          <cell r="I5547" t="str">
            <v>H</v>
          </cell>
          <cell r="J5547">
            <v>0.4</v>
          </cell>
          <cell r="K5547">
            <v>0</v>
          </cell>
          <cell r="L5547">
            <v>19.687466</v>
          </cell>
        </row>
        <row r="5548">
          <cell r="D5548" t="str">
            <v> 099715 </v>
          </cell>
          <cell r="E5548" t="str">
            <v>SBC</v>
          </cell>
          <cell r="F5548" t="str">
            <v>DUTEIRO - MONTADOR</v>
          </cell>
          <cell r="G5548" t="str">
            <v>Mão de Obra</v>
          </cell>
        </row>
        <row r="5548">
          <cell r="I5548" t="str">
            <v>H</v>
          </cell>
          <cell r="J5548">
            <v>0.4</v>
          </cell>
          <cell r="K5548">
            <v>0</v>
          </cell>
          <cell r="L5548">
            <v>25.047069</v>
          </cell>
        </row>
        <row r="5550">
          <cell r="D5550" t="str">
            <v>Código</v>
          </cell>
          <cell r="E5550" t="str">
            <v>Banco</v>
          </cell>
          <cell r="F5550" t="str">
            <v>Descrição</v>
          </cell>
          <cell r="G5550" t="str">
            <v>Tipo</v>
          </cell>
        </row>
        <row r="5550">
          <cell r="I5550" t="str">
            <v>Und</v>
          </cell>
          <cell r="J5550" t="str">
            <v>Quant.</v>
          </cell>
          <cell r="K5550" t="str">
            <v>Porcent.</v>
          </cell>
          <cell r="L5550" t="str">
            <v>Valor Unit</v>
          </cell>
        </row>
        <row r="5551">
          <cell r="D5551" t="str">
            <v> 070552 </v>
          </cell>
          <cell r="E5551" t="str">
            <v>SBC</v>
          </cell>
          <cell r="F5551" t="str">
            <v>DUTO FLEXIVEL DE ALUMINIO ؽ5"" (125 MM)</v>
          </cell>
          <cell r="G5551" t="str">
            <v>INSTALACOES MECANICAS - AR CONDICIONADO</v>
          </cell>
        </row>
        <row r="5551">
          <cell r="I5551" t="str">
            <v>M</v>
          </cell>
          <cell r="J5551">
            <v>1</v>
          </cell>
        </row>
        <row r="5551">
          <cell r="L5551">
            <v>69.22</v>
          </cell>
        </row>
        <row r="5552">
          <cell r="D5552" t="str">
            <v> 036504 </v>
          </cell>
          <cell r="E5552" t="str">
            <v>SBC</v>
          </cell>
          <cell r="F5552" t="str">
            <v>DUTO ALUMINIZADO FLEXIVEL SEM ISOLAMENTO 20" 508mm</v>
          </cell>
          <cell r="G5552" t="str">
            <v>Material</v>
          </cell>
        </row>
        <row r="5552">
          <cell r="I5552" t="str">
            <v>M</v>
          </cell>
          <cell r="J5552">
            <v>1.05</v>
          </cell>
          <cell r="K5552">
            <v>0</v>
          </cell>
          <cell r="L5552">
            <v>48.9</v>
          </cell>
        </row>
        <row r="5553">
          <cell r="D5553" t="str">
            <v> 099450 </v>
          </cell>
          <cell r="E5553" t="str">
            <v>SBC</v>
          </cell>
          <cell r="F5553" t="str">
            <v>AJUDANTE ESPECIALIZADO</v>
          </cell>
          <cell r="G5553" t="str">
            <v>Mão de Obra</v>
          </cell>
        </row>
        <row r="5553">
          <cell r="I5553" t="str">
            <v>H</v>
          </cell>
          <cell r="J5553">
            <v>0.4</v>
          </cell>
          <cell r="K5553">
            <v>0</v>
          </cell>
          <cell r="L5553">
            <v>19.687466</v>
          </cell>
        </row>
        <row r="5554">
          <cell r="D5554" t="str">
            <v> 099950 </v>
          </cell>
          <cell r="E5554" t="str">
            <v>SBC</v>
          </cell>
          <cell r="F5554" t="str">
            <v>MONTADOR DE ESTRUTURA EM ALUMINIO</v>
          </cell>
          <cell r="G5554" t="str">
            <v>Mão de Obra</v>
          </cell>
        </row>
        <row r="5554">
          <cell r="I5554" t="str">
            <v>H</v>
          </cell>
          <cell r="J5554">
            <v>0.4</v>
          </cell>
          <cell r="K5554">
            <v>0</v>
          </cell>
          <cell r="L5554">
            <v>25.047069</v>
          </cell>
        </row>
        <row r="5556">
          <cell r="D5556" t="str">
            <v>Código</v>
          </cell>
          <cell r="E5556" t="str">
            <v>Banco</v>
          </cell>
          <cell r="F5556" t="str">
            <v>Descrição</v>
          </cell>
          <cell r="G5556" t="str">
            <v>Tipo</v>
          </cell>
        </row>
        <row r="5556">
          <cell r="I5556" t="str">
            <v>Und</v>
          </cell>
          <cell r="J5556" t="str">
            <v>Quant.</v>
          </cell>
          <cell r="K5556" t="str">
            <v>Porcent.</v>
          </cell>
          <cell r="L5556" t="str">
            <v>Valor Unit</v>
          </cell>
        </row>
        <row r="5557">
          <cell r="D5557" t="str">
            <v> UFF00431 (ADAPT_SBC:070655) </v>
          </cell>
          <cell r="E5557" t="str">
            <v>Próprio</v>
          </cell>
          <cell r="F5557" t="str">
            <v>FORNECIMENTO E INSTALAÇÃO COMPLETA - DUTO FLEXÍVEL PARA RETORNO / EXAUSTÃO (NOVO) - MODELO ALUDEC - DIÂMETRO Ø161mm - MARCA MULTIVAC OU EQUIVALENTE TÉCNICO</v>
          </cell>
          <cell r="G5557">
            <v>70</v>
          </cell>
        </row>
        <row r="5557">
          <cell r="I5557" t="str">
            <v>M</v>
          </cell>
          <cell r="J5557">
            <v>1</v>
          </cell>
        </row>
        <row r="5557">
          <cell r="L5557">
            <v>40.61</v>
          </cell>
        </row>
        <row r="5558">
          <cell r="D5558" t="str">
            <v> 88277 </v>
          </cell>
          <cell r="E5558" t="str">
            <v>SINAPI</v>
          </cell>
          <cell r="F5558" t="str">
            <v>MONTADOR (TUBO AÇO/EQUIPAMENTOS) COM ENCARGOS COMPLEMENTARES</v>
          </cell>
          <cell r="G5558" t="str">
            <v>SEDI - SERVIÇOS DIVERSOS</v>
          </cell>
        </row>
        <row r="5558">
          <cell r="I5558" t="str">
            <v>H</v>
          </cell>
          <cell r="J5558">
            <v>0.4</v>
          </cell>
          <cell r="K5558">
            <v>0</v>
          </cell>
          <cell r="L5558">
            <v>41.79</v>
          </cell>
        </row>
        <row r="5559">
          <cell r="D5559" t="str">
            <v> 88243 </v>
          </cell>
          <cell r="E5559" t="str">
            <v>SINAPI</v>
          </cell>
          <cell r="F5559" t="str">
            <v>AJUDANTE ESPECIALIZADO COM ENCARGOS COMPLEMENTARES</v>
          </cell>
          <cell r="G5559" t="str">
            <v>SEDI - SERVIÇOS DIVERSOS</v>
          </cell>
        </row>
        <row r="5559">
          <cell r="I5559" t="str">
            <v>H</v>
          </cell>
          <cell r="J5559">
            <v>0.4</v>
          </cell>
          <cell r="K5559">
            <v>0</v>
          </cell>
          <cell r="L5559">
            <v>26.97</v>
          </cell>
        </row>
        <row r="5560">
          <cell r="D5560" t="str">
            <v> 036505 </v>
          </cell>
          <cell r="E5560" t="str">
            <v>SBC</v>
          </cell>
          <cell r="F5560" t="str">
            <v>DUTO ALUMINIZADO FLEXIVEL SEM ISOLAMENTO 6" 161mm</v>
          </cell>
          <cell r="G5560" t="str">
            <v>Material</v>
          </cell>
        </row>
        <row r="5560">
          <cell r="I5560" t="str">
            <v>M</v>
          </cell>
          <cell r="J5560">
            <v>1.05</v>
          </cell>
          <cell r="K5560">
            <v>0</v>
          </cell>
          <cell r="L5560">
            <v>12.5</v>
          </cell>
        </row>
        <row r="5562">
          <cell r="D5562" t="str">
            <v>Código</v>
          </cell>
          <cell r="E5562" t="str">
            <v>Banco</v>
          </cell>
          <cell r="F5562" t="str">
            <v>Descrição</v>
          </cell>
          <cell r="G5562" t="str">
            <v>Tipo</v>
          </cell>
        </row>
        <row r="5562">
          <cell r="I5562" t="str">
            <v>Und</v>
          </cell>
          <cell r="J5562" t="str">
            <v>Quant.</v>
          </cell>
          <cell r="K5562" t="str">
            <v>Porcent.</v>
          </cell>
          <cell r="L5562" t="str">
            <v>Valor Unit</v>
          </cell>
        </row>
        <row r="5563">
          <cell r="D5563" t="str">
            <v> 070101 </v>
          </cell>
          <cell r="E5563" t="str">
            <v>SBC</v>
          </cell>
          <cell r="F5563" t="str">
            <v>ISOFLEX 4+ LàDE VIDRO PARA DUTOS DE AR-CONDICIONADO</v>
          </cell>
          <cell r="G5563" t="str">
            <v>INSTALACOES MECANICAS - AR CONDICIONADO</v>
          </cell>
        </row>
        <row r="5563">
          <cell r="I5563" t="str">
            <v>m²</v>
          </cell>
          <cell r="J5563">
            <v>1</v>
          </cell>
        </row>
        <row r="5563">
          <cell r="L5563">
            <v>99.58</v>
          </cell>
        </row>
        <row r="5564">
          <cell r="D5564" t="str">
            <v> 099022 </v>
          </cell>
          <cell r="E5564" t="str">
            <v>SBC</v>
          </cell>
          <cell r="F5564" t="str">
            <v>MONTADOR</v>
          </cell>
          <cell r="G5564" t="str">
            <v>Mão de Obra</v>
          </cell>
        </row>
        <row r="5564">
          <cell r="I5564" t="str">
            <v>H</v>
          </cell>
          <cell r="J5564">
            <v>1.73</v>
          </cell>
          <cell r="K5564">
            <v>0</v>
          </cell>
          <cell r="L5564">
            <v>25.047069</v>
          </cell>
        </row>
        <row r="5565">
          <cell r="D5565" t="str">
            <v> 099450 </v>
          </cell>
          <cell r="E5565" t="str">
            <v>SBC</v>
          </cell>
          <cell r="F5565" t="str">
            <v>AJUDANTE ESPECIALIZADO</v>
          </cell>
          <cell r="G5565" t="str">
            <v>Mão de Obra</v>
          </cell>
        </row>
        <row r="5565">
          <cell r="I5565" t="str">
            <v>H</v>
          </cell>
          <cell r="J5565">
            <v>1.73</v>
          </cell>
          <cell r="K5565">
            <v>0</v>
          </cell>
          <cell r="L5565">
            <v>19.687466</v>
          </cell>
        </row>
        <row r="5566">
          <cell r="D5566" t="str">
            <v> 010517 </v>
          </cell>
          <cell r="E5566" t="str">
            <v>SBC</v>
          </cell>
          <cell r="F5566" t="str">
            <v>ISOFLEX 4 + LA DE VIDRO PARA DUTOS DE AR-CONDICIONADO</v>
          </cell>
          <cell r="G5566" t="str">
            <v>Material</v>
          </cell>
        </row>
        <row r="5566">
          <cell r="I5566" t="str">
            <v>m²</v>
          </cell>
          <cell r="J5566">
            <v>1.1</v>
          </cell>
          <cell r="K5566">
            <v>0</v>
          </cell>
          <cell r="L5566">
            <v>20.19</v>
          </cell>
        </row>
        <row r="5568">
          <cell r="F5568" t="str">
            <v>TUBULAÇÃO DE COBRE - ISOLAMENTOS</v>
          </cell>
        </row>
        <row r="5569">
          <cell r="D5569" t="str">
            <v>Código</v>
          </cell>
          <cell r="E5569" t="str">
            <v>Banco</v>
          </cell>
          <cell r="F5569" t="str">
            <v>Descrição</v>
          </cell>
          <cell r="G5569" t="str">
            <v>Tipo</v>
          </cell>
        </row>
        <row r="5569">
          <cell r="I5569" t="str">
            <v>Und</v>
          </cell>
          <cell r="J5569" t="str">
            <v>Quant.</v>
          </cell>
          <cell r="K5569" t="str">
            <v>Porcent.</v>
          </cell>
          <cell r="L5569" t="str">
            <v>Valor Unit</v>
          </cell>
        </row>
        <row r="5570">
          <cell r="D5570" t="str">
            <v> 103289 </v>
          </cell>
          <cell r="E5570" t="str">
            <v>SINAPI</v>
          </cell>
          <cell r="F5570" t="str">
            <v>TUBO EM COBRE FLEXÍVEL, DN 1/4", COM ISOLAMENTO, INSTALADO EM FORRO, PARA RAMAL DE ALIMENTAÇÃO DE AR CONDICIONADO, INCLUSO FIXADOR. AF_11/2021_PA</v>
          </cell>
          <cell r="G5570" t="str">
            <v>INES - INSTALAÇÕES ESPECIAIS</v>
          </cell>
        </row>
        <row r="5570">
          <cell r="I5570" t="str">
            <v>M</v>
          </cell>
          <cell r="J5570">
            <v>1</v>
          </cell>
        </row>
        <row r="5570">
          <cell r="L5570">
            <v>30.85</v>
          </cell>
        </row>
        <row r="5571">
          <cell r="D5571" t="str">
            <v> 91166 </v>
          </cell>
          <cell r="E5571" t="str">
            <v>SINAPI</v>
          </cell>
          <cell r="F5571" t="str">
            <v>FIXAÇÃO DE TUBOS HORIZONTAIS DE PEX OU MULTICAMADAS, DIÂMETROS IGUAIS OU INFERIORES A 40 MM, COM ABRAÇADEIRA PLÁSTICA FIXADA EM LAJE. AF_09/2023_PE</v>
          </cell>
          <cell r="G5571" t="str">
            <v>INHI - INSTALAÇÕES HIDROS SANITÁRIAS</v>
          </cell>
        </row>
        <row r="5571">
          <cell r="I5571" t="str">
            <v>M</v>
          </cell>
          <cell r="J5571">
            <v>1</v>
          </cell>
          <cell r="K5571">
            <v>0</v>
          </cell>
          <cell r="L5571">
            <v>4.58</v>
          </cell>
        </row>
        <row r="5572">
          <cell r="D5572" t="str">
            <v> 97331 </v>
          </cell>
          <cell r="E5572" t="str">
            <v>SINAPI</v>
          </cell>
          <cell r="F5572" t="str">
            <v>TUBO EM COBRE FLEXÍVEL, DN 1/4", COM ISOLAMENTO, INSTALADO EM RAMAL DE ALIMENTAÇÃO DE AR CONDICIONADO COM CONDENSADORA CENTRAL - FORNECIMENTO E INSTALAÇÃO. AF_12/2015</v>
          </cell>
          <cell r="G5572" t="str">
            <v>INHI - INSTALAÇÕES HIDROS SANITÁRIAS</v>
          </cell>
        </row>
        <row r="5572">
          <cell r="I5572" t="str">
            <v>M</v>
          </cell>
          <cell r="J5572">
            <v>1</v>
          </cell>
          <cell r="K5572">
            <v>0</v>
          </cell>
          <cell r="L5572">
            <v>26.27</v>
          </cell>
        </row>
        <row r="5574">
          <cell r="D5574" t="str">
            <v>Código</v>
          </cell>
          <cell r="E5574" t="str">
            <v>Banco</v>
          </cell>
          <cell r="F5574" t="str">
            <v>Descrição</v>
          </cell>
          <cell r="G5574" t="str">
            <v>Tipo</v>
          </cell>
        </row>
        <row r="5574">
          <cell r="I5574" t="str">
            <v>Und</v>
          </cell>
          <cell r="J5574" t="str">
            <v>Quant.</v>
          </cell>
          <cell r="K5574" t="str">
            <v>Porcent.</v>
          </cell>
          <cell r="L5574" t="str">
            <v>Valor Unit</v>
          </cell>
        </row>
        <row r="5575">
          <cell r="D5575" t="str">
            <v> 103290 </v>
          </cell>
          <cell r="E5575" t="str">
            <v>SINAPI</v>
          </cell>
          <cell r="F5575" t="str">
            <v>TUBO EM COBRE FLEXÍVEL, DN 3/8", COM ISOLAMENTO, INSTALADO EM FORRO, PARA RAMAL DE ALIMENTAÇÃO DE AR CONDICIONADO, INCLUSO FIXADOR. AF_11/2021_PA</v>
          </cell>
          <cell r="G5575" t="str">
            <v>INES - INSTALAÇÕES ESPECIAIS</v>
          </cell>
        </row>
        <row r="5575">
          <cell r="I5575" t="str">
            <v>M</v>
          </cell>
          <cell r="J5575">
            <v>1</v>
          </cell>
        </row>
        <row r="5575">
          <cell r="L5575">
            <v>47.5</v>
          </cell>
        </row>
        <row r="5576">
          <cell r="D5576" t="str">
            <v> 91166 </v>
          </cell>
          <cell r="E5576" t="str">
            <v>SINAPI</v>
          </cell>
          <cell r="F5576" t="str">
            <v>FIXAÇÃO DE TUBOS HORIZONTAIS DE PEX OU MULTICAMADAS, DIÂMETROS IGUAIS OU INFERIORES A 40 MM, COM ABRAÇADEIRA PLÁSTICA FIXADA EM LAJE. AF_09/2023_PE</v>
          </cell>
          <cell r="G5576" t="str">
            <v>INHI - INSTALAÇÕES HIDROS SANITÁRIAS</v>
          </cell>
        </row>
        <row r="5576">
          <cell r="I5576" t="str">
            <v>M</v>
          </cell>
          <cell r="J5576">
            <v>1</v>
          </cell>
          <cell r="K5576">
            <v>0</v>
          </cell>
          <cell r="L5576">
            <v>4.58</v>
          </cell>
        </row>
        <row r="5577">
          <cell r="D5577" t="str">
            <v> 97332 </v>
          </cell>
          <cell r="E5577" t="str">
            <v>SINAPI</v>
          </cell>
          <cell r="F5577" t="str">
            <v>TUBO EM COBRE FLEXÍVEL, DN 3/8", COM ISOLAMENTO, INSTALADO EM RAMAL DE ALIMENTAÇÃO DE AR CONDICIONADO COM CONDENSADORA CENTRAL - FORNECIMENTO E INSTALAÇÃO. AF_12/2015</v>
          </cell>
          <cell r="G5577" t="str">
            <v>INHI - INSTALAÇÕES HIDROS SANITÁRIAS</v>
          </cell>
        </row>
        <row r="5577">
          <cell r="I5577" t="str">
            <v>M</v>
          </cell>
          <cell r="J5577">
            <v>1</v>
          </cell>
          <cell r="K5577">
            <v>0</v>
          </cell>
          <cell r="L5577">
            <v>42.92</v>
          </cell>
        </row>
        <row r="5579">
          <cell r="D5579" t="str">
            <v>Código</v>
          </cell>
          <cell r="E5579" t="str">
            <v>Banco</v>
          </cell>
          <cell r="F5579" t="str">
            <v>Descrição</v>
          </cell>
          <cell r="G5579" t="str">
            <v>Tipo</v>
          </cell>
        </row>
        <row r="5579">
          <cell r="I5579" t="str">
            <v>Und</v>
          </cell>
          <cell r="J5579" t="str">
            <v>Quant.</v>
          </cell>
          <cell r="K5579" t="str">
            <v>Porcent.</v>
          </cell>
          <cell r="L5579" t="str">
            <v>Valor Unit</v>
          </cell>
        </row>
        <row r="5580">
          <cell r="D5580" t="str">
            <v> 103291 </v>
          </cell>
          <cell r="E5580" t="str">
            <v>SINAPI</v>
          </cell>
          <cell r="F5580" t="str">
            <v>TUBO EM COBRE FLEXÍVEL, DN 1/2", COM ISOLAMENTO, INSTALADO EM FORRO, PARA RAMAL DE ALIMENTAÇÃO DE AR CONDICIONADO, INCLUSO FIXADOR. AF_11/2021_PA</v>
          </cell>
          <cell r="G5580" t="str">
            <v>INES - INSTALAÇÕES ESPECIAIS</v>
          </cell>
        </row>
        <row r="5580">
          <cell r="I5580" t="str">
            <v>M</v>
          </cell>
          <cell r="J5580">
            <v>1</v>
          </cell>
        </row>
        <row r="5580">
          <cell r="L5580">
            <v>59.14</v>
          </cell>
        </row>
        <row r="5581">
          <cell r="D5581" t="str">
            <v> 97333 </v>
          </cell>
          <cell r="E5581" t="str">
            <v>SINAPI</v>
          </cell>
          <cell r="F5581" t="str">
            <v>TUBO EM COBRE FLEXÍVEL, DN 1/2", COM ISOLAMENTO, INSTALADO EM RAMAL DE ALIMENTAÇÃO DE AR CONDICIONADO COM CONDENSADORA CENTRAL - FORNECIMENTO E INSTALAÇÃO. AF_12/2015</v>
          </cell>
          <cell r="G5581" t="str">
            <v>INHI - INSTALAÇÕES HIDROS SANITÁRIAS</v>
          </cell>
        </row>
        <row r="5581">
          <cell r="I5581" t="str">
            <v>M</v>
          </cell>
          <cell r="J5581">
            <v>1</v>
          </cell>
          <cell r="K5581">
            <v>0</v>
          </cell>
          <cell r="L5581">
            <v>54.56</v>
          </cell>
        </row>
        <row r="5582">
          <cell r="D5582" t="str">
            <v> 91166 </v>
          </cell>
          <cell r="E5582" t="str">
            <v>SINAPI</v>
          </cell>
          <cell r="F5582" t="str">
            <v>FIXAÇÃO DE TUBOS HORIZONTAIS DE PEX OU MULTICAMADAS, DIÂMETROS IGUAIS OU INFERIORES A 40 MM, COM ABRAÇADEIRA PLÁSTICA FIXADA EM LAJE. AF_09/2023_PE</v>
          </cell>
          <cell r="G5582" t="str">
            <v>INHI - INSTALAÇÕES HIDROS SANITÁRIAS</v>
          </cell>
        </row>
        <row r="5582">
          <cell r="I5582" t="str">
            <v>M</v>
          </cell>
          <cell r="J5582">
            <v>1</v>
          </cell>
          <cell r="K5582">
            <v>0</v>
          </cell>
          <cell r="L5582">
            <v>4.58</v>
          </cell>
        </row>
        <row r="5584">
          <cell r="D5584" t="str">
            <v>Código</v>
          </cell>
          <cell r="E5584" t="str">
            <v>Banco</v>
          </cell>
          <cell r="F5584" t="str">
            <v>Descrição</v>
          </cell>
          <cell r="G5584" t="str">
            <v>Tipo</v>
          </cell>
        </row>
        <row r="5584">
          <cell r="I5584" t="str">
            <v>Und</v>
          </cell>
          <cell r="J5584" t="str">
            <v>Quant.</v>
          </cell>
          <cell r="K5584" t="str">
            <v>Porcent.</v>
          </cell>
          <cell r="L5584" t="str">
            <v>Valor Unit</v>
          </cell>
        </row>
        <row r="5585">
          <cell r="D5585" t="str">
            <v> 103292 </v>
          </cell>
          <cell r="E5585" t="str">
            <v>SINAPI</v>
          </cell>
          <cell r="F5585" t="str">
            <v>TUBO EM COBRE FLEXÍVEL, DN 5/8", COM ISOLAMENTO, INSTALADO EM FORRO, PARA RAMAL DE ALIMENTAÇÃO DE AR CONDICIONADO, INCLUSO FIXADOR. AF_11/2021_PA</v>
          </cell>
          <cell r="G5585" t="str">
            <v>INES - INSTALAÇÕES ESPECIAIS</v>
          </cell>
        </row>
        <row r="5585">
          <cell r="I5585" t="str">
            <v>M</v>
          </cell>
          <cell r="J5585">
            <v>1</v>
          </cell>
        </row>
        <row r="5585">
          <cell r="L5585">
            <v>71.11</v>
          </cell>
        </row>
        <row r="5586">
          <cell r="D5586" t="str">
            <v> 97334 </v>
          </cell>
          <cell r="E5586" t="str">
            <v>SINAPI</v>
          </cell>
          <cell r="F5586" t="str">
            <v>TUBO EM COBRE FLEXÍVEL, DN 5/8", COM ISOLAMENTO, INSTALADO EM RAMAL DE ALIMENTAÇÃO DE AR CONDICIONADO COM CONDENSADORA CENTRAL   FORNECIMENTO E INSTALAÇÃO. AF_12/2015</v>
          </cell>
          <cell r="G5586" t="str">
            <v>INHI - INSTALAÇÕES HIDROS SANITÁRIAS</v>
          </cell>
        </row>
        <row r="5586">
          <cell r="I5586" t="str">
            <v>M</v>
          </cell>
          <cell r="J5586">
            <v>1</v>
          </cell>
          <cell r="K5586">
            <v>0</v>
          </cell>
          <cell r="L5586">
            <v>66.53</v>
          </cell>
        </row>
        <row r="5587">
          <cell r="D5587" t="str">
            <v> 91166 </v>
          </cell>
          <cell r="E5587" t="str">
            <v>SINAPI</v>
          </cell>
          <cell r="F5587" t="str">
            <v>FIXAÇÃO DE TUBOS HORIZONTAIS DE PEX OU MULTICAMADAS, DIÂMETROS IGUAIS OU INFERIORES A 40 MM, COM ABRAÇADEIRA PLÁSTICA FIXADA EM LAJE. AF_09/2023_PE</v>
          </cell>
          <cell r="G5587" t="str">
            <v>INHI - INSTALAÇÕES HIDROS SANITÁRIAS</v>
          </cell>
        </row>
        <row r="5587">
          <cell r="I5587" t="str">
            <v>M</v>
          </cell>
          <cell r="J5587">
            <v>1</v>
          </cell>
          <cell r="K5587">
            <v>0</v>
          </cell>
          <cell r="L5587">
            <v>4.58</v>
          </cell>
        </row>
        <row r="5589">
          <cell r="D5589" t="str">
            <v>Código</v>
          </cell>
          <cell r="E5589" t="str">
            <v>Banco</v>
          </cell>
          <cell r="F5589" t="str">
            <v>Descrição</v>
          </cell>
          <cell r="G5589" t="str">
            <v>Tipo</v>
          </cell>
        </row>
        <row r="5589">
          <cell r="I5589" t="str">
            <v>Und</v>
          </cell>
          <cell r="J5589" t="str">
            <v>Quant.</v>
          </cell>
          <cell r="K5589" t="str">
            <v>Porcent.</v>
          </cell>
          <cell r="L5589" t="str">
            <v>Valor Unit</v>
          </cell>
        </row>
        <row r="5590">
          <cell r="D5590" t="str">
            <v> UFF00341 (ADAPT_SINAPI: 103292) </v>
          </cell>
          <cell r="E5590" t="str">
            <v>Próprio</v>
          </cell>
          <cell r="F5590" t="str">
            <v>FORNECIMENTO E INSTALAÇÃO COMPLETA - TUBULAÇÃO DE COBRE SEM COSTURA PARA SISTEMA VRF - Ø7/8 - DENSIDADE LINEAR 0,635 kg/m</v>
          </cell>
          <cell r="G5590" t="str">
            <v>INES - INSTALAÇÕES ESPECIAIS</v>
          </cell>
        </row>
        <row r="5590">
          <cell r="I5590" t="str">
            <v>M</v>
          </cell>
          <cell r="J5590">
            <v>1</v>
          </cell>
        </row>
        <row r="5590">
          <cell r="L5590">
            <v>102.47</v>
          </cell>
        </row>
        <row r="5591">
          <cell r="D5591" t="str">
            <v> 91166 </v>
          </cell>
          <cell r="E5591" t="str">
            <v>SINAPI</v>
          </cell>
          <cell r="F5591" t="str">
            <v>FIXAÇÃO DE TUBOS HORIZONTAIS DE PEX OU MULTICAMADAS, DIÂMETROS IGUAIS OU INFERIORES A 40 MM, COM ABRAÇADEIRA PLÁSTICA FIXADA EM LAJE. AF_09/2023_PE</v>
          </cell>
          <cell r="G5591" t="str">
            <v>INHI - INSTALAÇÕES HIDROS SANITÁRIAS</v>
          </cell>
        </row>
        <row r="5591">
          <cell r="I5591" t="str">
            <v>M</v>
          </cell>
          <cell r="J5591">
            <v>1</v>
          </cell>
          <cell r="K5591">
            <v>0</v>
          </cell>
          <cell r="L5591">
            <v>4.58</v>
          </cell>
        </row>
        <row r="5592">
          <cell r="D5592" t="str">
            <v> UFF00338 (ADAPT_SINAPI: 97334) </v>
          </cell>
          <cell r="E5592" t="str">
            <v>Próprio</v>
          </cell>
          <cell r="F5592" t="str">
            <v>TUBO EM COBRE FLEXÍVEL, DN 7/8", COM ISOLAMENTO, INSTALADO EM RAMAL DE ALIMENTAÇÃO DE AR CONDICIONADO COM CONDENSADORA CENTRAL FORNECIMENTO E INSTALAÇÃO.</v>
          </cell>
          <cell r="G5592" t="str">
            <v>INHI - INSTALAÇÕES HIDROS SANITÁRIAS</v>
          </cell>
        </row>
        <row r="5592">
          <cell r="I5592" t="str">
            <v>M</v>
          </cell>
          <cell r="J5592">
            <v>1</v>
          </cell>
          <cell r="K5592">
            <v>0</v>
          </cell>
          <cell r="L5592">
            <v>97.89</v>
          </cell>
        </row>
        <row r="5594">
          <cell r="D5594" t="str">
            <v>Código</v>
          </cell>
          <cell r="E5594" t="str">
            <v>Banco</v>
          </cell>
          <cell r="F5594" t="str">
            <v>Descrição</v>
          </cell>
          <cell r="G5594" t="str">
            <v>Tipo</v>
          </cell>
        </row>
        <row r="5594">
          <cell r="I5594" t="str">
            <v>Und</v>
          </cell>
          <cell r="J5594" t="str">
            <v>Quant.</v>
          </cell>
          <cell r="K5594" t="str">
            <v>Porcent.</v>
          </cell>
          <cell r="L5594" t="str">
            <v>Valor Unit</v>
          </cell>
        </row>
        <row r="5595">
          <cell r="D5595" t="str">
            <v> UFF00342 (ADAPT_SINAPI: 103292) </v>
          </cell>
          <cell r="E5595" t="str">
            <v>Próprio</v>
          </cell>
          <cell r="F5595" t="str">
            <v>FORNECIMENTO E INSTALAÇÃO COMPLETA - TUBULAÇÃO DE COBRE SEM COSTURA PARA SISTEMA VRF - Ø1 1/8 - DENSIDADE LINEAR 0,635 kg/m</v>
          </cell>
          <cell r="G5595" t="str">
            <v>INES - INSTALAÇÕES ESPECIAIS</v>
          </cell>
        </row>
        <row r="5595">
          <cell r="I5595" t="str">
            <v>M</v>
          </cell>
          <cell r="J5595">
            <v>1</v>
          </cell>
        </row>
        <row r="5595">
          <cell r="L5595">
            <v>119.71</v>
          </cell>
        </row>
        <row r="5596">
          <cell r="D5596" t="str">
            <v> UFF00339 (ADAPT_SINAPI: 97334) </v>
          </cell>
          <cell r="E5596" t="str">
            <v>Próprio</v>
          </cell>
          <cell r="F5596" t="str">
            <v>TUBO EM COBRE FLEXÍVEL, DN 1 1/8", COM ISOLAMENTO, INSTALADO EM RAMAL DE ALIMENTAÇÃO DE AR CONDICIONADO COM CONDENSADORA CENTRAL FORNECIMENTO E INSTALAÇÃO.</v>
          </cell>
          <cell r="G5596" t="str">
            <v>INHI - INSTALAÇÕES HIDROS SANITÁRIAS</v>
          </cell>
        </row>
        <row r="5596">
          <cell r="I5596" t="str">
            <v>M</v>
          </cell>
          <cell r="J5596">
            <v>1</v>
          </cell>
          <cell r="K5596">
            <v>0</v>
          </cell>
          <cell r="L5596">
            <v>115.13</v>
          </cell>
        </row>
        <row r="5597">
          <cell r="D5597" t="str">
            <v> 91166 </v>
          </cell>
          <cell r="E5597" t="str">
            <v>SINAPI</v>
          </cell>
          <cell r="F5597" t="str">
            <v>FIXAÇÃO DE TUBOS HORIZONTAIS DE PEX OU MULTICAMADAS, DIÂMETROS IGUAIS OU INFERIORES A 40 MM, COM ABRAÇADEIRA PLÁSTICA FIXADA EM LAJE. AF_09/2023_PE</v>
          </cell>
          <cell r="G5597" t="str">
            <v>INHI - INSTALAÇÕES HIDROS SANITÁRIAS</v>
          </cell>
        </row>
        <row r="5597">
          <cell r="I5597" t="str">
            <v>M</v>
          </cell>
          <cell r="J5597">
            <v>1</v>
          </cell>
          <cell r="K5597">
            <v>0</v>
          </cell>
          <cell r="L5597">
            <v>4.58</v>
          </cell>
        </row>
        <row r="5599">
          <cell r="D5599" t="str">
            <v>Código</v>
          </cell>
          <cell r="E5599" t="str">
            <v>Banco</v>
          </cell>
          <cell r="F5599" t="str">
            <v>Descrição</v>
          </cell>
          <cell r="G5599" t="str">
            <v>Tipo</v>
          </cell>
        </row>
        <row r="5599">
          <cell r="I5599" t="str">
            <v>Und</v>
          </cell>
          <cell r="J5599" t="str">
            <v>Quant.</v>
          </cell>
          <cell r="K5599" t="str">
            <v>Porcent.</v>
          </cell>
          <cell r="L5599" t="str">
            <v>Valor Unit</v>
          </cell>
        </row>
        <row r="5600">
          <cell r="D5600" t="str">
            <v> UFF00343 (ADAPT_SINAPI: 103292) </v>
          </cell>
          <cell r="E5600" t="str">
            <v>Próprio</v>
          </cell>
          <cell r="F5600" t="str">
            <v>FORNECIMENTO E INSTALAÇÃO COMPLETA - TUBULAÇÃO DE COBRE SEM COSTURA PARA SISTEMA VRF - Ø1 1/4 - DENSIDADE LINEAR 1,35 kg/m</v>
          </cell>
          <cell r="G5600" t="str">
            <v>INES - INSTALAÇÕES ESPECIAIS</v>
          </cell>
        </row>
        <row r="5600">
          <cell r="I5600" t="str">
            <v>M</v>
          </cell>
          <cell r="J5600">
            <v>1</v>
          </cell>
        </row>
        <row r="5600">
          <cell r="L5600">
            <v>119.71</v>
          </cell>
        </row>
        <row r="5601">
          <cell r="D5601" t="str">
            <v> 91166 </v>
          </cell>
          <cell r="E5601" t="str">
            <v>SINAPI</v>
          </cell>
          <cell r="F5601" t="str">
            <v>FIXAÇÃO DE TUBOS HORIZONTAIS DE PEX OU MULTICAMADAS, DIÂMETROS IGUAIS OU INFERIORES A 40 MM, COM ABRAÇADEIRA PLÁSTICA FIXADA EM LAJE. AF_09/2023_PE</v>
          </cell>
          <cell r="G5601" t="str">
            <v>INHI - INSTALAÇÕES HIDROS SANITÁRIAS</v>
          </cell>
        </row>
        <row r="5601">
          <cell r="I5601" t="str">
            <v>M</v>
          </cell>
          <cell r="J5601">
            <v>1</v>
          </cell>
          <cell r="K5601">
            <v>0</v>
          </cell>
          <cell r="L5601">
            <v>4.58</v>
          </cell>
        </row>
        <row r="5602">
          <cell r="D5602" t="str">
            <v> UFF00340 (ADAPT_SINAPI: 97334) </v>
          </cell>
          <cell r="E5602" t="str">
            <v>Próprio</v>
          </cell>
          <cell r="F5602" t="str">
            <v>TUBO EM COBRE FLEXÍVEL, DN 1 1/4", COM ISOLAMENTO, INSTALADO EM RAMAL DE ALIMENTAÇÃO DE AR CONDICIONADO COM CONDENSADORA CENTRAL FORNECIMENTO E INSTALAÇÃO.</v>
          </cell>
          <cell r="G5602" t="str">
            <v>INHI - INSTALAÇÕES HIDROS SANITÁRIAS</v>
          </cell>
        </row>
        <row r="5602">
          <cell r="I5602" t="str">
            <v>M</v>
          </cell>
          <cell r="J5602">
            <v>1</v>
          </cell>
          <cell r="K5602">
            <v>0</v>
          </cell>
          <cell r="L5602">
            <v>115.13</v>
          </cell>
        </row>
        <row r="5604">
          <cell r="D5604" t="str">
            <v>Código</v>
          </cell>
          <cell r="E5604" t="str">
            <v>Banco</v>
          </cell>
          <cell r="F5604" t="str">
            <v>Descrição</v>
          </cell>
          <cell r="G5604" t="str">
            <v>Tipo</v>
          </cell>
        </row>
        <row r="5604">
          <cell r="I5604" t="str">
            <v>Und</v>
          </cell>
          <cell r="J5604" t="str">
            <v>Quant.</v>
          </cell>
          <cell r="K5604" t="str">
            <v>Porcent.</v>
          </cell>
          <cell r="L5604" t="str">
            <v>Valor Unit</v>
          </cell>
        </row>
        <row r="5605">
          <cell r="D5605" t="str">
            <v> 070963 </v>
          </cell>
          <cell r="E5605" t="str">
            <v>SBC</v>
          </cell>
          <cell r="F5605" t="str">
            <v>ISOLANTE TERMICO FLEXIVEL EM ESPUMA ELASTOMERICA, MANTA 25MM</v>
          </cell>
          <cell r="G5605" t="str">
            <v>INSTALACOES MECANICAS - AR CONDICIONADO</v>
          </cell>
        </row>
        <row r="5605">
          <cell r="I5605" t="str">
            <v>m²</v>
          </cell>
          <cell r="J5605">
            <v>1</v>
          </cell>
        </row>
        <row r="5605">
          <cell r="L5605">
            <v>134.64</v>
          </cell>
        </row>
        <row r="5606">
          <cell r="D5606" t="str">
            <v> 036542 </v>
          </cell>
          <cell r="E5606" t="str">
            <v>SBC</v>
          </cell>
          <cell r="F5606" t="str">
            <v>MANTA ISOLANTE FLEXIVEL EM BORRACHA ELASTOMERICA 25mm</v>
          </cell>
          <cell r="G5606" t="str">
            <v>Material</v>
          </cell>
        </row>
        <row r="5606">
          <cell r="I5606" t="str">
            <v>m²</v>
          </cell>
          <cell r="J5606">
            <v>1.05</v>
          </cell>
          <cell r="K5606">
            <v>0</v>
          </cell>
          <cell r="L5606">
            <v>117.59</v>
          </cell>
        </row>
        <row r="5607">
          <cell r="D5607" t="str">
            <v> 099022 </v>
          </cell>
          <cell r="E5607" t="str">
            <v>SBC</v>
          </cell>
          <cell r="F5607" t="str">
            <v>MONTADOR</v>
          </cell>
          <cell r="G5607" t="str">
            <v>Mão de Obra</v>
          </cell>
        </row>
        <row r="5607">
          <cell r="I5607" t="str">
            <v>H</v>
          </cell>
          <cell r="J5607">
            <v>0.25</v>
          </cell>
          <cell r="K5607">
            <v>0</v>
          </cell>
          <cell r="L5607">
            <v>25.047069</v>
          </cell>
        </row>
        <row r="5608">
          <cell r="D5608" t="str">
            <v> 099450 </v>
          </cell>
          <cell r="E5608" t="str">
            <v>SBC</v>
          </cell>
          <cell r="F5608" t="str">
            <v>AJUDANTE ESPECIALIZADO</v>
          </cell>
          <cell r="G5608" t="str">
            <v>Mão de Obra</v>
          </cell>
        </row>
        <row r="5608">
          <cell r="I5608" t="str">
            <v>H</v>
          </cell>
          <cell r="J5608">
            <v>0.25</v>
          </cell>
          <cell r="K5608">
            <v>0</v>
          </cell>
          <cell r="L5608">
            <v>19.687466</v>
          </cell>
        </row>
        <row r="5610">
          <cell r="F5610" t="str">
            <v>CONEXÕES E ACESSÓRIOS</v>
          </cell>
        </row>
        <row r="5611">
          <cell r="D5611" t="str">
            <v>Código</v>
          </cell>
          <cell r="E5611" t="str">
            <v>Banco</v>
          </cell>
          <cell r="F5611" t="str">
            <v>Descrição</v>
          </cell>
          <cell r="G5611" t="str">
            <v>Tipo</v>
          </cell>
        </row>
        <row r="5611">
          <cell r="I5611" t="str">
            <v>Und</v>
          </cell>
          <cell r="J5611" t="str">
            <v>Quant.</v>
          </cell>
          <cell r="K5611" t="str">
            <v>Porcent.</v>
          </cell>
          <cell r="L5611" t="str">
            <v>Valor Unit</v>
          </cell>
        </row>
        <row r="5612">
          <cell r="D5612" t="str">
            <v> 95249 </v>
          </cell>
          <cell r="E5612" t="str">
            <v>SINAPI</v>
          </cell>
          <cell r="F5612" t="str">
            <v>VÁLVULA DE ESFERA BRUTA, BRONZE, ROSCÁVEL, 3/4'' - FORNECIMENTO E INSTALAÇÃO. AF_08/2021</v>
          </cell>
          <cell r="G5612" t="str">
            <v>INHI - INSTALAÇÕES HIDROS SANITÁRIAS</v>
          </cell>
        </row>
        <row r="5612">
          <cell r="I5612" t="str">
            <v>UN</v>
          </cell>
          <cell r="J5612">
            <v>1</v>
          </cell>
        </row>
        <row r="5612">
          <cell r="L5612">
            <v>41.57</v>
          </cell>
        </row>
        <row r="5613">
          <cell r="D5613" t="str">
            <v> 88248 </v>
          </cell>
          <cell r="E5613" t="str">
            <v>SINAPI</v>
          </cell>
          <cell r="F5613" t="str">
            <v>AUXILIAR DE ENCANADOR OU BOMBEIRO HIDRÁULICO COM ENCARGOS COMPLEMENTARES</v>
          </cell>
          <cell r="G5613" t="str">
            <v>SEDI - SERVIÇOS DIVERSOS</v>
          </cell>
        </row>
        <row r="5613">
          <cell r="I5613" t="str">
            <v>H</v>
          </cell>
          <cell r="J5613">
            <v>0.1102</v>
          </cell>
          <cell r="K5613">
            <v>0</v>
          </cell>
          <cell r="L5613">
            <v>26.23</v>
          </cell>
        </row>
        <row r="5614">
          <cell r="D5614" t="str">
            <v> 88267 </v>
          </cell>
          <cell r="E5614" t="str">
            <v>SINAPI</v>
          </cell>
          <cell r="F5614" t="str">
            <v>ENCANADOR OU BOMBEIRO HIDRÁULICO COM ENCARGOS COMPLEMENTARES</v>
          </cell>
          <cell r="G5614" t="str">
            <v>SEDI - SERVIÇOS DIVERSOS</v>
          </cell>
        </row>
        <row r="5614">
          <cell r="I5614" t="str">
            <v>H</v>
          </cell>
          <cell r="J5614">
            <v>0.1102</v>
          </cell>
          <cell r="K5614">
            <v>0</v>
          </cell>
          <cell r="L5614">
            <v>32.39</v>
          </cell>
        </row>
        <row r="5615">
          <cell r="D5615" t="str">
            <v> 00011749 </v>
          </cell>
          <cell r="E5615" t="str">
            <v>SINAPI</v>
          </cell>
          <cell r="F5615" t="str">
            <v>VALVULA DE ESFERA BRUTA EM BRONZE, BITOLA 3/4" (REF 1552-B)</v>
          </cell>
          <cell r="G5615" t="str">
            <v>Material</v>
          </cell>
        </row>
        <row r="5615">
          <cell r="I5615" t="str">
            <v>UN</v>
          </cell>
          <cell r="J5615">
            <v>1</v>
          </cell>
          <cell r="K5615">
            <v>0</v>
          </cell>
          <cell r="L5615">
            <v>35</v>
          </cell>
        </row>
        <row r="5616">
          <cell r="D5616" t="str">
            <v> 00003148 </v>
          </cell>
          <cell r="E5616" t="str">
            <v>SINAPI</v>
          </cell>
          <cell r="F5616" t="str">
            <v>FITA VEDA ROSCA EM ROLOS DE 18 MM X 50 M (L X C)</v>
          </cell>
          <cell r="G5616" t="str">
            <v>Material</v>
          </cell>
        </row>
        <row r="5616">
          <cell r="I5616" t="str">
            <v>UN</v>
          </cell>
          <cell r="J5616">
            <v>0.0106</v>
          </cell>
          <cell r="K5616">
            <v>0</v>
          </cell>
          <cell r="L5616">
            <v>11.83</v>
          </cell>
        </row>
        <row r="5618">
          <cell r="D5618" t="str">
            <v>Código</v>
          </cell>
          <cell r="E5618" t="str">
            <v>Banco</v>
          </cell>
          <cell r="F5618" t="str">
            <v>Descrição</v>
          </cell>
          <cell r="G5618" t="str">
            <v>Tipo</v>
          </cell>
        </row>
        <row r="5618">
          <cell r="I5618" t="str">
            <v>Und</v>
          </cell>
          <cell r="J5618" t="str">
            <v>Quant.</v>
          </cell>
          <cell r="K5618" t="str">
            <v>Porcent.</v>
          </cell>
          <cell r="L5618" t="str">
            <v>Valor Unit</v>
          </cell>
        </row>
        <row r="5619">
          <cell r="D5619" t="str">
            <v> 95250 </v>
          </cell>
          <cell r="E5619" t="str">
            <v>SINAPI</v>
          </cell>
          <cell r="F5619" t="str">
            <v>VÁLVULA DE ESFERA BRUTA, BRONZE, ROSCÁVEL, 1'' - FORNECIMENTO E INSTALAÇÃO. AF_08/2021</v>
          </cell>
          <cell r="G5619" t="str">
            <v>INHI - INSTALAÇÕES HIDROS SANITÁRIAS</v>
          </cell>
        </row>
        <row r="5619">
          <cell r="I5619" t="str">
            <v>UN</v>
          </cell>
          <cell r="J5619">
            <v>1</v>
          </cell>
        </row>
        <row r="5619">
          <cell r="L5619">
            <v>56.09</v>
          </cell>
        </row>
        <row r="5620">
          <cell r="D5620" t="str">
            <v> 88267 </v>
          </cell>
          <cell r="E5620" t="str">
            <v>SINAPI</v>
          </cell>
          <cell r="F5620" t="str">
            <v>ENCANADOR OU BOMBEIRO HIDRÁULICO COM ENCARGOS COMPLEMENTARES</v>
          </cell>
          <cell r="G5620" t="str">
            <v>SEDI - SERVIÇOS DIVERSOS</v>
          </cell>
        </row>
        <row r="5620">
          <cell r="I5620" t="str">
            <v>H</v>
          </cell>
          <cell r="J5620">
            <v>0.1485</v>
          </cell>
          <cell r="K5620">
            <v>0</v>
          </cell>
          <cell r="L5620">
            <v>32.39</v>
          </cell>
        </row>
        <row r="5621">
          <cell r="D5621" t="str">
            <v> 88248 </v>
          </cell>
          <cell r="E5621" t="str">
            <v>SINAPI</v>
          </cell>
          <cell r="F5621" t="str">
            <v>AUXILIAR DE ENCANADOR OU BOMBEIRO HIDRÁULICO COM ENCARGOS COMPLEMENTARES</v>
          </cell>
          <cell r="G5621" t="str">
            <v>SEDI - SERVIÇOS DIVERSOS</v>
          </cell>
        </row>
        <row r="5621">
          <cell r="I5621" t="str">
            <v>H</v>
          </cell>
          <cell r="J5621">
            <v>0.1485</v>
          </cell>
          <cell r="K5621">
            <v>0</v>
          </cell>
          <cell r="L5621">
            <v>26.23</v>
          </cell>
        </row>
        <row r="5622">
          <cell r="D5622" t="str">
            <v> 00011746 </v>
          </cell>
          <cell r="E5622" t="str">
            <v>SINAPI</v>
          </cell>
          <cell r="F5622" t="str">
            <v>VALVULA DE ESFERA BRUTA EM BRONZE, BITOLA 1" (REF 1552-B)</v>
          </cell>
          <cell r="G5622" t="str">
            <v>Material</v>
          </cell>
        </row>
        <row r="5622">
          <cell r="I5622" t="str">
            <v>UN</v>
          </cell>
          <cell r="J5622">
            <v>1</v>
          </cell>
          <cell r="K5622">
            <v>0</v>
          </cell>
          <cell r="L5622">
            <v>47.25</v>
          </cell>
        </row>
        <row r="5623">
          <cell r="D5623" t="str">
            <v> 00003148 </v>
          </cell>
          <cell r="E5623" t="str">
            <v>SINAPI</v>
          </cell>
          <cell r="F5623" t="str">
            <v>FITA VEDA ROSCA EM ROLOS DE 18 MM X 50 M (L X C)</v>
          </cell>
          <cell r="G5623" t="str">
            <v>Material</v>
          </cell>
        </row>
        <row r="5623">
          <cell r="I5623" t="str">
            <v>UN</v>
          </cell>
          <cell r="J5623">
            <v>0.0132</v>
          </cell>
          <cell r="K5623">
            <v>0</v>
          </cell>
          <cell r="L5623">
            <v>11.83</v>
          </cell>
        </row>
        <row r="5625">
          <cell r="D5625" t="str">
            <v>Código</v>
          </cell>
          <cell r="E5625" t="str">
            <v>Banco</v>
          </cell>
          <cell r="F5625" t="str">
            <v>Descrição</v>
          </cell>
          <cell r="G5625" t="str">
            <v>Tipo</v>
          </cell>
        </row>
        <row r="5625">
          <cell r="I5625" t="str">
            <v>Und</v>
          </cell>
          <cell r="J5625" t="str">
            <v>Quant.</v>
          </cell>
          <cell r="K5625" t="str">
            <v>Porcent.</v>
          </cell>
          <cell r="L5625" t="str">
            <v>Valor Unit</v>
          </cell>
        </row>
        <row r="5626">
          <cell r="D5626" t="str">
            <v> 95251 </v>
          </cell>
          <cell r="E5626" t="str">
            <v>SINAPI</v>
          </cell>
          <cell r="F5626" t="str">
            <v>VÁLVULA DE ESFERA BRUTA, BRONZE, ROSCÁVEL, 1 1/4'' - FORNECIMENTO E INSTALAÇÃO. AF_08/2021</v>
          </cell>
          <cell r="G5626" t="str">
            <v>INHI - INSTALAÇÕES HIDROS SANITÁRIAS</v>
          </cell>
        </row>
        <row r="5626">
          <cell r="I5626" t="str">
            <v>UN</v>
          </cell>
          <cell r="J5626">
            <v>1</v>
          </cell>
        </row>
        <row r="5626">
          <cell r="L5626">
            <v>82.45</v>
          </cell>
        </row>
        <row r="5627">
          <cell r="D5627" t="str">
            <v> 88248 </v>
          </cell>
          <cell r="E5627" t="str">
            <v>SINAPI</v>
          </cell>
          <cell r="F5627" t="str">
            <v>AUXILIAR DE ENCANADOR OU BOMBEIRO HIDRÁULICO COM ENCARGOS COMPLEMENTARES</v>
          </cell>
          <cell r="G5627" t="str">
            <v>SEDI - SERVIÇOS DIVERSOS</v>
          </cell>
        </row>
        <row r="5627">
          <cell r="I5627" t="str">
            <v>H</v>
          </cell>
          <cell r="J5627">
            <v>0.2021</v>
          </cell>
          <cell r="K5627">
            <v>0</v>
          </cell>
          <cell r="L5627">
            <v>26.23</v>
          </cell>
        </row>
        <row r="5628">
          <cell r="D5628" t="str">
            <v> 88267 </v>
          </cell>
          <cell r="E5628" t="str">
            <v>SINAPI</v>
          </cell>
          <cell r="F5628" t="str">
            <v>ENCANADOR OU BOMBEIRO HIDRÁULICO COM ENCARGOS COMPLEMENTARES</v>
          </cell>
          <cell r="G5628" t="str">
            <v>SEDI - SERVIÇOS DIVERSOS</v>
          </cell>
        </row>
        <row r="5628">
          <cell r="I5628" t="str">
            <v>H</v>
          </cell>
          <cell r="J5628">
            <v>0.2021</v>
          </cell>
          <cell r="K5628">
            <v>0</v>
          </cell>
          <cell r="L5628">
            <v>32.39</v>
          </cell>
        </row>
        <row r="5629">
          <cell r="D5629" t="str">
            <v> 00003148 </v>
          </cell>
          <cell r="E5629" t="str">
            <v>SINAPI</v>
          </cell>
          <cell r="F5629" t="str">
            <v>FITA VEDA ROSCA EM ROLOS DE 18 MM X 50 M (L X C)</v>
          </cell>
          <cell r="G5629" t="str">
            <v>Material</v>
          </cell>
        </row>
        <row r="5629">
          <cell r="I5629" t="str">
            <v>UN</v>
          </cell>
          <cell r="J5629">
            <v>0.0168</v>
          </cell>
          <cell r="K5629">
            <v>0</v>
          </cell>
          <cell r="L5629">
            <v>11.83</v>
          </cell>
        </row>
        <row r="5630">
          <cell r="D5630" t="str">
            <v> 00011750 </v>
          </cell>
          <cell r="E5630" t="str">
            <v>SINAPI</v>
          </cell>
          <cell r="F5630" t="str">
            <v>VALVULA DE ESFERA BRUTA EM BRONZE, BITOLA 1 1/4" (REF 1552-B)</v>
          </cell>
          <cell r="G5630" t="str">
            <v>Material</v>
          </cell>
        </row>
        <row r="5630">
          <cell r="I5630" t="str">
            <v>UN</v>
          </cell>
          <cell r="J5630">
            <v>1</v>
          </cell>
          <cell r="K5630">
            <v>0</v>
          </cell>
          <cell r="L5630">
            <v>70.42</v>
          </cell>
        </row>
        <row r="5632">
          <cell r="D5632" t="str">
            <v>Código</v>
          </cell>
          <cell r="E5632" t="str">
            <v>Banco</v>
          </cell>
          <cell r="F5632" t="str">
            <v>Descrição</v>
          </cell>
          <cell r="G5632" t="str">
            <v>Tipo</v>
          </cell>
        </row>
        <row r="5632">
          <cell r="I5632" t="str">
            <v>Und</v>
          </cell>
          <cell r="J5632" t="str">
            <v>Quant.</v>
          </cell>
          <cell r="K5632" t="str">
            <v>Porcent.</v>
          </cell>
          <cell r="L5632" t="str">
            <v>Valor Unit</v>
          </cell>
        </row>
        <row r="5633">
          <cell r="D5633" t="str">
            <v> 15.029.0219-A </v>
          </cell>
          <cell r="E5633" t="str">
            <v>EMOP</v>
          </cell>
          <cell r="F5633" t="str">
            <v>VALVULA DE BALANCEAMENTO ROSQUEADA DE 3/4".FORNECIMENTO E CO LOCACAO</v>
          </cell>
          <cell r="G5633">
            <v>0</v>
          </cell>
        </row>
        <row r="5633">
          <cell r="I5633">
            <v>0</v>
          </cell>
          <cell r="J5633">
            <v>1</v>
          </cell>
        </row>
        <row r="5633">
          <cell r="L5633">
            <v>680.81</v>
          </cell>
        </row>
        <row r="5634">
          <cell r="D5634" t="str">
            <v> 20104 </v>
          </cell>
          <cell r="E5634" t="str">
            <v>EMOP</v>
          </cell>
          <cell r="F5634" t="str">
            <v>MAO DE OBRA DE MONTADOR ELETROMECANICO, INCLUSIVE ENCARGOS SOCIAIS DESONERADOS</v>
          </cell>
          <cell r="G5634" t="str">
            <v>Mão de Obra</v>
          </cell>
        </row>
        <row r="5634">
          <cell r="I5634" t="str">
            <v>H</v>
          </cell>
          <cell r="J5634">
            <v>0.25</v>
          </cell>
          <cell r="K5634">
            <v>3</v>
          </cell>
          <cell r="L5634">
            <v>24.44</v>
          </cell>
        </row>
        <row r="5635">
          <cell r="D5635" t="str">
            <v> 40070 </v>
          </cell>
          <cell r="E5635" t="str">
            <v>EMOP</v>
          </cell>
          <cell r="F5635" t="str">
            <v>VALVULA DE BALANCEAMENTO ROSQUEADA DE 3/ 4"</v>
          </cell>
          <cell r="G5635" t="str">
            <v>Material</v>
          </cell>
        </row>
        <row r="5635">
          <cell r="I5635" t="str">
            <v>UN</v>
          </cell>
          <cell r="J5635">
            <v>1</v>
          </cell>
          <cell r="K5635">
            <v>0</v>
          </cell>
          <cell r="L5635">
            <v>674.52</v>
          </cell>
        </row>
        <row r="5637">
          <cell r="D5637" t="str">
            <v>Código</v>
          </cell>
          <cell r="E5637" t="str">
            <v>Banco</v>
          </cell>
          <cell r="F5637" t="str">
            <v>Descrição</v>
          </cell>
          <cell r="G5637" t="str">
            <v>Tipo</v>
          </cell>
        </row>
        <row r="5637">
          <cell r="I5637" t="str">
            <v>Und</v>
          </cell>
          <cell r="J5637" t="str">
            <v>Quant.</v>
          </cell>
          <cell r="K5637" t="str">
            <v>Porcent.</v>
          </cell>
          <cell r="L5637" t="str">
            <v>Valor Unit</v>
          </cell>
        </row>
        <row r="5638">
          <cell r="D5638" t="str">
            <v> 15.029.0215-A </v>
          </cell>
          <cell r="E5638" t="str">
            <v>EMOP</v>
          </cell>
          <cell r="F5638" t="str">
            <v>VALVULA DE BALANCEAMENTO ROSQUEADA DE 1".FORNECIMENTO E COLO CACAO</v>
          </cell>
          <cell r="G5638">
            <v>0</v>
          </cell>
        </row>
        <row r="5638">
          <cell r="I5638">
            <v>0</v>
          </cell>
          <cell r="J5638">
            <v>1</v>
          </cell>
        </row>
        <row r="5638">
          <cell r="L5638">
            <v>629.46</v>
          </cell>
        </row>
        <row r="5639">
          <cell r="D5639" t="str">
            <v> 20104 </v>
          </cell>
          <cell r="E5639" t="str">
            <v>EMOP</v>
          </cell>
          <cell r="F5639" t="str">
            <v>MAO DE OBRA DE MONTADOR ELETROMECANICO, INCLUSIVE ENCARGOS SOCIAIS DESONERADOS</v>
          </cell>
          <cell r="G5639" t="str">
            <v>Mão de Obra</v>
          </cell>
        </row>
        <row r="5639">
          <cell r="I5639" t="str">
            <v>H</v>
          </cell>
          <cell r="J5639">
            <v>0.25</v>
          </cell>
          <cell r="K5639">
            <v>3</v>
          </cell>
          <cell r="L5639">
            <v>24.44</v>
          </cell>
        </row>
        <row r="5640">
          <cell r="D5640" t="str">
            <v> 40068 </v>
          </cell>
          <cell r="E5640" t="str">
            <v>EMOP</v>
          </cell>
          <cell r="F5640" t="str">
            <v>VALVULA DE BALANCEAMENTO ROSQUEADA DE 1"</v>
          </cell>
          <cell r="G5640" t="str">
            <v>Material</v>
          </cell>
        </row>
        <row r="5640">
          <cell r="I5640" t="str">
            <v>UN</v>
          </cell>
          <cell r="J5640">
            <v>1</v>
          </cell>
          <cell r="K5640">
            <v>0</v>
          </cell>
          <cell r="L5640">
            <v>623.17</v>
          </cell>
        </row>
        <row r="5642">
          <cell r="D5642" t="str">
            <v>Código</v>
          </cell>
          <cell r="E5642" t="str">
            <v>Banco</v>
          </cell>
          <cell r="F5642" t="str">
            <v>Descrição</v>
          </cell>
          <cell r="G5642" t="str">
            <v>Tipo</v>
          </cell>
        </row>
        <row r="5642">
          <cell r="I5642" t="str">
            <v>Und</v>
          </cell>
          <cell r="J5642" t="str">
            <v>Quant.</v>
          </cell>
          <cell r="K5642" t="str">
            <v>Porcent.</v>
          </cell>
          <cell r="L5642" t="str">
            <v>Valor Unit</v>
          </cell>
        </row>
        <row r="5643">
          <cell r="D5643" t="str">
            <v> 052530 </v>
          </cell>
          <cell r="E5643" t="str">
            <v>SBC</v>
          </cell>
          <cell r="F5643" t="str">
            <v>VALVULA GLOBO BRONZE DISCO METAL PN 16 (CLASSE 150) BSP 3""</v>
          </cell>
          <cell r="G5643" t="str">
            <v>INSTALACOES HIDRAULICAS - AGUA</v>
          </cell>
        </row>
        <row r="5643">
          <cell r="I5643" t="str">
            <v>UN</v>
          </cell>
          <cell r="J5643">
            <v>1</v>
          </cell>
        </row>
        <row r="5643">
          <cell r="L5643">
            <v>1503.64</v>
          </cell>
        </row>
        <row r="5644">
          <cell r="D5644" t="str">
            <v> 099034 </v>
          </cell>
          <cell r="E5644" t="str">
            <v>SBC</v>
          </cell>
          <cell r="F5644" t="str">
            <v>AJUDANTE DE BOMBEIRO OU ENCANADOR</v>
          </cell>
          <cell r="G5644" t="str">
            <v>Mão de Obra</v>
          </cell>
        </row>
        <row r="5644">
          <cell r="I5644" t="str">
            <v>H</v>
          </cell>
          <cell r="J5644">
            <v>0.414</v>
          </cell>
          <cell r="K5644">
            <v>0</v>
          </cell>
          <cell r="L5644">
            <v>19.687466</v>
          </cell>
        </row>
        <row r="5645">
          <cell r="D5645" t="str">
            <v> 002599 </v>
          </cell>
          <cell r="E5645" t="str">
            <v>SBC</v>
          </cell>
          <cell r="F5645" t="str">
            <v>VALVULA GLOBO BRONZE DISCO METAL PN 16 (CLASSE 150) BSP 3"</v>
          </cell>
          <cell r="G5645" t="str">
            <v>Material</v>
          </cell>
        </row>
        <row r="5645">
          <cell r="I5645" t="str">
            <v>UN</v>
          </cell>
          <cell r="J5645">
            <v>1</v>
          </cell>
          <cell r="K5645">
            <v>0</v>
          </cell>
          <cell r="L5645">
            <v>1485.81</v>
          </cell>
        </row>
        <row r="5646">
          <cell r="D5646" t="str">
            <v> 099200 </v>
          </cell>
          <cell r="E5646" t="str">
            <v>SBC</v>
          </cell>
          <cell r="F5646" t="str">
            <v>BOMBEIRO OU ENCANADOR</v>
          </cell>
          <cell r="G5646" t="str">
            <v>Mão de Obra</v>
          </cell>
        </row>
        <row r="5646">
          <cell r="I5646" t="str">
            <v>H</v>
          </cell>
          <cell r="J5646">
            <v>0.372</v>
          </cell>
          <cell r="K5646">
            <v>0</v>
          </cell>
          <cell r="L5646">
            <v>25.83713</v>
          </cell>
        </row>
        <row r="5647">
          <cell r="D5647" t="str">
            <v> 004636 </v>
          </cell>
          <cell r="E5647" t="str">
            <v>SBC</v>
          </cell>
          <cell r="F5647" t="str">
            <v>FITA TEFLON VEDA ROSCA 18mm x 25m</v>
          </cell>
          <cell r="G5647" t="str">
            <v>Material</v>
          </cell>
        </row>
        <row r="5647">
          <cell r="I5647" t="str">
            <v>M</v>
          </cell>
          <cell r="J5647">
            <v>0.479</v>
          </cell>
          <cell r="K5647">
            <v>0</v>
          </cell>
          <cell r="L5647">
            <v>0.15</v>
          </cell>
        </row>
        <row r="5649">
          <cell r="D5649" t="str">
            <v>Código</v>
          </cell>
          <cell r="E5649" t="str">
            <v>Banco</v>
          </cell>
          <cell r="F5649" t="str">
            <v>Descrição</v>
          </cell>
          <cell r="G5649" t="str">
            <v>Tipo</v>
          </cell>
        </row>
        <row r="5649">
          <cell r="I5649" t="str">
            <v>Und</v>
          </cell>
          <cell r="J5649" t="str">
            <v>Quant.</v>
          </cell>
          <cell r="K5649" t="str">
            <v>Porcent.</v>
          </cell>
          <cell r="L5649" t="str">
            <v>Valor Unit</v>
          </cell>
        </row>
        <row r="5650">
          <cell r="D5650" t="str">
            <v> 055991 </v>
          </cell>
          <cell r="E5650" t="str">
            <v>SBC</v>
          </cell>
          <cell r="F5650" t="str">
            <v>VALVULA GAVETA ROSCA BRONZE 1""</v>
          </cell>
          <cell r="G5650" t="str">
            <v>INSTALACOES HIDRAULICAS - INCENDIO</v>
          </cell>
        </row>
        <row r="5650">
          <cell r="I5650" t="str">
            <v>UN</v>
          </cell>
          <cell r="J5650">
            <v>1</v>
          </cell>
        </row>
        <row r="5650">
          <cell r="L5650">
            <v>125.4</v>
          </cell>
        </row>
        <row r="5651">
          <cell r="D5651" t="str">
            <v> 002554 </v>
          </cell>
          <cell r="E5651" t="str">
            <v>SBC</v>
          </cell>
          <cell r="F5651" t="str">
            <v>VALVULA OU REGISTRO DE GAVETA 150 LIBRAS ROSCA BRONZE 1" DOCOL</v>
          </cell>
          <cell r="G5651" t="str">
            <v>Material</v>
          </cell>
        </row>
        <row r="5651">
          <cell r="I5651" t="str">
            <v>UN</v>
          </cell>
          <cell r="J5651">
            <v>1</v>
          </cell>
          <cell r="K5651">
            <v>0</v>
          </cell>
          <cell r="L5651">
            <v>99.9</v>
          </cell>
        </row>
        <row r="5652">
          <cell r="D5652" t="str">
            <v> 004636 </v>
          </cell>
          <cell r="E5652" t="str">
            <v>SBC</v>
          </cell>
          <cell r="F5652" t="str">
            <v>FITA TEFLON VEDA ROSCA 18mm x 25m</v>
          </cell>
          <cell r="G5652" t="str">
            <v>Material</v>
          </cell>
        </row>
        <row r="5652">
          <cell r="I5652" t="str">
            <v>M</v>
          </cell>
          <cell r="J5652">
            <v>0.64</v>
          </cell>
          <cell r="K5652">
            <v>0</v>
          </cell>
          <cell r="L5652">
            <v>0.15</v>
          </cell>
        </row>
        <row r="5653">
          <cell r="D5653" t="str">
            <v> 099034 </v>
          </cell>
          <cell r="E5653" t="str">
            <v>SBC</v>
          </cell>
          <cell r="F5653" t="str">
            <v>AJUDANTE DE BOMBEIRO OU ENCANADOR</v>
          </cell>
          <cell r="G5653" t="str">
            <v>Mão de Obra</v>
          </cell>
        </row>
        <row r="5653">
          <cell r="I5653" t="str">
            <v>H</v>
          </cell>
          <cell r="J5653">
            <v>0.588</v>
          </cell>
          <cell r="K5653">
            <v>0</v>
          </cell>
          <cell r="L5653">
            <v>19.687466</v>
          </cell>
        </row>
        <row r="5654">
          <cell r="D5654" t="str">
            <v> 099200 </v>
          </cell>
          <cell r="E5654" t="str">
            <v>SBC</v>
          </cell>
          <cell r="F5654" t="str">
            <v>BOMBEIRO OU ENCANADOR</v>
          </cell>
          <cell r="G5654" t="str">
            <v>Mão de Obra</v>
          </cell>
        </row>
        <row r="5654">
          <cell r="I5654" t="str">
            <v>H</v>
          </cell>
          <cell r="J5654">
            <v>0.536</v>
          </cell>
          <cell r="K5654">
            <v>0</v>
          </cell>
          <cell r="L5654">
            <v>25.83713</v>
          </cell>
        </row>
        <row r="5656">
          <cell r="D5656" t="str">
            <v>Código</v>
          </cell>
          <cell r="E5656" t="str">
            <v>Banco</v>
          </cell>
          <cell r="F5656" t="str">
            <v>Descrição</v>
          </cell>
          <cell r="G5656" t="str">
            <v>Tipo</v>
          </cell>
        </row>
        <row r="5656">
          <cell r="I5656" t="str">
            <v>Und</v>
          </cell>
          <cell r="J5656" t="str">
            <v>Quant.</v>
          </cell>
          <cell r="K5656" t="str">
            <v>Porcent.</v>
          </cell>
          <cell r="L5656" t="str">
            <v>Valor Unit</v>
          </cell>
        </row>
        <row r="5657">
          <cell r="D5657" t="str">
            <v> 15.029.0242-A </v>
          </cell>
          <cell r="E5657" t="str">
            <v>EMOP</v>
          </cell>
          <cell r="F5657" t="str">
            <v>FILTRO Y,CORPO EM METAL,COM TELA REMOVIVEL EM ACO INOX,DE 3/ 4".FORNECIMENTO E COLOCACAO</v>
          </cell>
          <cell r="G5657">
            <v>0</v>
          </cell>
        </row>
        <row r="5657">
          <cell r="I5657">
            <v>0</v>
          </cell>
          <cell r="J5657">
            <v>1</v>
          </cell>
        </row>
        <row r="5657">
          <cell r="L5657">
            <v>63.98</v>
          </cell>
        </row>
        <row r="5658">
          <cell r="D5658" t="str">
            <v> 20039 </v>
          </cell>
          <cell r="E5658" t="str">
            <v>EMOP</v>
          </cell>
          <cell r="F5658" t="str">
            <v>MAO-DE-OBRA DE BOMBEIRO HIDRAULICO DA CO NSTRUCAO CIVIL, INCLUSIVE ENCARGOS SOCIA IS DESONERADOS</v>
          </cell>
          <cell r="G5658" t="str">
            <v>Mão de Obra</v>
          </cell>
        </row>
        <row r="5658">
          <cell r="I5658" t="str">
            <v>H</v>
          </cell>
          <cell r="J5658">
            <v>0.6</v>
          </cell>
          <cell r="K5658">
            <v>3</v>
          </cell>
          <cell r="L5658">
            <v>24.2</v>
          </cell>
        </row>
        <row r="5659">
          <cell r="D5659" t="str">
            <v> 20132 </v>
          </cell>
          <cell r="E5659" t="str">
            <v>EMOP</v>
          </cell>
          <cell r="F5659" t="str">
            <v>MAO-DE-OBRA DE SERVENTE DA CONSTRUCAO CI VIL, INCLUSIVE ENCARGOS SOCIAIS DESONERA DOS</v>
          </cell>
          <cell r="G5659" t="str">
            <v>Mão de Obra</v>
          </cell>
        </row>
        <row r="5659">
          <cell r="I5659" t="str">
            <v>H</v>
          </cell>
          <cell r="J5659">
            <v>0.6</v>
          </cell>
          <cell r="K5659">
            <v>3</v>
          </cell>
          <cell r="L5659">
            <v>17.5</v>
          </cell>
        </row>
        <row r="5660">
          <cell r="D5660" t="str">
            <v> 40062 </v>
          </cell>
          <cell r="E5660" t="str">
            <v>EMOP</v>
          </cell>
          <cell r="F5660" t="str">
            <v>FILTRO Y, CORPO EM METAL, COM TELA REMOV IVEL EM ACO INOX, DE 3/4"</v>
          </cell>
          <cell r="G5660" t="str">
            <v>Material</v>
          </cell>
        </row>
        <row r="5660">
          <cell r="I5660" t="str">
            <v>UN</v>
          </cell>
          <cell r="J5660">
            <v>1</v>
          </cell>
          <cell r="K5660">
            <v>0</v>
          </cell>
          <cell r="L5660">
            <v>38.22</v>
          </cell>
        </row>
        <row r="5662">
          <cell r="D5662" t="str">
            <v>Código</v>
          </cell>
          <cell r="E5662" t="str">
            <v>Banco</v>
          </cell>
          <cell r="F5662" t="str">
            <v>Descrição</v>
          </cell>
          <cell r="G5662" t="str">
            <v>Tipo</v>
          </cell>
        </row>
        <row r="5662">
          <cell r="I5662" t="str">
            <v>Und</v>
          </cell>
          <cell r="J5662" t="str">
            <v>Quant.</v>
          </cell>
          <cell r="K5662" t="str">
            <v>Porcent.</v>
          </cell>
          <cell r="L5662" t="str">
            <v>Valor Unit</v>
          </cell>
        </row>
        <row r="5663">
          <cell r="D5663" t="str">
            <v> 15.029.0244-A </v>
          </cell>
          <cell r="E5663" t="str">
            <v>EMOP</v>
          </cell>
          <cell r="F5663" t="str">
            <v>FILTRO Y,CORPO EM METAL,COM TELA REMOVIVEL EM ACO INOX,DE 1" .FORNECIMENTO E COLOCACAO</v>
          </cell>
          <cell r="G5663">
            <v>0</v>
          </cell>
        </row>
        <row r="5663">
          <cell r="I5663">
            <v>0</v>
          </cell>
          <cell r="J5663">
            <v>1</v>
          </cell>
        </row>
        <row r="5663">
          <cell r="L5663">
            <v>75.48</v>
          </cell>
        </row>
        <row r="5664">
          <cell r="D5664" t="str">
            <v> 20132 </v>
          </cell>
          <cell r="E5664" t="str">
            <v>EMOP</v>
          </cell>
          <cell r="F5664" t="str">
            <v>MAO-DE-OBRA DE SERVENTE DA CONSTRUCAO CI VIL, INCLUSIVE ENCARGOS SOCIAIS DESONERA DOS</v>
          </cell>
          <cell r="G5664" t="str">
            <v>Mão de Obra</v>
          </cell>
        </row>
        <row r="5664">
          <cell r="I5664" t="str">
            <v>H</v>
          </cell>
          <cell r="J5664">
            <v>0.6</v>
          </cell>
          <cell r="K5664">
            <v>3</v>
          </cell>
          <cell r="L5664">
            <v>17.5</v>
          </cell>
        </row>
        <row r="5665">
          <cell r="D5665" t="str">
            <v> 20039 </v>
          </cell>
          <cell r="E5665" t="str">
            <v>EMOP</v>
          </cell>
          <cell r="F5665" t="str">
            <v>MAO-DE-OBRA DE BOMBEIRO HIDRAULICO DA CO NSTRUCAO CIVIL, INCLUSIVE ENCARGOS SOCIA IS DESONERADOS</v>
          </cell>
          <cell r="G5665" t="str">
            <v>Mão de Obra</v>
          </cell>
        </row>
        <row r="5665">
          <cell r="I5665" t="str">
            <v>H</v>
          </cell>
          <cell r="J5665">
            <v>0.6</v>
          </cell>
          <cell r="K5665">
            <v>3</v>
          </cell>
          <cell r="L5665">
            <v>24.2</v>
          </cell>
        </row>
        <row r="5666">
          <cell r="D5666" t="str">
            <v> 40063 </v>
          </cell>
          <cell r="E5666" t="str">
            <v>EMOP</v>
          </cell>
          <cell r="F5666" t="str">
            <v>FILTRO Y, CORPO EM METAL, COM TELA REMOV IVEL EM ACO INOX, DE 1"</v>
          </cell>
          <cell r="G5666" t="str">
            <v>Material</v>
          </cell>
        </row>
        <row r="5666">
          <cell r="I5666" t="str">
            <v>UN</v>
          </cell>
          <cell r="J5666">
            <v>1</v>
          </cell>
          <cell r="K5666">
            <v>0</v>
          </cell>
          <cell r="L5666">
            <v>49.72</v>
          </cell>
        </row>
        <row r="5668">
          <cell r="D5668" t="str">
            <v>Código</v>
          </cell>
          <cell r="E5668" t="str">
            <v>Banco</v>
          </cell>
          <cell r="F5668" t="str">
            <v>Descrição</v>
          </cell>
          <cell r="G5668" t="str">
            <v>Tipo</v>
          </cell>
        </row>
        <row r="5668">
          <cell r="I5668" t="str">
            <v>Und</v>
          </cell>
          <cell r="J5668" t="str">
            <v>Quant.</v>
          </cell>
          <cell r="K5668" t="str">
            <v>Porcent.</v>
          </cell>
          <cell r="L5668" t="str">
            <v>Valor Unit</v>
          </cell>
        </row>
        <row r="5669">
          <cell r="D5669" t="str">
            <v> 93106 </v>
          </cell>
          <cell r="E5669" t="str">
            <v>SINAPI</v>
          </cell>
          <cell r="F5669" t="str">
            <v>JUNTA DE EXPANSÃO EM COBRE, DN 15 MM, PONTA X PONTA, INSTALADO EM RAMAL E SUB-RAMAL DE HIDRÁULICA PREDIAL - FORNECIMENTO E INSTALAÇÃO. AF_04/2022</v>
          </cell>
          <cell r="G5669" t="str">
            <v>INHI - INSTALAÇÕES HIDROS SANITÁRIAS</v>
          </cell>
        </row>
        <row r="5669">
          <cell r="I5669" t="str">
            <v>UN</v>
          </cell>
          <cell r="J5669">
            <v>1</v>
          </cell>
        </row>
        <row r="5669">
          <cell r="L5669">
            <v>428.1</v>
          </cell>
        </row>
        <row r="5670">
          <cell r="D5670" t="str">
            <v> 88267 </v>
          </cell>
          <cell r="E5670" t="str">
            <v>SINAPI</v>
          </cell>
          <cell r="F5670" t="str">
            <v>ENCANADOR OU BOMBEIRO HIDRÁULICO COM ENCARGOS COMPLEMENTARES</v>
          </cell>
          <cell r="G5670" t="str">
            <v>SEDI - SERVIÇOS DIVERSOS</v>
          </cell>
        </row>
        <row r="5670">
          <cell r="I5670" t="str">
            <v>H</v>
          </cell>
          <cell r="J5670">
            <v>0.1031</v>
          </cell>
          <cell r="K5670">
            <v>0</v>
          </cell>
          <cell r="L5670">
            <v>32.39</v>
          </cell>
        </row>
        <row r="5671">
          <cell r="D5671" t="str">
            <v> 88248 </v>
          </cell>
          <cell r="E5671" t="str">
            <v>SINAPI</v>
          </cell>
          <cell r="F5671" t="str">
            <v>AUXILIAR DE ENCANADOR OU BOMBEIRO HIDRÁULICO COM ENCARGOS COMPLEMENTARES</v>
          </cell>
          <cell r="G5671" t="str">
            <v>SEDI - SERVIÇOS DIVERSOS</v>
          </cell>
        </row>
        <row r="5671">
          <cell r="I5671" t="str">
            <v>H</v>
          </cell>
          <cell r="J5671">
            <v>0.1031</v>
          </cell>
          <cell r="K5671">
            <v>0</v>
          </cell>
          <cell r="L5671">
            <v>26.23</v>
          </cell>
        </row>
        <row r="5672">
          <cell r="D5672" t="str">
            <v> 00038383 </v>
          </cell>
          <cell r="E5672" t="str">
            <v>SINAPI</v>
          </cell>
          <cell r="F5672" t="str">
            <v>LIXA D'AGUA EM FOLHA, GRAO 100</v>
          </cell>
          <cell r="G5672" t="str">
            <v>Material</v>
          </cell>
        </row>
        <row r="5672">
          <cell r="I5672" t="str">
            <v>UN</v>
          </cell>
          <cell r="J5672">
            <v>0.0515</v>
          </cell>
          <cell r="K5672">
            <v>0</v>
          </cell>
          <cell r="L5672">
            <v>2.39</v>
          </cell>
        </row>
        <row r="5673">
          <cell r="D5673" t="str">
            <v> 00039872 </v>
          </cell>
          <cell r="E5673" t="str">
            <v>SINAPI</v>
          </cell>
          <cell r="F5673" t="str">
            <v>JUNTA DE EXPANSAO DE COBRE (REF 900), PONTA X PONTA, 15 MM</v>
          </cell>
          <cell r="G5673" t="str">
            <v>Material</v>
          </cell>
        </row>
        <row r="5673">
          <cell r="I5673" t="str">
            <v>UN</v>
          </cell>
          <cell r="J5673">
            <v>1</v>
          </cell>
          <cell r="K5673">
            <v>0</v>
          </cell>
          <cell r="L5673">
            <v>421.16</v>
          </cell>
        </row>
        <row r="5674">
          <cell r="D5674" t="str">
            <v> 00039897 </v>
          </cell>
          <cell r="E5674" t="str">
            <v>SINAPI</v>
          </cell>
          <cell r="F5674" t="str">
            <v>PASTA PARA SOLDA DE TUBOS E CONEXOES DE COBRE (EMBALAGEM COM 250 G)</v>
          </cell>
          <cell r="G5674" t="str">
            <v>Material</v>
          </cell>
        </row>
        <row r="5674">
          <cell r="I5674" t="str">
            <v>250G</v>
          </cell>
          <cell r="J5674">
            <v>0.0007</v>
          </cell>
          <cell r="K5674">
            <v>0</v>
          </cell>
          <cell r="L5674">
            <v>50.4</v>
          </cell>
        </row>
        <row r="5675">
          <cell r="D5675" t="str">
            <v> 00012732 </v>
          </cell>
          <cell r="E5675" t="str">
            <v>SINAPI</v>
          </cell>
          <cell r="F5675" t="str">
            <v>SOLDA ESTANHO/COBRE PARA CONEXOES DE COBRE, FIO 2,5 MM, CARRETEL 500 GR (SEM CHUMBO)</v>
          </cell>
          <cell r="G5675" t="str">
            <v>Material</v>
          </cell>
        </row>
        <row r="5675">
          <cell r="I5675" t="str">
            <v>UN</v>
          </cell>
          <cell r="J5675">
            <v>0.0028</v>
          </cell>
          <cell r="K5675">
            <v>0</v>
          </cell>
          <cell r="L5675">
            <v>274.94</v>
          </cell>
        </row>
        <row r="5677">
          <cell r="D5677" t="str">
            <v>Código</v>
          </cell>
          <cell r="E5677" t="str">
            <v>Banco</v>
          </cell>
          <cell r="F5677" t="str">
            <v>Descrição</v>
          </cell>
          <cell r="G5677" t="str">
            <v>Tipo</v>
          </cell>
        </row>
        <row r="5677">
          <cell r="I5677" t="str">
            <v>Und</v>
          </cell>
          <cell r="J5677" t="str">
            <v>Quant.</v>
          </cell>
          <cell r="K5677" t="str">
            <v>Porcent.</v>
          </cell>
          <cell r="L5677" t="str">
            <v>Valor Unit</v>
          </cell>
        </row>
        <row r="5678">
          <cell r="D5678" t="str">
            <v> 93109 </v>
          </cell>
          <cell r="E5678" t="str">
            <v>SINAPI</v>
          </cell>
          <cell r="F5678" t="str">
            <v>JUNTA DE EXPANSÃO EM COBRE, DN 22 MM, PONTA X PONTA, INSTALADO EM RAMAL E SUB-RAMAL DE HIDRÁULICA PREDIAL - FORNECIMENTO E INSTALAÇÃO. AF_04/2022</v>
          </cell>
          <cell r="G5678" t="str">
            <v>INHI - INSTALAÇÕES HIDROS SANITÁRIAS</v>
          </cell>
        </row>
        <row r="5678">
          <cell r="I5678" t="str">
            <v>UN</v>
          </cell>
          <cell r="J5678">
            <v>1</v>
          </cell>
        </row>
        <row r="5678">
          <cell r="L5678">
            <v>499.2</v>
          </cell>
        </row>
        <row r="5679">
          <cell r="D5679" t="str">
            <v> 88267 </v>
          </cell>
          <cell r="E5679" t="str">
            <v>SINAPI</v>
          </cell>
          <cell r="F5679" t="str">
            <v>ENCANADOR OU BOMBEIRO HIDRÁULICO COM ENCARGOS COMPLEMENTARES</v>
          </cell>
          <cell r="G5679" t="str">
            <v>SEDI - SERVIÇOS DIVERSOS</v>
          </cell>
        </row>
        <row r="5679">
          <cell r="I5679" t="str">
            <v>H</v>
          </cell>
          <cell r="J5679">
            <v>0.1559</v>
          </cell>
          <cell r="K5679">
            <v>0</v>
          </cell>
          <cell r="L5679">
            <v>32.39</v>
          </cell>
        </row>
        <row r="5680">
          <cell r="D5680" t="str">
            <v> 88248 </v>
          </cell>
          <cell r="E5680" t="str">
            <v>SINAPI</v>
          </cell>
          <cell r="F5680" t="str">
            <v>AUXILIAR DE ENCANADOR OU BOMBEIRO HIDRÁULICO COM ENCARGOS COMPLEMENTARES</v>
          </cell>
          <cell r="G5680" t="str">
            <v>SEDI - SERVIÇOS DIVERSOS</v>
          </cell>
        </row>
        <row r="5680">
          <cell r="I5680" t="str">
            <v>H</v>
          </cell>
          <cell r="J5680">
            <v>0.1559</v>
          </cell>
          <cell r="K5680">
            <v>0</v>
          </cell>
          <cell r="L5680">
            <v>26.23</v>
          </cell>
        </row>
        <row r="5681">
          <cell r="D5681" t="str">
            <v> 00012732 </v>
          </cell>
          <cell r="E5681" t="str">
            <v>SINAPI</v>
          </cell>
          <cell r="F5681" t="str">
            <v>SOLDA ESTANHO/COBRE PARA CONEXOES DE COBRE, FIO 2,5 MM, CARRETEL 500 GR (SEM CHUMBO)</v>
          </cell>
          <cell r="G5681" t="str">
            <v>Material</v>
          </cell>
        </row>
        <row r="5681">
          <cell r="I5681" t="str">
            <v>UN</v>
          </cell>
          <cell r="J5681">
            <v>0.0048</v>
          </cell>
          <cell r="K5681">
            <v>0</v>
          </cell>
          <cell r="L5681">
            <v>274.94</v>
          </cell>
        </row>
        <row r="5682">
          <cell r="D5682" t="str">
            <v> 00039873 </v>
          </cell>
          <cell r="E5682" t="str">
            <v>SINAPI</v>
          </cell>
          <cell r="F5682" t="str">
            <v>JUNTA DE EXPANSAO DE COBRE (REF 900), PONTA X PONTA, 22 MM</v>
          </cell>
          <cell r="G5682" t="str">
            <v>Material</v>
          </cell>
        </row>
        <row r="5682">
          <cell r="I5682" t="str">
            <v>UN</v>
          </cell>
          <cell r="J5682">
            <v>1</v>
          </cell>
          <cell r="K5682">
            <v>0</v>
          </cell>
          <cell r="L5682">
            <v>488.53</v>
          </cell>
        </row>
        <row r="5683">
          <cell r="D5683" t="str">
            <v> 00038383 </v>
          </cell>
          <cell r="E5683" t="str">
            <v>SINAPI</v>
          </cell>
          <cell r="F5683" t="str">
            <v>LIXA D'AGUA EM FOLHA, GRAO 100</v>
          </cell>
          <cell r="G5683" t="str">
            <v>Material</v>
          </cell>
        </row>
        <row r="5683">
          <cell r="I5683" t="str">
            <v>UN</v>
          </cell>
          <cell r="J5683">
            <v>0.078</v>
          </cell>
          <cell r="K5683">
            <v>0</v>
          </cell>
          <cell r="L5683">
            <v>2.39</v>
          </cell>
        </row>
        <row r="5684">
          <cell r="D5684" t="str">
            <v> 00039897 </v>
          </cell>
          <cell r="E5684" t="str">
            <v>SINAPI</v>
          </cell>
          <cell r="F5684" t="str">
            <v>PASTA PARA SOLDA DE TUBOS E CONEXOES DE COBRE (EMBALAGEM COM 250 G)</v>
          </cell>
          <cell r="G5684" t="str">
            <v>Material</v>
          </cell>
        </row>
        <row r="5684">
          <cell r="I5684" t="str">
            <v>250G</v>
          </cell>
          <cell r="J5684">
            <v>0.0012</v>
          </cell>
          <cell r="K5684">
            <v>0</v>
          </cell>
          <cell r="L5684">
            <v>50.4</v>
          </cell>
        </row>
        <row r="5686">
          <cell r="D5686" t="str">
            <v>Código</v>
          </cell>
          <cell r="E5686" t="str">
            <v>Banco</v>
          </cell>
          <cell r="F5686" t="str">
            <v>Descrição</v>
          </cell>
          <cell r="G5686" t="str">
            <v>Tipo</v>
          </cell>
        </row>
        <row r="5686">
          <cell r="I5686" t="str">
            <v>Und</v>
          </cell>
          <cell r="J5686" t="str">
            <v>Quant.</v>
          </cell>
          <cell r="K5686" t="str">
            <v>Porcent.</v>
          </cell>
          <cell r="L5686" t="str">
            <v>Valor Unit</v>
          </cell>
        </row>
        <row r="5687">
          <cell r="D5687" t="str">
            <v> 052101 </v>
          </cell>
          <cell r="E5687" t="str">
            <v>SBC</v>
          </cell>
          <cell r="F5687" t="str">
            <v>CURVA 90 GALVANIZADA 3/4""</v>
          </cell>
          <cell r="G5687" t="str">
            <v>INSTALACOES HIDRAULICAS - AGUA</v>
          </cell>
        </row>
        <row r="5687">
          <cell r="I5687" t="str">
            <v>UN</v>
          </cell>
          <cell r="J5687">
            <v>1</v>
          </cell>
        </row>
        <row r="5687">
          <cell r="L5687">
            <v>21.81</v>
          </cell>
        </row>
        <row r="5688">
          <cell r="D5688" t="str">
            <v> 004636 </v>
          </cell>
          <cell r="E5688" t="str">
            <v>SBC</v>
          </cell>
          <cell r="F5688" t="str">
            <v>FITA TEFLON VEDA ROSCA 18mm x 25m</v>
          </cell>
          <cell r="G5688" t="str">
            <v>Material</v>
          </cell>
        </row>
        <row r="5688">
          <cell r="I5688" t="str">
            <v>M</v>
          </cell>
          <cell r="J5688">
            <v>0.478</v>
          </cell>
          <cell r="K5688">
            <v>0</v>
          </cell>
          <cell r="L5688">
            <v>0.15</v>
          </cell>
        </row>
        <row r="5689">
          <cell r="D5689" t="str">
            <v> 099034 </v>
          </cell>
          <cell r="E5689" t="str">
            <v>SBC</v>
          </cell>
          <cell r="F5689" t="str">
            <v>AJUDANTE DE BOMBEIRO OU ENCANADOR</v>
          </cell>
          <cell r="G5689" t="str">
            <v>Mão de Obra</v>
          </cell>
        </row>
        <row r="5689">
          <cell r="I5689" t="str">
            <v>H</v>
          </cell>
          <cell r="J5689">
            <v>0.212</v>
          </cell>
          <cell r="K5689">
            <v>0</v>
          </cell>
          <cell r="L5689">
            <v>19.687466</v>
          </cell>
        </row>
        <row r="5690">
          <cell r="D5690" t="str">
            <v> 041102 </v>
          </cell>
          <cell r="E5690" t="str">
            <v>SBC</v>
          </cell>
          <cell r="F5690" t="str">
            <v>CURVA 90 MACHO-FEMEA GALVANIZADA 3/4"</v>
          </cell>
          <cell r="G5690" t="str">
            <v>Material</v>
          </cell>
        </row>
        <row r="5690">
          <cell r="I5690" t="str">
            <v>UN</v>
          </cell>
          <cell r="J5690">
            <v>1</v>
          </cell>
          <cell r="K5690">
            <v>0</v>
          </cell>
          <cell r="L5690">
            <v>12.1</v>
          </cell>
        </row>
        <row r="5691">
          <cell r="D5691" t="str">
            <v> 099200 </v>
          </cell>
          <cell r="E5691" t="str">
            <v>SBC</v>
          </cell>
          <cell r="F5691" t="str">
            <v>BOMBEIRO OU ENCANADOR</v>
          </cell>
          <cell r="G5691" t="str">
            <v>Mão de Obra</v>
          </cell>
        </row>
        <row r="5691">
          <cell r="I5691" t="str">
            <v>H</v>
          </cell>
          <cell r="J5691">
            <v>0.212</v>
          </cell>
          <cell r="K5691">
            <v>0</v>
          </cell>
          <cell r="L5691">
            <v>25.83713</v>
          </cell>
        </row>
        <row r="5693">
          <cell r="D5693" t="str">
            <v>Código</v>
          </cell>
          <cell r="E5693" t="str">
            <v>Banco</v>
          </cell>
          <cell r="F5693" t="str">
            <v>Descrição</v>
          </cell>
          <cell r="G5693" t="str">
            <v>Tipo</v>
          </cell>
        </row>
        <row r="5693">
          <cell r="I5693" t="str">
            <v>Und</v>
          </cell>
          <cell r="J5693" t="str">
            <v>Quant.</v>
          </cell>
          <cell r="K5693" t="str">
            <v>Porcent.</v>
          </cell>
          <cell r="L5693" t="str">
            <v>Valor Unit</v>
          </cell>
        </row>
        <row r="5694">
          <cell r="D5694" t="str">
            <v> 052102 </v>
          </cell>
          <cell r="E5694" t="str">
            <v>SBC</v>
          </cell>
          <cell r="F5694" t="str">
            <v>CURVA 90 GALVANIZADA 1""</v>
          </cell>
          <cell r="G5694" t="str">
            <v>INSTALACOES HIDRAULICAS - AGUA</v>
          </cell>
        </row>
        <row r="5694">
          <cell r="I5694" t="str">
            <v>UN</v>
          </cell>
          <cell r="J5694">
            <v>1</v>
          </cell>
        </row>
        <row r="5694">
          <cell r="L5694">
            <v>30.49</v>
          </cell>
        </row>
        <row r="5695">
          <cell r="D5695" t="str">
            <v> 041103 </v>
          </cell>
          <cell r="E5695" t="str">
            <v>SBC</v>
          </cell>
          <cell r="F5695" t="str">
            <v>CURVA 90 MACHO-FEMEA GALVANIZADA 1"</v>
          </cell>
          <cell r="G5695" t="str">
            <v>Material</v>
          </cell>
        </row>
        <row r="5695">
          <cell r="I5695" t="str">
            <v>UN</v>
          </cell>
          <cell r="J5695">
            <v>1</v>
          </cell>
          <cell r="K5695">
            <v>0</v>
          </cell>
          <cell r="L5695">
            <v>18.2</v>
          </cell>
        </row>
        <row r="5696">
          <cell r="D5696" t="str">
            <v> 004636 </v>
          </cell>
          <cell r="E5696" t="str">
            <v>SBC</v>
          </cell>
          <cell r="F5696" t="str">
            <v>FITA TEFLON VEDA ROSCA 18mm x 25m</v>
          </cell>
          <cell r="G5696" t="str">
            <v>Material</v>
          </cell>
        </row>
        <row r="5696">
          <cell r="I5696" t="str">
            <v>M</v>
          </cell>
          <cell r="J5696">
            <v>1.277</v>
          </cell>
          <cell r="K5696">
            <v>0</v>
          </cell>
          <cell r="L5696">
            <v>0.15</v>
          </cell>
        </row>
        <row r="5697">
          <cell r="D5697" t="str">
            <v> 099034 </v>
          </cell>
          <cell r="E5697" t="str">
            <v>SBC</v>
          </cell>
          <cell r="F5697" t="str">
            <v>AJUDANTE DE BOMBEIRO OU ENCANADOR</v>
          </cell>
          <cell r="G5697" t="str">
            <v>Mão de Obra</v>
          </cell>
        </row>
        <row r="5697">
          <cell r="I5697" t="str">
            <v>H</v>
          </cell>
          <cell r="J5697">
            <v>0.266</v>
          </cell>
          <cell r="K5697">
            <v>0</v>
          </cell>
          <cell r="L5697">
            <v>19.687466</v>
          </cell>
        </row>
        <row r="5698">
          <cell r="D5698" t="str">
            <v> 099200 </v>
          </cell>
          <cell r="E5698" t="str">
            <v>SBC</v>
          </cell>
          <cell r="F5698" t="str">
            <v>BOMBEIRO OU ENCANADOR</v>
          </cell>
          <cell r="G5698" t="str">
            <v>Mão de Obra</v>
          </cell>
        </row>
        <row r="5698">
          <cell r="I5698" t="str">
            <v>H</v>
          </cell>
          <cell r="J5698">
            <v>0.266</v>
          </cell>
          <cell r="K5698">
            <v>0</v>
          </cell>
          <cell r="L5698">
            <v>25.83713</v>
          </cell>
        </row>
        <row r="5700">
          <cell r="D5700" t="str">
            <v>Código</v>
          </cell>
          <cell r="E5700" t="str">
            <v>Banco</v>
          </cell>
          <cell r="F5700" t="str">
            <v>Descrição</v>
          </cell>
          <cell r="G5700" t="str">
            <v>Tipo</v>
          </cell>
        </row>
        <row r="5700">
          <cell r="I5700" t="str">
            <v>Und</v>
          </cell>
          <cell r="J5700" t="str">
            <v>Quant.</v>
          </cell>
          <cell r="K5700" t="str">
            <v>Porcent.</v>
          </cell>
          <cell r="L5700" t="str">
            <v>Valor Unit</v>
          </cell>
        </row>
        <row r="5701">
          <cell r="D5701" t="str">
            <v> 052046 </v>
          </cell>
          <cell r="E5701" t="str">
            <v>SBC</v>
          </cell>
          <cell r="F5701" t="str">
            <v>CURVA 90 GALVANIZADA 1.1/4""</v>
          </cell>
          <cell r="G5701" t="str">
            <v>INSTALACOES HIDRAULICAS - AGUA</v>
          </cell>
        </row>
        <row r="5701">
          <cell r="I5701" t="str">
            <v>UN</v>
          </cell>
          <cell r="J5701">
            <v>1</v>
          </cell>
        </row>
        <row r="5701">
          <cell r="L5701">
            <v>43.99</v>
          </cell>
        </row>
        <row r="5702">
          <cell r="D5702" t="str">
            <v> 004636 </v>
          </cell>
          <cell r="E5702" t="str">
            <v>SBC</v>
          </cell>
          <cell r="F5702" t="str">
            <v>FITA TEFLON VEDA ROSCA 18mm x 25m</v>
          </cell>
          <cell r="G5702" t="str">
            <v>Material</v>
          </cell>
        </row>
        <row r="5702">
          <cell r="I5702" t="str">
            <v>M</v>
          </cell>
          <cell r="J5702">
            <v>1.6</v>
          </cell>
          <cell r="K5702">
            <v>0</v>
          </cell>
          <cell r="L5702">
            <v>0.15</v>
          </cell>
        </row>
        <row r="5703">
          <cell r="D5703" t="str">
            <v> 041104 </v>
          </cell>
          <cell r="E5703" t="str">
            <v>SBC</v>
          </cell>
          <cell r="F5703" t="str">
            <v>CURVA 90 MACHO-FEMEA GALVANIZADA 1.1/4"</v>
          </cell>
          <cell r="G5703" t="str">
            <v>Material</v>
          </cell>
        </row>
        <row r="5703">
          <cell r="I5703" t="str">
            <v>UN</v>
          </cell>
          <cell r="J5703">
            <v>1</v>
          </cell>
          <cell r="K5703">
            <v>0</v>
          </cell>
          <cell r="L5703">
            <v>27.28</v>
          </cell>
        </row>
        <row r="5704">
          <cell r="D5704" t="str">
            <v> 099034 </v>
          </cell>
          <cell r="E5704" t="str">
            <v>SBC</v>
          </cell>
          <cell r="F5704" t="str">
            <v>AJUDANTE DE BOMBEIRO OU ENCANADOR</v>
          </cell>
          <cell r="G5704" t="str">
            <v>Mão de Obra</v>
          </cell>
        </row>
        <row r="5704">
          <cell r="I5704" t="str">
            <v>H</v>
          </cell>
          <cell r="J5704">
            <v>0.362</v>
          </cell>
          <cell r="K5704">
            <v>0</v>
          </cell>
          <cell r="L5704">
            <v>19.687466</v>
          </cell>
        </row>
        <row r="5705">
          <cell r="D5705" t="str">
            <v> 099200 </v>
          </cell>
          <cell r="E5705" t="str">
            <v>SBC</v>
          </cell>
          <cell r="F5705" t="str">
            <v>BOMBEIRO OU ENCANADOR</v>
          </cell>
          <cell r="G5705" t="str">
            <v>Mão de Obra</v>
          </cell>
        </row>
        <row r="5705">
          <cell r="I5705" t="str">
            <v>H</v>
          </cell>
          <cell r="J5705">
            <v>0.362</v>
          </cell>
          <cell r="K5705">
            <v>0</v>
          </cell>
          <cell r="L5705">
            <v>25.83713</v>
          </cell>
        </row>
        <row r="5707">
          <cell r="D5707" t="str">
            <v>Código</v>
          </cell>
          <cell r="E5707" t="str">
            <v>Banco</v>
          </cell>
          <cell r="F5707" t="str">
            <v>Descrição</v>
          </cell>
          <cell r="G5707" t="str">
            <v>Tipo</v>
          </cell>
        </row>
        <row r="5707">
          <cell r="I5707" t="str">
            <v>Und</v>
          </cell>
          <cell r="J5707" t="str">
            <v>Quant.</v>
          </cell>
          <cell r="K5707" t="str">
            <v>Porcent.</v>
          </cell>
          <cell r="L5707" t="str">
            <v>Valor Unit</v>
          </cell>
        </row>
        <row r="5708">
          <cell r="D5708" t="str">
            <v> 052043 </v>
          </cell>
          <cell r="E5708" t="str">
            <v>SBC</v>
          </cell>
          <cell r="F5708" t="str">
            <v>CURVA 90 GALVANIZADA 4""</v>
          </cell>
          <cell r="G5708" t="str">
            <v>INSTALACOES HIDRAULICAS - AGUA</v>
          </cell>
        </row>
        <row r="5708">
          <cell r="I5708" t="str">
            <v>UN</v>
          </cell>
          <cell r="J5708">
            <v>1</v>
          </cell>
        </row>
        <row r="5708">
          <cell r="L5708">
            <v>1033.02</v>
          </cell>
        </row>
        <row r="5709">
          <cell r="D5709" t="str">
            <v> 042547 </v>
          </cell>
          <cell r="E5709" t="str">
            <v>SBC</v>
          </cell>
          <cell r="F5709" t="str">
            <v>CURVA 90 GALVANIZADA COM ROSCA BSP MACHO 4"</v>
          </cell>
          <cell r="G5709" t="str">
            <v>Material</v>
          </cell>
        </row>
        <row r="5709">
          <cell r="I5709" t="str">
            <v>UN</v>
          </cell>
          <cell r="J5709">
            <v>1</v>
          </cell>
          <cell r="K5709">
            <v>0</v>
          </cell>
          <cell r="L5709">
            <v>1000</v>
          </cell>
        </row>
        <row r="5710">
          <cell r="D5710" t="str">
            <v> 099034 </v>
          </cell>
          <cell r="E5710" t="str">
            <v>SBC</v>
          </cell>
          <cell r="F5710" t="str">
            <v>AJUDANTE DE BOMBEIRO OU ENCANADOR</v>
          </cell>
          <cell r="G5710" t="str">
            <v>Mão de Obra</v>
          </cell>
        </row>
        <row r="5710">
          <cell r="I5710" t="str">
            <v>H</v>
          </cell>
          <cell r="J5710">
            <v>0.709</v>
          </cell>
          <cell r="K5710">
            <v>0</v>
          </cell>
          <cell r="L5710">
            <v>19.687466</v>
          </cell>
        </row>
        <row r="5711">
          <cell r="D5711" t="str">
            <v> 099200 </v>
          </cell>
          <cell r="E5711" t="str">
            <v>SBC</v>
          </cell>
          <cell r="F5711" t="str">
            <v>BOMBEIRO OU ENCANADOR</v>
          </cell>
          <cell r="G5711" t="str">
            <v>Mão de Obra</v>
          </cell>
        </row>
        <row r="5711">
          <cell r="I5711" t="str">
            <v>H</v>
          </cell>
          <cell r="J5711">
            <v>0.709</v>
          </cell>
          <cell r="K5711">
            <v>0</v>
          </cell>
          <cell r="L5711">
            <v>25.83713</v>
          </cell>
        </row>
        <row r="5712">
          <cell r="D5712" t="str">
            <v> 004636 </v>
          </cell>
          <cell r="E5712" t="str">
            <v>SBC</v>
          </cell>
          <cell r="F5712" t="str">
            <v>FITA TEFLON VEDA ROSCA 18mm x 25m</v>
          </cell>
          <cell r="G5712" t="str">
            <v>Material</v>
          </cell>
        </row>
        <row r="5712">
          <cell r="I5712" t="str">
            <v>M</v>
          </cell>
          <cell r="J5712">
            <v>5.107</v>
          </cell>
          <cell r="K5712">
            <v>0</v>
          </cell>
          <cell r="L5712">
            <v>0.15</v>
          </cell>
        </row>
        <row r="5714">
          <cell r="D5714" t="str">
            <v>Código</v>
          </cell>
          <cell r="E5714" t="str">
            <v>Banco</v>
          </cell>
          <cell r="F5714" t="str">
            <v>Descrição</v>
          </cell>
          <cell r="G5714" t="str">
            <v>Tipo</v>
          </cell>
        </row>
        <row r="5714">
          <cell r="I5714" t="str">
            <v>Und</v>
          </cell>
          <cell r="J5714" t="str">
            <v>Quant.</v>
          </cell>
          <cell r="K5714" t="str">
            <v>Porcent.</v>
          </cell>
          <cell r="L5714" t="str">
            <v>Valor Unit</v>
          </cell>
        </row>
        <row r="5715">
          <cell r="D5715" t="str">
            <v> 052532 </v>
          </cell>
          <cell r="E5715" t="str">
            <v>SBC</v>
          </cell>
          <cell r="F5715" t="str">
            <v>CURVA 90 GALVANIZADA 6""</v>
          </cell>
          <cell r="G5715" t="str">
            <v>INSTALACOES HIDRAULICAS - AGUA</v>
          </cell>
        </row>
        <row r="5715">
          <cell r="I5715" t="str">
            <v>UN</v>
          </cell>
          <cell r="J5715">
            <v>1</v>
          </cell>
        </row>
        <row r="5715">
          <cell r="L5715">
            <v>1655.82</v>
          </cell>
        </row>
        <row r="5716">
          <cell r="D5716" t="str">
            <v> 004526 </v>
          </cell>
          <cell r="E5716" t="str">
            <v>SBC</v>
          </cell>
          <cell r="F5716" t="str">
            <v>CURVA 90 MACHO-FEMEA GALVANIZADA 6"</v>
          </cell>
          <cell r="G5716" t="str">
            <v>Material</v>
          </cell>
        </row>
        <row r="5716">
          <cell r="I5716" t="str">
            <v>UN</v>
          </cell>
          <cell r="J5716">
            <v>1</v>
          </cell>
          <cell r="K5716">
            <v>0</v>
          </cell>
          <cell r="L5716">
            <v>1568.69</v>
          </cell>
        </row>
        <row r="5717">
          <cell r="D5717" t="str">
            <v> 099200 </v>
          </cell>
          <cell r="E5717" t="str">
            <v>SBC</v>
          </cell>
          <cell r="F5717" t="str">
            <v>BOMBEIRO OU ENCANADOR</v>
          </cell>
          <cell r="G5717" t="str">
            <v>Mão de Obra</v>
          </cell>
        </row>
        <row r="5717">
          <cell r="I5717" t="str">
            <v>H</v>
          </cell>
          <cell r="J5717">
            <v>1.914</v>
          </cell>
          <cell r="K5717">
            <v>0</v>
          </cell>
          <cell r="L5717">
            <v>25.83713</v>
          </cell>
        </row>
        <row r="5718">
          <cell r="D5718" t="str">
            <v> 099034 </v>
          </cell>
          <cell r="E5718" t="str">
            <v>SBC</v>
          </cell>
          <cell r="F5718" t="str">
            <v>AJUDANTE DE BOMBEIRO OU ENCANADOR</v>
          </cell>
          <cell r="G5718" t="str">
            <v>Mão de Obra</v>
          </cell>
        </row>
        <row r="5718">
          <cell r="I5718" t="str">
            <v>H</v>
          </cell>
          <cell r="J5718">
            <v>1.914</v>
          </cell>
          <cell r="K5718">
            <v>0</v>
          </cell>
          <cell r="L5718">
            <v>19.687466</v>
          </cell>
        </row>
        <row r="5720">
          <cell r="D5720" t="str">
            <v>Código</v>
          </cell>
          <cell r="E5720" t="str">
            <v>Banco</v>
          </cell>
          <cell r="F5720" t="str">
            <v>Descrição</v>
          </cell>
          <cell r="G5720" t="str">
            <v>Tipo</v>
          </cell>
        </row>
        <row r="5720">
          <cell r="I5720" t="str">
            <v>Und</v>
          </cell>
          <cell r="J5720" t="str">
            <v>Quant.</v>
          </cell>
          <cell r="K5720" t="str">
            <v>Porcent.</v>
          </cell>
          <cell r="L5720" t="str">
            <v>Valor Unit</v>
          </cell>
        </row>
        <row r="5721">
          <cell r="D5721" t="str">
            <v> UFF00316 (ADAPT_AGETOP: 072661) </v>
          </cell>
          <cell r="E5721" t="str">
            <v>Próprio</v>
          </cell>
          <cell r="F5721" t="str">
            <v>FORNECIMENTO E INSTALAÇÃO COMPLETA - VERGALHÃO ROSCADO Ø5/16"</v>
          </cell>
          <cell r="G5721">
            <v>726</v>
          </cell>
        </row>
        <row r="5721">
          <cell r="I5721" t="str">
            <v>M</v>
          </cell>
          <cell r="J5721">
            <v>1</v>
          </cell>
        </row>
        <row r="5721">
          <cell r="L5721">
            <v>23.02</v>
          </cell>
        </row>
        <row r="5722">
          <cell r="D5722" t="str">
            <v> 88247 </v>
          </cell>
          <cell r="E5722" t="str">
            <v>SINAPI</v>
          </cell>
          <cell r="F5722" t="str">
            <v>AUXILIAR DE ELETRICISTA COM ENCARGOS COMPLEMENTARES</v>
          </cell>
          <cell r="G5722" t="str">
            <v>SEDI - SERVIÇOS DIVERSOS</v>
          </cell>
        </row>
        <row r="5722">
          <cell r="I5722" t="str">
            <v>H</v>
          </cell>
          <cell r="J5722">
            <v>0.24</v>
          </cell>
          <cell r="K5722">
            <v>0</v>
          </cell>
          <cell r="L5722">
            <v>27.3</v>
          </cell>
        </row>
        <row r="5723">
          <cell r="D5723" t="str">
            <v> 88264 </v>
          </cell>
          <cell r="E5723" t="str">
            <v>SINAPI</v>
          </cell>
          <cell r="F5723" t="str">
            <v>ELETRICISTA COM ENCARGOS COMPLEMENTARES</v>
          </cell>
          <cell r="G5723" t="str">
            <v>SEDI - SERVIÇOS DIVERSOS</v>
          </cell>
        </row>
        <row r="5723">
          <cell r="I5723" t="str">
            <v>H</v>
          </cell>
          <cell r="J5723">
            <v>0.24</v>
          </cell>
          <cell r="K5723">
            <v>0</v>
          </cell>
          <cell r="L5723">
            <v>33.07</v>
          </cell>
        </row>
        <row r="5724">
          <cell r="D5724" t="str">
            <v> 036598 </v>
          </cell>
          <cell r="E5724" t="str">
            <v>SBC</v>
          </cell>
          <cell r="F5724" t="str">
            <v>VERGALHAO ZINCADO ROSCA TOTAL, 3/8 " (10mm)</v>
          </cell>
          <cell r="G5724" t="str">
            <v>Material</v>
          </cell>
        </row>
        <row r="5724">
          <cell r="I5724" t="str">
            <v>M</v>
          </cell>
          <cell r="J5724">
            <v>1</v>
          </cell>
          <cell r="K5724">
            <v>0</v>
          </cell>
          <cell r="L5724">
            <v>8.54</v>
          </cell>
        </row>
        <row r="5726">
          <cell r="D5726" t="str">
            <v>Código</v>
          </cell>
          <cell r="E5726" t="str">
            <v>Banco</v>
          </cell>
          <cell r="F5726" t="str">
            <v>Descrição</v>
          </cell>
          <cell r="G5726" t="str">
            <v>Tipo</v>
          </cell>
        </row>
        <row r="5726">
          <cell r="I5726" t="str">
            <v>Und</v>
          </cell>
          <cell r="J5726" t="str">
            <v>Quant.</v>
          </cell>
          <cell r="K5726" t="str">
            <v>Porcent.</v>
          </cell>
          <cell r="L5726" t="str">
            <v>Valor Unit</v>
          </cell>
        </row>
        <row r="5727">
          <cell r="D5727" t="str">
            <v> UFF00101 (ADAPT_EMOP: 15.018.0175-A) </v>
          </cell>
          <cell r="E5727" t="str">
            <v>Próprio</v>
          </cell>
          <cell r="F5727" t="str">
            <v>CANALETA PERFURADA ALTA(PERFILADOS),MEDINDO(38X38X6000)MM PRE-GALVANIZADA,INCLUSIVE SUPORTE E CONEXOES.DESMONTAGEM E LIMPEZA</v>
          </cell>
          <cell r="G5727">
            <v>15</v>
          </cell>
        </row>
        <row r="5727">
          <cell r="I5727" t="str">
            <v>M</v>
          </cell>
          <cell r="J5727">
            <v>1</v>
          </cell>
        </row>
        <row r="5727">
          <cell r="L5727">
            <v>60.37</v>
          </cell>
        </row>
        <row r="5728">
          <cell r="D5728" t="str">
            <v> 88247 </v>
          </cell>
          <cell r="E5728" t="str">
            <v>SINAPI</v>
          </cell>
          <cell r="F5728" t="str">
            <v>AUXILIAR DE ELETRICISTA COM ENCARGOS COMPLEMENTARES</v>
          </cell>
          <cell r="G5728" t="str">
            <v>SEDI - SERVIÇOS DIVERSOS</v>
          </cell>
        </row>
        <row r="5728">
          <cell r="I5728" t="str">
            <v>H</v>
          </cell>
          <cell r="J5728">
            <v>1</v>
          </cell>
          <cell r="K5728">
            <v>0</v>
          </cell>
          <cell r="L5728">
            <v>27.3</v>
          </cell>
        </row>
        <row r="5729">
          <cell r="D5729" t="str">
            <v> 88264 </v>
          </cell>
          <cell r="E5729" t="str">
            <v>SINAPI</v>
          </cell>
          <cell r="F5729" t="str">
            <v>ELETRICISTA COM ENCARGOS COMPLEMENTARES</v>
          </cell>
          <cell r="G5729" t="str">
            <v>SEDI - SERVIÇOS DIVERSOS</v>
          </cell>
        </row>
        <row r="5729">
          <cell r="I5729" t="str">
            <v>H</v>
          </cell>
          <cell r="J5729">
            <v>1</v>
          </cell>
          <cell r="K5729">
            <v>0</v>
          </cell>
          <cell r="L5729">
            <v>33.07</v>
          </cell>
        </row>
        <row r="5731">
          <cell r="D5731" t="str">
            <v>Código</v>
          </cell>
          <cell r="E5731" t="str">
            <v>Banco</v>
          </cell>
          <cell r="F5731" t="str">
            <v>Descrição</v>
          </cell>
          <cell r="G5731" t="str">
            <v>Tipo</v>
          </cell>
        </row>
        <row r="5731">
          <cell r="I5731" t="str">
            <v>Und</v>
          </cell>
          <cell r="J5731" t="str">
            <v>Quant.</v>
          </cell>
          <cell r="K5731" t="str">
            <v>Porcent.</v>
          </cell>
          <cell r="L5731" t="str">
            <v>Valor Unit</v>
          </cell>
        </row>
        <row r="5732">
          <cell r="D5732" t="str">
            <v> UFF00103 (ADAPT_SCO: IP 54.10.0950) </v>
          </cell>
          <cell r="E5732" t="str">
            <v>Próprio</v>
          </cell>
          <cell r="F5732" t="str">
            <v>PORCA SEXTAVADA DE AÇO GALVANIZADO, DE Ø1/4". Fornecimento.(desonerado)</v>
          </cell>
          <cell r="G5732" t="str">
            <v>IP</v>
          </cell>
        </row>
        <row r="5732">
          <cell r="I5732" t="str">
            <v>UN</v>
          </cell>
          <cell r="J5732">
            <v>1</v>
          </cell>
        </row>
        <row r="5732">
          <cell r="L5732">
            <v>0.12</v>
          </cell>
        </row>
        <row r="5733">
          <cell r="D5733" t="str">
            <v> MAT106200 </v>
          </cell>
          <cell r="E5733" t="str">
            <v>SCO</v>
          </cell>
          <cell r="F5733" t="str">
            <v>Porca sextavada de aco galvanizado, de 1/4"</v>
          </cell>
          <cell r="G5733" t="str">
            <v>Material</v>
          </cell>
        </row>
        <row r="5733">
          <cell r="I5733" t="str">
            <v>un</v>
          </cell>
          <cell r="J5733">
            <v>1</v>
          </cell>
          <cell r="K5733">
            <v>0</v>
          </cell>
          <cell r="L5733">
            <v>0.12</v>
          </cell>
        </row>
        <row r="5735">
          <cell r="D5735" t="str">
            <v>Código</v>
          </cell>
          <cell r="E5735" t="str">
            <v>Banco</v>
          </cell>
          <cell r="F5735" t="str">
            <v>Descrição</v>
          </cell>
          <cell r="G5735" t="str">
            <v>Tipo</v>
          </cell>
        </row>
        <row r="5735">
          <cell r="I5735" t="str">
            <v>Und</v>
          </cell>
          <cell r="J5735" t="str">
            <v>Quant.</v>
          </cell>
          <cell r="K5735" t="str">
            <v>Porcent.</v>
          </cell>
          <cell r="L5735" t="str">
            <v>Valor Unit</v>
          </cell>
        </row>
        <row r="5736">
          <cell r="D5736" t="str">
            <v> MAT007600 </v>
          </cell>
          <cell r="E5736" t="str">
            <v>SCO</v>
          </cell>
          <cell r="F5736" t="str">
            <v>Arruela lisa de aco galvanizado, de 5/16"</v>
          </cell>
          <cell r="G5736" t="str">
            <v>Material</v>
          </cell>
        </row>
        <row r="5736">
          <cell r="I5736" t="str">
            <v>un</v>
          </cell>
          <cell r="J5736">
            <v>1</v>
          </cell>
        </row>
        <row r="5736">
          <cell r="L5736">
            <v>0.09</v>
          </cell>
        </row>
        <row r="5738">
          <cell r="D5738" t="str">
            <v>Código</v>
          </cell>
          <cell r="E5738" t="str">
            <v>Banco</v>
          </cell>
          <cell r="F5738" t="str">
            <v>Descrição</v>
          </cell>
          <cell r="G5738" t="str">
            <v>Tipo</v>
          </cell>
        </row>
        <row r="5738">
          <cell r="I5738" t="str">
            <v>Und</v>
          </cell>
          <cell r="J5738" t="str">
            <v>Quant.</v>
          </cell>
          <cell r="K5738" t="str">
            <v>Porcent.</v>
          </cell>
          <cell r="L5738" t="str">
            <v>Valor Unit</v>
          </cell>
        </row>
        <row r="5739">
          <cell r="D5739" t="str">
            <v> 72713 </v>
          </cell>
          <cell r="E5739" t="str">
            <v>SINAPI</v>
          </cell>
          <cell r="F5739" t="str">
            <v>TE DE ACO GALVANIZADO 1.1/4" - FORNECIMENTO E INSTALACAO</v>
          </cell>
          <cell r="G5739" t="str">
            <v>INHI - INSTALAÇÕES HIDROS SANITÁRIAS</v>
          </cell>
        </row>
        <row r="5739">
          <cell r="I5739" t="str">
            <v>UN</v>
          </cell>
          <cell r="J5739">
            <v>1</v>
          </cell>
        </row>
        <row r="5739">
          <cell r="L5739">
            <v>68.98</v>
          </cell>
        </row>
        <row r="5740">
          <cell r="D5740" t="str">
            <v> 88316 </v>
          </cell>
          <cell r="E5740" t="str">
            <v>SINAPI</v>
          </cell>
          <cell r="F5740" t="str">
            <v>SERVENTE COM ENCARGOS COMPLEMENTARES</v>
          </cell>
          <cell r="G5740" t="str">
            <v>SEDI - SERVIÇOS DIVERSOS</v>
          </cell>
        </row>
        <row r="5740">
          <cell r="I5740" t="str">
            <v>H</v>
          </cell>
          <cell r="J5740">
            <v>0.55</v>
          </cell>
          <cell r="K5740">
            <v>0</v>
          </cell>
          <cell r="L5740">
            <v>25.95</v>
          </cell>
        </row>
        <row r="5741">
          <cell r="D5741" t="str">
            <v> 88267 </v>
          </cell>
          <cell r="E5741" t="str">
            <v>SINAPI</v>
          </cell>
          <cell r="F5741" t="str">
            <v>ENCANADOR OU BOMBEIRO HIDRÁULICO COM ENCARGOS COMPLEMENTARES</v>
          </cell>
          <cell r="G5741" t="str">
            <v>SEDI - SERVIÇOS DIVERSOS</v>
          </cell>
        </row>
        <row r="5741">
          <cell r="I5741" t="str">
            <v>H</v>
          </cell>
          <cell r="J5741">
            <v>0.55</v>
          </cell>
          <cell r="K5741">
            <v>0</v>
          </cell>
          <cell r="L5741">
            <v>32.39</v>
          </cell>
        </row>
        <row r="5742">
          <cell r="D5742" t="str">
            <v> 00006296 </v>
          </cell>
          <cell r="E5742" t="str">
            <v>SINAPI</v>
          </cell>
          <cell r="F5742" t="str">
            <v>TE DE FERRO GALVANIZADO, DE 1 1/4"</v>
          </cell>
          <cell r="G5742" t="str">
            <v>Material</v>
          </cell>
        </row>
        <row r="5742">
          <cell r="I5742" t="str">
            <v>UN</v>
          </cell>
          <cell r="J5742">
            <v>1</v>
          </cell>
          <cell r="K5742">
            <v>0</v>
          </cell>
          <cell r="L5742">
            <v>36.9</v>
          </cell>
        </row>
        <row r="5744">
          <cell r="D5744" t="str">
            <v>Código</v>
          </cell>
          <cell r="E5744" t="str">
            <v>Banco</v>
          </cell>
          <cell r="F5744" t="str">
            <v>Descrição</v>
          </cell>
          <cell r="G5744" t="str">
            <v>Tipo</v>
          </cell>
        </row>
        <row r="5744">
          <cell r="I5744" t="str">
            <v>Und</v>
          </cell>
          <cell r="J5744" t="str">
            <v>Quant.</v>
          </cell>
          <cell r="K5744" t="str">
            <v>Porcent.</v>
          </cell>
          <cell r="L5744" t="str">
            <v>Valor Unit</v>
          </cell>
        </row>
        <row r="5745">
          <cell r="D5745" t="str">
            <v> 72712 </v>
          </cell>
          <cell r="E5745" t="str">
            <v>SINAPI</v>
          </cell>
          <cell r="F5745" t="str">
            <v>TE DE ACO GALVANIZADO 1.1/2" - FORNECIMENTO E INSTALACAO</v>
          </cell>
          <cell r="G5745" t="str">
            <v>INHI - INSTALAÇÕES HIDROS SANITÁRIAS</v>
          </cell>
        </row>
        <row r="5745">
          <cell r="I5745" t="str">
            <v>UN</v>
          </cell>
          <cell r="J5745">
            <v>1</v>
          </cell>
        </row>
        <row r="5745">
          <cell r="L5745">
            <v>87.58</v>
          </cell>
        </row>
        <row r="5746">
          <cell r="D5746" t="str">
            <v> 88316 </v>
          </cell>
          <cell r="E5746" t="str">
            <v>SINAPI</v>
          </cell>
          <cell r="F5746" t="str">
            <v>SERVENTE COM ENCARGOS COMPLEMENTARES</v>
          </cell>
          <cell r="G5746" t="str">
            <v>SEDI - SERVIÇOS DIVERSOS</v>
          </cell>
        </row>
        <row r="5746">
          <cell r="I5746" t="str">
            <v>H</v>
          </cell>
          <cell r="J5746">
            <v>0.7</v>
          </cell>
          <cell r="K5746">
            <v>0</v>
          </cell>
          <cell r="L5746">
            <v>25.95</v>
          </cell>
        </row>
        <row r="5747">
          <cell r="D5747" t="str">
            <v> 88267 </v>
          </cell>
          <cell r="E5747" t="str">
            <v>SINAPI</v>
          </cell>
          <cell r="F5747" t="str">
            <v>ENCANADOR OU BOMBEIRO HIDRÁULICO COM ENCARGOS COMPLEMENTARES</v>
          </cell>
          <cell r="G5747" t="str">
            <v>SEDI - SERVIÇOS DIVERSOS</v>
          </cell>
        </row>
        <row r="5747">
          <cell r="I5747" t="str">
            <v>H</v>
          </cell>
          <cell r="J5747">
            <v>0.7</v>
          </cell>
          <cell r="K5747">
            <v>0</v>
          </cell>
          <cell r="L5747">
            <v>32.39</v>
          </cell>
        </row>
        <row r="5748">
          <cell r="D5748" t="str">
            <v> 00006297 </v>
          </cell>
          <cell r="E5748" t="str">
            <v>SINAPI</v>
          </cell>
          <cell r="F5748" t="str">
            <v>TE DE FERRO GALVANIZADO, DE 1 1/2"</v>
          </cell>
          <cell r="G5748" t="str">
            <v>Material</v>
          </cell>
        </row>
        <row r="5748">
          <cell r="I5748" t="str">
            <v>UN</v>
          </cell>
          <cell r="J5748">
            <v>1</v>
          </cell>
          <cell r="K5748">
            <v>0</v>
          </cell>
          <cell r="L5748">
            <v>46.75</v>
          </cell>
        </row>
        <row r="5750">
          <cell r="D5750" t="str">
            <v>Código</v>
          </cell>
          <cell r="E5750" t="str">
            <v>Banco</v>
          </cell>
          <cell r="F5750" t="str">
            <v>Descrição</v>
          </cell>
          <cell r="G5750" t="str">
            <v>Tipo</v>
          </cell>
        </row>
        <row r="5750">
          <cell r="I5750" t="str">
            <v>Und</v>
          </cell>
          <cell r="J5750" t="str">
            <v>Quant.</v>
          </cell>
          <cell r="K5750" t="str">
            <v>Porcent.</v>
          </cell>
          <cell r="L5750" t="str">
            <v>Valor Unit</v>
          </cell>
        </row>
        <row r="5751">
          <cell r="D5751" t="str">
            <v> 72716 </v>
          </cell>
          <cell r="E5751" t="str">
            <v>SINAPI</v>
          </cell>
          <cell r="F5751" t="str">
            <v>TE DE ACO GALVANIZADO 2" - FORNECIMENTO E INSTALACAO</v>
          </cell>
          <cell r="G5751" t="str">
            <v>INHI - INSTALAÇÕES HIDROS SANITÁRIAS</v>
          </cell>
        </row>
        <row r="5751">
          <cell r="I5751" t="str">
            <v>UN</v>
          </cell>
          <cell r="J5751">
            <v>1</v>
          </cell>
        </row>
        <row r="5751">
          <cell r="L5751">
            <v>120.73</v>
          </cell>
        </row>
        <row r="5752">
          <cell r="D5752" t="str">
            <v> 88316 </v>
          </cell>
          <cell r="E5752" t="str">
            <v>SINAPI</v>
          </cell>
          <cell r="F5752" t="str">
            <v>SERVENTE COM ENCARGOS COMPLEMENTARES</v>
          </cell>
          <cell r="G5752" t="str">
            <v>SEDI - SERVIÇOS DIVERSOS</v>
          </cell>
        </row>
        <row r="5752">
          <cell r="I5752" t="str">
            <v>H</v>
          </cell>
          <cell r="J5752">
            <v>0.8</v>
          </cell>
          <cell r="K5752">
            <v>0</v>
          </cell>
          <cell r="L5752">
            <v>25.95</v>
          </cell>
        </row>
        <row r="5753">
          <cell r="D5753" t="str">
            <v> 88267 </v>
          </cell>
          <cell r="E5753" t="str">
            <v>SINAPI</v>
          </cell>
          <cell r="F5753" t="str">
            <v>ENCANADOR OU BOMBEIRO HIDRÁULICO COM ENCARGOS COMPLEMENTARES</v>
          </cell>
          <cell r="G5753" t="str">
            <v>SEDI - SERVIÇOS DIVERSOS</v>
          </cell>
        </row>
        <row r="5753">
          <cell r="I5753" t="str">
            <v>H</v>
          </cell>
          <cell r="J5753">
            <v>0.8</v>
          </cell>
          <cell r="K5753">
            <v>0</v>
          </cell>
          <cell r="L5753">
            <v>32.39</v>
          </cell>
        </row>
        <row r="5754">
          <cell r="D5754" t="str">
            <v> 00006298 </v>
          </cell>
          <cell r="E5754" t="str">
            <v>SINAPI</v>
          </cell>
          <cell r="F5754" t="str">
            <v>TE DE FERRO GALVANIZADO, DE 2"</v>
          </cell>
          <cell r="G5754" t="str">
            <v>Material</v>
          </cell>
        </row>
        <row r="5754">
          <cell r="I5754" t="str">
            <v>UN</v>
          </cell>
          <cell r="J5754">
            <v>1</v>
          </cell>
          <cell r="K5754">
            <v>0</v>
          </cell>
          <cell r="L5754">
            <v>74.06</v>
          </cell>
        </row>
        <row r="5756">
          <cell r="D5756" t="str">
            <v>Código</v>
          </cell>
          <cell r="E5756" t="str">
            <v>Banco</v>
          </cell>
          <cell r="F5756" t="str">
            <v>Descrição</v>
          </cell>
          <cell r="G5756" t="str">
            <v>Tipo</v>
          </cell>
        </row>
        <row r="5756">
          <cell r="I5756" t="str">
            <v>Und</v>
          </cell>
          <cell r="J5756" t="str">
            <v>Quant.</v>
          </cell>
          <cell r="K5756" t="str">
            <v>Porcent.</v>
          </cell>
          <cell r="L5756" t="str">
            <v>Valor Unit</v>
          </cell>
        </row>
        <row r="5757">
          <cell r="D5757" t="str">
            <v> 72719 </v>
          </cell>
          <cell r="E5757" t="str">
            <v>SINAPI</v>
          </cell>
          <cell r="F5757" t="str">
            <v>TE DE ACO GALVANIZADO 4" - FORNECIMENTO E INSTALACAO</v>
          </cell>
          <cell r="G5757" t="str">
            <v>INHI - INSTALAÇÕES HIDROS SANITÁRIAS</v>
          </cell>
        </row>
        <row r="5757">
          <cell r="I5757" t="str">
            <v>UN</v>
          </cell>
          <cell r="J5757">
            <v>1</v>
          </cell>
        </row>
        <row r="5757">
          <cell r="L5757">
            <v>411.39</v>
          </cell>
        </row>
        <row r="5758">
          <cell r="D5758" t="str">
            <v> 88316 </v>
          </cell>
          <cell r="E5758" t="str">
            <v>SINAPI</v>
          </cell>
          <cell r="F5758" t="str">
            <v>SERVENTE COM ENCARGOS COMPLEMENTARES</v>
          </cell>
          <cell r="G5758" t="str">
            <v>SEDI - SERVIÇOS DIVERSOS</v>
          </cell>
        </row>
        <row r="5758">
          <cell r="I5758" t="str">
            <v>H</v>
          </cell>
          <cell r="J5758">
            <v>1.1</v>
          </cell>
          <cell r="K5758">
            <v>0</v>
          </cell>
          <cell r="L5758">
            <v>25.95</v>
          </cell>
        </row>
        <row r="5759">
          <cell r="D5759" t="str">
            <v> 88267 </v>
          </cell>
          <cell r="E5759" t="str">
            <v>SINAPI</v>
          </cell>
          <cell r="F5759" t="str">
            <v>ENCANADOR OU BOMBEIRO HIDRÁULICO COM ENCARGOS COMPLEMENTARES</v>
          </cell>
          <cell r="G5759" t="str">
            <v>SEDI - SERVIÇOS DIVERSOS</v>
          </cell>
        </row>
        <row r="5759">
          <cell r="I5759" t="str">
            <v>H</v>
          </cell>
          <cell r="J5759">
            <v>1.1</v>
          </cell>
          <cell r="K5759">
            <v>0</v>
          </cell>
          <cell r="L5759">
            <v>32.39</v>
          </cell>
        </row>
        <row r="5760">
          <cell r="D5760" t="str">
            <v> 00006300 </v>
          </cell>
          <cell r="E5760" t="str">
            <v>SINAPI</v>
          </cell>
          <cell r="F5760" t="str">
            <v>TE DE FERRO GALVANIZADO, DE 4"</v>
          </cell>
          <cell r="G5760" t="str">
            <v>Material</v>
          </cell>
        </row>
        <row r="5760">
          <cell r="I5760" t="str">
            <v>UN</v>
          </cell>
          <cell r="J5760">
            <v>1</v>
          </cell>
          <cell r="K5760">
            <v>0</v>
          </cell>
          <cell r="L5760">
            <v>347.23</v>
          </cell>
        </row>
        <row r="5762">
          <cell r="D5762" t="str">
            <v>Código</v>
          </cell>
          <cell r="E5762" t="str">
            <v>Banco</v>
          </cell>
          <cell r="F5762" t="str">
            <v>Descrição</v>
          </cell>
          <cell r="G5762" t="str">
            <v>Tipo</v>
          </cell>
        </row>
        <row r="5762">
          <cell r="I5762" t="str">
            <v>Und</v>
          </cell>
          <cell r="J5762" t="str">
            <v>Quant.</v>
          </cell>
          <cell r="K5762" t="str">
            <v>Porcent.</v>
          </cell>
          <cell r="L5762" t="str">
            <v>Valor Unit</v>
          </cell>
        </row>
        <row r="5763">
          <cell r="D5763" t="str">
            <v> 72720 </v>
          </cell>
          <cell r="E5763" t="str">
            <v>SINAPI</v>
          </cell>
          <cell r="F5763" t="str">
            <v>TE DE ACO GALVANIZADO 5" - FORNECIMENTO E INSTALACAO</v>
          </cell>
          <cell r="G5763" t="str">
            <v>INHI - INSTALAÇÕES HIDROS SANITÁRIAS</v>
          </cell>
        </row>
        <row r="5763">
          <cell r="I5763" t="str">
            <v>UN</v>
          </cell>
          <cell r="J5763">
            <v>1</v>
          </cell>
        </row>
        <row r="5763">
          <cell r="L5763">
            <v>568.9</v>
          </cell>
        </row>
        <row r="5764">
          <cell r="D5764" t="str">
            <v> 88267 </v>
          </cell>
          <cell r="E5764" t="str">
            <v>SINAPI</v>
          </cell>
          <cell r="F5764" t="str">
            <v>ENCANADOR OU BOMBEIRO HIDRÁULICO COM ENCARGOS COMPLEMENTARES</v>
          </cell>
          <cell r="G5764" t="str">
            <v>SEDI - SERVIÇOS DIVERSOS</v>
          </cell>
        </row>
        <row r="5764">
          <cell r="I5764" t="str">
            <v>H</v>
          </cell>
          <cell r="J5764">
            <v>1.25</v>
          </cell>
          <cell r="K5764">
            <v>0</v>
          </cell>
          <cell r="L5764">
            <v>32.39</v>
          </cell>
        </row>
        <row r="5765">
          <cell r="D5765" t="str">
            <v> 88316 </v>
          </cell>
          <cell r="E5765" t="str">
            <v>SINAPI</v>
          </cell>
          <cell r="F5765" t="str">
            <v>SERVENTE COM ENCARGOS COMPLEMENTARES</v>
          </cell>
          <cell r="G5765" t="str">
            <v>SEDI - SERVIÇOS DIVERSOS</v>
          </cell>
        </row>
        <row r="5765">
          <cell r="I5765" t="str">
            <v>H</v>
          </cell>
          <cell r="J5765">
            <v>1.25</v>
          </cell>
          <cell r="K5765">
            <v>0</v>
          </cell>
          <cell r="L5765">
            <v>25.95</v>
          </cell>
        </row>
        <row r="5766">
          <cell r="D5766" t="str">
            <v> 00006321 </v>
          </cell>
          <cell r="E5766" t="str">
            <v>SINAPI</v>
          </cell>
          <cell r="F5766" t="str">
            <v>TE DE FERRO GALVANIZADO, DE 5"</v>
          </cell>
          <cell r="G5766" t="str">
            <v>Material</v>
          </cell>
        </row>
        <row r="5766">
          <cell r="I5766" t="str">
            <v>UN</v>
          </cell>
          <cell r="J5766">
            <v>1</v>
          </cell>
          <cell r="K5766">
            <v>0</v>
          </cell>
          <cell r="L5766">
            <v>495.99</v>
          </cell>
        </row>
        <row r="5768">
          <cell r="D5768" t="str">
            <v>Código</v>
          </cell>
          <cell r="E5768" t="str">
            <v>Banco</v>
          </cell>
          <cell r="F5768" t="str">
            <v>Descrição</v>
          </cell>
          <cell r="G5768" t="str">
            <v>Tipo</v>
          </cell>
        </row>
        <row r="5768">
          <cell r="I5768" t="str">
            <v>Und</v>
          </cell>
          <cell r="J5768" t="str">
            <v>Quant.</v>
          </cell>
          <cell r="K5768" t="str">
            <v>Porcent.</v>
          </cell>
          <cell r="L5768" t="str">
            <v>Valor Unit</v>
          </cell>
        </row>
        <row r="5769">
          <cell r="D5769" t="str">
            <v> 052381 </v>
          </cell>
          <cell r="E5769" t="str">
            <v>SBC</v>
          </cell>
          <cell r="F5769" t="str">
            <v>TE REDUCAO GALVANIZADO 3/4""x1/2""</v>
          </cell>
          <cell r="G5769" t="str">
            <v>INSTALACOES HIDRAULICAS - AGUA</v>
          </cell>
        </row>
        <row r="5769">
          <cell r="I5769" t="str">
            <v>UN</v>
          </cell>
          <cell r="J5769">
            <v>1</v>
          </cell>
        </row>
        <row r="5769">
          <cell r="L5769">
            <v>26.98</v>
          </cell>
        </row>
        <row r="5770">
          <cell r="D5770" t="str">
            <v> 099034 </v>
          </cell>
          <cell r="E5770" t="str">
            <v>SBC</v>
          </cell>
          <cell r="F5770" t="str">
            <v>AJUDANTE DE BOMBEIRO OU ENCANADOR</v>
          </cell>
          <cell r="G5770" t="str">
            <v>Mão de Obra</v>
          </cell>
        </row>
        <row r="5770">
          <cell r="I5770" t="str">
            <v>H</v>
          </cell>
          <cell r="J5770">
            <v>0.237</v>
          </cell>
          <cell r="K5770">
            <v>0</v>
          </cell>
          <cell r="L5770">
            <v>19.687466</v>
          </cell>
        </row>
        <row r="5771">
          <cell r="D5771" t="str">
            <v> 004636 </v>
          </cell>
          <cell r="E5771" t="str">
            <v>SBC</v>
          </cell>
          <cell r="F5771" t="str">
            <v>FITA TEFLON VEDA ROSCA 18mm x 25m</v>
          </cell>
          <cell r="G5771" t="str">
            <v>Material</v>
          </cell>
        </row>
        <row r="5771">
          <cell r="I5771" t="str">
            <v>M</v>
          </cell>
          <cell r="J5771">
            <v>1.436</v>
          </cell>
          <cell r="K5771">
            <v>0</v>
          </cell>
          <cell r="L5771">
            <v>0.15</v>
          </cell>
        </row>
        <row r="5772">
          <cell r="D5772" t="str">
            <v> 002113 </v>
          </cell>
          <cell r="E5772" t="str">
            <v>SBC</v>
          </cell>
          <cell r="F5772" t="str">
            <v>TE DE REDUCAO FERRO GALVANIZADO 3/4" x 1/2"</v>
          </cell>
          <cell r="G5772" t="str">
            <v>Material</v>
          </cell>
        </row>
        <row r="5772">
          <cell r="I5772" t="str">
            <v>UN</v>
          </cell>
          <cell r="J5772">
            <v>1</v>
          </cell>
          <cell r="K5772">
            <v>0</v>
          </cell>
          <cell r="L5772">
            <v>15.99</v>
          </cell>
        </row>
        <row r="5773">
          <cell r="D5773" t="str">
            <v> 099200 </v>
          </cell>
          <cell r="E5773" t="str">
            <v>SBC</v>
          </cell>
          <cell r="F5773" t="str">
            <v>BOMBEIRO OU ENCANADOR</v>
          </cell>
          <cell r="G5773" t="str">
            <v>Mão de Obra</v>
          </cell>
        </row>
        <row r="5773">
          <cell r="I5773" t="str">
            <v>H</v>
          </cell>
          <cell r="J5773">
            <v>0.237</v>
          </cell>
          <cell r="K5773">
            <v>0</v>
          </cell>
          <cell r="L5773">
            <v>25.83713</v>
          </cell>
        </row>
        <row r="5775">
          <cell r="D5775" t="str">
            <v>Código</v>
          </cell>
          <cell r="E5775" t="str">
            <v>Banco</v>
          </cell>
          <cell r="F5775" t="str">
            <v>Descrição</v>
          </cell>
          <cell r="G5775" t="str">
            <v>Tipo</v>
          </cell>
        </row>
        <row r="5775">
          <cell r="I5775" t="str">
            <v>Und</v>
          </cell>
          <cell r="J5775" t="str">
            <v>Quant.</v>
          </cell>
          <cell r="K5775" t="str">
            <v>Porcent.</v>
          </cell>
          <cell r="L5775" t="str">
            <v>Valor Unit</v>
          </cell>
        </row>
        <row r="5776">
          <cell r="D5776" t="str">
            <v> 055725 </v>
          </cell>
          <cell r="E5776" t="str">
            <v>SBC</v>
          </cell>
          <cell r="F5776" t="str">
            <v>TE REDUCAO GALVANIZADO 1""x1/2""</v>
          </cell>
          <cell r="G5776" t="str">
            <v>INSTALACOES HIDRAULICAS - INCENDIO</v>
          </cell>
        </row>
        <row r="5776">
          <cell r="I5776" t="str">
            <v>UN</v>
          </cell>
          <cell r="J5776">
            <v>1</v>
          </cell>
        </row>
        <row r="5776">
          <cell r="L5776">
            <v>46.11</v>
          </cell>
        </row>
        <row r="5777">
          <cell r="D5777" t="str">
            <v> 099200 </v>
          </cell>
          <cell r="E5777" t="str">
            <v>SBC</v>
          </cell>
          <cell r="F5777" t="str">
            <v>BOMBEIRO OU ENCANADOR</v>
          </cell>
          <cell r="G5777" t="str">
            <v>Mão de Obra</v>
          </cell>
        </row>
        <row r="5777">
          <cell r="I5777" t="str">
            <v>H</v>
          </cell>
          <cell r="J5777">
            <v>0.38</v>
          </cell>
          <cell r="K5777">
            <v>0</v>
          </cell>
          <cell r="L5777">
            <v>25.83713</v>
          </cell>
        </row>
        <row r="5778">
          <cell r="D5778" t="str">
            <v> 004636 </v>
          </cell>
          <cell r="E5778" t="str">
            <v>SBC</v>
          </cell>
          <cell r="F5778" t="str">
            <v>FITA TEFLON VEDA ROSCA 18mm x 25m</v>
          </cell>
          <cell r="G5778" t="str">
            <v>Material</v>
          </cell>
        </row>
        <row r="5778">
          <cell r="I5778" t="str">
            <v>M</v>
          </cell>
          <cell r="J5778">
            <v>0.48</v>
          </cell>
          <cell r="K5778">
            <v>0</v>
          </cell>
          <cell r="L5778">
            <v>0.15</v>
          </cell>
        </row>
        <row r="5779">
          <cell r="D5779" t="str">
            <v> 003730 </v>
          </cell>
          <cell r="E5779" t="str">
            <v>SBC</v>
          </cell>
          <cell r="F5779" t="str">
            <v>TE REDUCAO FERRO GALVANIZADO TUPY 1" x 1/2"</v>
          </cell>
          <cell r="G5779" t="str">
            <v>Material</v>
          </cell>
        </row>
        <row r="5779">
          <cell r="I5779" t="str">
            <v>UN</v>
          </cell>
          <cell r="J5779">
            <v>1</v>
          </cell>
          <cell r="K5779">
            <v>0</v>
          </cell>
          <cell r="L5779">
            <v>28.75</v>
          </cell>
        </row>
        <row r="5780">
          <cell r="D5780" t="str">
            <v> 099034 </v>
          </cell>
          <cell r="E5780" t="str">
            <v>SBC</v>
          </cell>
          <cell r="F5780" t="str">
            <v>AJUDANTE DE BOMBEIRO OU ENCANADOR</v>
          </cell>
          <cell r="G5780" t="str">
            <v>Mão de Obra</v>
          </cell>
        </row>
        <row r="5780">
          <cell r="I5780" t="str">
            <v>H</v>
          </cell>
          <cell r="J5780">
            <v>0.38</v>
          </cell>
          <cell r="K5780">
            <v>0</v>
          </cell>
          <cell r="L5780">
            <v>19.687466</v>
          </cell>
        </row>
        <row r="5782">
          <cell r="D5782" t="str">
            <v>Código</v>
          </cell>
          <cell r="E5782" t="str">
            <v>Banco</v>
          </cell>
          <cell r="F5782" t="str">
            <v>Descrição</v>
          </cell>
          <cell r="G5782" t="str">
            <v>Tipo</v>
          </cell>
        </row>
        <row r="5782">
          <cell r="I5782" t="str">
            <v>Und</v>
          </cell>
          <cell r="J5782" t="str">
            <v>Quant.</v>
          </cell>
          <cell r="K5782" t="str">
            <v>Porcent.</v>
          </cell>
          <cell r="L5782" t="str">
            <v>Valor Unit</v>
          </cell>
        </row>
        <row r="5783">
          <cell r="D5783" t="str">
            <v> 052319 </v>
          </cell>
          <cell r="E5783" t="str">
            <v>SBC</v>
          </cell>
          <cell r="F5783" t="str">
            <v>TE REDUCAO GALVANIZADO 1""x3/4""</v>
          </cell>
          <cell r="G5783" t="str">
            <v>INSTALACOES HIDRAULICAS - AGUA</v>
          </cell>
        </row>
        <row r="5783">
          <cell r="I5783" t="str">
            <v>UN</v>
          </cell>
          <cell r="J5783">
            <v>1</v>
          </cell>
        </row>
        <row r="5783">
          <cell r="L5783">
            <v>43.58</v>
          </cell>
        </row>
        <row r="5784">
          <cell r="D5784" t="str">
            <v> 002115 </v>
          </cell>
          <cell r="E5784" t="str">
            <v>SBC</v>
          </cell>
          <cell r="F5784" t="str">
            <v>TE DE REDUCAO FERRO GALVANIZADO 1" x 3/4"</v>
          </cell>
          <cell r="G5784" t="str">
            <v>Material</v>
          </cell>
        </row>
        <row r="5784">
          <cell r="I5784" t="str">
            <v>UN</v>
          </cell>
          <cell r="J5784">
            <v>1</v>
          </cell>
          <cell r="K5784">
            <v>0</v>
          </cell>
          <cell r="L5784">
            <v>28.75</v>
          </cell>
        </row>
        <row r="5785">
          <cell r="D5785" t="str">
            <v> 099034 </v>
          </cell>
          <cell r="E5785" t="str">
            <v>SBC</v>
          </cell>
          <cell r="F5785" t="str">
            <v>AJUDANTE DE BOMBEIRO OU ENCANADOR</v>
          </cell>
          <cell r="G5785" t="str">
            <v>Mão de Obra</v>
          </cell>
        </row>
        <row r="5785">
          <cell r="I5785" t="str">
            <v>H</v>
          </cell>
          <cell r="J5785">
            <v>0.32</v>
          </cell>
          <cell r="K5785">
            <v>0</v>
          </cell>
          <cell r="L5785">
            <v>19.687466</v>
          </cell>
        </row>
        <row r="5786">
          <cell r="D5786" t="str">
            <v> 004636 </v>
          </cell>
          <cell r="E5786" t="str">
            <v>SBC</v>
          </cell>
          <cell r="F5786" t="str">
            <v>FITA TEFLON VEDA ROSCA 18mm x 25m</v>
          </cell>
          <cell r="G5786" t="str">
            <v>Material</v>
          </cell>
        </row>
        <row r="5786">
          <cell r="I5786" t="str">
            <v>M</v>
          </cell>
          <cell r="J5786">
            <v>1.915</v>
          </cell>
          <cell r="K5786">
            <v>0</v>
          </cell>
          <cell r="L5786">
            <v>0.15</v>
          </cell>
        </row>
        <row r="5787">
          <cell r="D5787" t="str">
            <v> 099200 </v>
          </cell>
          <cell r="E5787" t="str">
            <v>SBC</v>
          </cell>
          <cell r="F5787" t="str">
            <v>BOMBEIRO OU ENCANADOR</v>
          </cell>
          <cell r="G5787" t="str">
            <v>Mão de Obra</v>
          </cell>
        </row>
        <row r="5787">
          <cell r="I5787" t="str">
            <v>H</v>
          </cell>
          <cell r="J5787">
            <v>0.32</v>
          </cell>
          <cell r="K5787">
            <v>0</v>
          </cell>
          <cell r="L5787">
            <v>25.83713</v>
          </cell>
        </row>
        <row r="5789">
          <cell r="D5789" t="str">
            <v>Código</v>
          </cell>
          <cell r="E5789" t="str">
            <v>Banco</v>
          </cell>
          <cell r="F5789" t="str">
            <v>Descrição</v>
          </cell>
          <cell r="G5789" t="str">
            <v>Tipo</v>
          </cell>
        </row>
        <row r="5789">
          <cell r="I5789" t="str">
            <v>Und</v>
          </cell>
          <cell r="J5789" t="str">
            <v>Quant.</v>
          </cell>
          <cell r="K5789" t="str">
            <v>Porcent.</v>
          </cell>
          <cell r="L5789" t="str">
            <v>Valor Unit</v>
          </cell>
        </row>
        <row r="5790">
          <cell r="D5790" t="str">
            <v> 052312 </v>
          </cell>
          <cell r="E5790" t="str">
            <v>SBC</v>
          </cell>
          <cell r="F5790" t="str">
            <v>TE REDUCAO GALVANIZADO 1.1/4""x1/2""</v>
          </cell>
          <cell r="G5790" t="str">
            <v>INSTALACOES HIDRAULICAS - AGUA</v>
          </cell>
        </row>
        <row r="5790">
          <cell r="I5790" t="str">
            <v>UN</v>
          </cell>
          <cell r="J5790">
            <v>1</v>
          </cell>
        </row>
        <row r="5790">
          <cell r="L5790">
            <v>55.85</v>
          </cell>
        </row>
        <row r="5791">
          <cell r="D5791" t="str">
            <v> 099034 </v>
          </cell>
          <cell r="E5791" t="str">
            <v>SBC</v>
          </cell>
          <cell r="F5791" t="str">
            <v>AJUDANTE DE BOMBEIRO OU ENCANADOR</v>
          </cell>
          <cell r="G5791" t="str">
            <v>Mão de Obra</v>
          </cell>
        </row>
        <row r="5791">
          <cell r="I5791" t="str">
            <v>H</v>
          </cell>
          <cell r="J5791">
            <v>0.33</v>
          </cell>
          <cell r="K5791">
            <v>0</v>
          </cell>
          <cell r="L5791">
            <v>19.687466</v>
          </cell>
        </row>
        <row r="5792">
          <cell r="D5792" t="str">
            <v> 004636 </v>
          </cell>
          <cell r="E5792" t="str">
            <v>SBC</v>
          </cell>
          <cell r="F5792" t="str">
            <v>FITA TEFLON VEDA ROSCA 18mm x 25m</v>
          </cell>
          <cell r="G5792" t="str">
            <v>Material</v>
          </cell>
        </row>
        <row r="5792">
          <cell r="I5792" t="str">
            <v>M</v>
          </cell>
          <cell r="J5792">
            <v>2.394</v>
          </cell>
          <cell r="K5792">
            <v>0</v>
          </cell>
          <cell r="L5792">
            <v>0.15</v>
          </cell>
        </row>
        <row r="5793">
          <cell r="D5793" t="str">
            <v> 002116 </v>
          </cell>
          <cell r="E5793" t="str">
            <v>SBC</v>
          </cell>
          <cell r="F5793" t="str">
            <v>TE DE REDUCAO FERRO GALVANIZADO 1.1/4" x 1/2"</v>
          </cell>
          <cell r="G5793" t="str">
            <v>Material</v>
          </cell>
        </row>
        <row r="5793">
          <cell r="I5793" t="str">
            <v>UN</v>
          </cell>
          <cell r="J5793">
            <v>1</v>
          </cell>
          <cell r="K5793">
            <v>0</v>
          </cell>
          <cell r="L5793">
            <v>40.49</v>
          </cell>
        </row>
        <row r="5794">
          <cell r="D5794" t="str">
            <v> 099200 </v>
          </cell>
          <cell r="E5794" t="str">
            <v>SBC</v>
          </cell>
          <cell r="F5794" t="str">
            <v>BOMBEIRO OU ENCANADOR</v>
          </cell>
          <cell r="G5794" t="str">
            <v>Mão de Obra</v>
          </cell>
        </row>
        <row r="5794">
          <cell r="I5794" t="str">
            <v>H</v>
          </cell>
          <cell r="J5794">
            <v>0.33</v>
          </cell>
          <cell r="K5794">
            <v>0</v>
          </cell>
          <cell r="L5794">
            <v>25.83713</v>
          </cell>
        </row>
        <row r="5796">
          <cell r="D5796" t="str">
            <v>Código</v>
          </cell>
          <cell r="E5796" t="str">
            <v>Banco</v>
          </cell>
          <cell r="F5796" t="str">
            <v>Descrição</v>
          </cell>
          <cell r="G5796" t="str">
            <v>Tipo</v>
          </cell>
        </row>
        <row r="5796">
          <cell r="I5796" t="str">
            <v>Und</v>
          </cell>
          <cell r="J5796" t="str">
            <v>Quant.</v>
          </cell>
          <cell r="K5796" t="str">
            <v>Porcent.</v>
          </cell>
          <cell r="L5796" t="str">
            <v>Valor Unit</v>
          </cell>
        </row>
        <row r="5797">
          <cell r="D5797" t="str">
            <v> 052317 </v>
          </cell>
          <cell r="E5797" t="str">
            <v>SBC</v>
          </cell>
          <cell r="F5797" t="str">
            <v>TE REDUCAO GALVANIZADO 1.1/4""x3/4""</v>
          </cell>
          <cell r="G5797" t="str">
            <v>INSTALACOES HIDRAULICAS - AGUA</v>
          </cell>
        </row>
        <row r="5797">
          <cell r="I5797" t="str">
            <v>UN</v>
          </cell>
          <cell r="J5797">
            <v>1</v>
          </cell>
        </row>
        <row r="5797">
          <cell r="L5797">
            <v>56.31</v>
          </cell>
        </row>
        <row r="5798">
          <cell r="D5798" t="str">
            <v> 001379 </v>
          </cell>
          <cell r="E5798" t="str">
            <v>SBC</v>
          </cell>
          <cell r="F5798" t="str">
            <v>TE DE REDUCAO FERRO GALVANIZADO 1.1/4" x 3/4"</v>
          </cell>
          <cell r="G5798" t="str">
            <v>Material</v>
          </cell>
        </row>
        <row r="5798">
          <cell r="I5798" t="str">
            <v>UN</v>
          </cell>
          <cell r="J5798">
            <v>1</v>
          </cell>
          <cell r="K5798">
            <v>0</v>
          </cell>
          <cell r="L5798">
            <v>40.49</v>
          </cell>
        </row>
        <row r="5799">
          <cell r="D5799" t="str">
            <v> 099200 </v>
          </cell>
          <cell r="E5799" t="str">
            <v>SBC</v>
          </cell>
          <cell r="F5799" t="str">
            <v>BOMBEIRO OU ENCANADOR</v>
          </cell>
          <cell r="G5799" t="str">
            <v>Mão de Obra</v>
          </cell>
        </row>
        <row r="5799">
          <cell r="I5799" t="str">
            <v>H</v>
          </cell>
          <cell r="J5799">
            <v>0.34</v>
          </cell>
          <cell r="K5799">
            <v>0</v>
          </cell>
          <cell r="L5799">
            <v>25.83713</v>
          </cell>
        </row>
        <row r="5800">
          <cell r="D5800" t="str">
            <v> 099034 </v>
          </cell>
          <cell r="E5800" t="str">
            <v>SBC</v>
          </cell>
          <cell r="F5800" t="str">
            <v>AJUDANTE DE BOMBEIRO OU ENCANADOR</v>
          </cell>
          <cell r="G5800" t="str">
            <v>Mão de Obra</v>
          </cell>
        </row>
        <row r="5800">
          <cell r="I5800" t="str">
            <v>H</v>
          </cell>
          <cell r="J5800">
            <v>0.34</v>
          </cell>
          <cell r="K5800">
            <v>0</v>
          </cell>
          <cell r="L5800">
            <v>19.687466</v>
          </cell>
        </row>
        <row r="5801">
          <cell r="D5801" t="str">
            <v> 004636 </v>
          </cell>
          <cell r="E5801" t="str">
            <v>SBC</v>
          </cell>
          <cell r="F5801" t="str">
            <v>FITA TEFLON VEDA ROSCA 18mm x 25m</v>
          </cell>
          <cell r="G5801" t="str">
            <v>Material</v>
          </cell>
        </row>
        <row r="5801">
          <cell r="I5801" t="str">
            <v>M</v>
          </cell>
          <cell r="J5801">
            <v>2.394</v>
          </cell>
          <cell r="K5801">
            <v>0</v>
          </cell>
          <cell r="L5801">
            <v>0.15</v>
          </cell>
        </row>
        <row r="5803">
          <cell r="D5803" t="str">
            <v>Código</v>
          </cell>
          <cell r="E5803" t="str">
            <v>Banco</v>
          </cell>
          <cell r="F5803" t="str">
            <v>Descrição</v>
          </cell>
          <cell r="G5803" t="str">
            <v>Tipo</v>
          </cell>
        </row>
        <row r="5803">
          <cell r="I5803" t="str">
            <v>Und</v>
          </cell>
          <cell r="J5803" t="str">
            <v>Quant.</v>
          </cell>
          <cell r="K5803" t="str">
            <v>Porcent.</v>
          </cell>
          <cell r="L5803" t="str">
            <v>Valor Unit</v>
          </cell>
        </row>
        <row r="5804">
          <cell r="D5804" t="str">
            <v> 052316 </v>
          </cell>
          <cell r="E5804" t="str">
            <v>SBC</v>
          </cell>
          <cell r="F5804" t="str">
            <v>TE REDUCAO GALVANIZADO 1.1/4""x1""</v>
          </cell>
          <cell r="G5804" t="str">
            <v>INSTALACOES HIDRAULICAS - AGUA</v>
          </cell>
        </row>
        <row r="5804">
          <cell r="I5804" t="str">
            <v>UN</v>
          </cell>
          <cell r="J5804">
            <v>1</v>
          </cell>
        </row>
        <row r="5804">
          <cell r="L5804">
            <v>50.04</v>
          </cell>
        </row>
        <row r="5805">
          <cell r="D5805" t="str">
            <v> 004636 </v>
          </cell>
          <cell r="E5805" t="str">
            <v>SBC</v>
          </cell>
          <cell r="F5805" t="str">
            <v>FITA TEFLON VEDA ROSCA 18mm x 25m</v>
          </cell>
          <cell r="G5805" t="str">
            <v>Material</v>
          </cell>
        </row>
        <row r="5805">
          <cell r="I5805" t="str">
            <v>M</v>
          </cell>
          <cell r="J5805">
            <v>2.394</v>
          </cell>
          <cell r="K5805">
            <v>0</v>
          </cell>
          <cell r="L5805">
            <v>0.15</v>
          </cell>
        </row>
        <row r="5806">
          <cell r="D5806" t="str">
            <v> 099034 </v>
          </cell>
          <cell r="E5806" t="str">
            <v>SBC</v>
          </cell>
          <cell r="F5806" t="str">
            <v>AJUDANTE DE BOMBEIRO OU ENCANADOR</v>
          </cell>
          <cell r="G5806" t="str">
            <v>Mão de Obra</v>
          </cell>
        </row>
        <row r="5806">
          <cell r="I5806" t="str">
            <v>H</v>
          </cell>
          <cell r="J5806">
            <v>0.345</v>
          </cell>
          <cell r="K5806">
            <v>0</v>
          </cell>
          <cell r="L5806">
            <v>19.687466</v>
          </cell>
        </row>
        <row r="5807">
          <cell r="D5807" t="str">
            <v> 099200 </v>
          </cell>
          <cell r="E5807" t="str">
            <v>SBC</v>
          </cell>
          <cell r="F5807" t="str">
            <v>BOMBEIRO OU ENCANADOR</v>
          </cell>
          <cell r="G5807" t="str">
            <v>Mão de Obra</v>
          </cell>
        </row>
        <row r="5807">
          <cell r="I5807" t="str">
            <v>H</v>
          </cell>
          <cell r="J5807">
            <v>0.345</v>
          </cell>
          <cell r="K5807">
            <v>0</v>
          </cell>
          <cell r="L5807">
            <v>25.83713</v>
          </cell>
        </row>
        <row r="5808">
          <cell r="D5808" t="str">
            <v> 002118 </v>
          </cell>
          <cell r="E5808" t="str">
            <v>SBC</v>
          </cell>
          <cell r="F5808" t="str">
            <v>TE REDUCAO FERRO GALVANIZADO 1.1/4" x 1"</v>
          </cell>
          <cell r="G5808" t="str">
            <v>Material</v>
          </cell>
        </row>
        <row r="5808">
          <cell r="I5808" t="str">
            <v>UN</v>
          </cell>
          <cell r="J5808">
            <v>1</v>
          </cell>
          <cell r="K5808">
            <v>0</v>
          </cell>
          <cell r="L5808">
            <v>33.99</v>
          </cell>
        </row>
        <row r="5810">
          <cell r="D5810" t="str">
            <v>Código</v>
          </cell>
          <cell r="E5810" t="str">
            <v>Banco</v>
          </cell>
          <cell r="F5810" t="str">
            <v>Descrição</v>
          </cell>
          <cell r="G5810" t="str">
            <v>Tipo</v>
          </cell>
        </row>
        <row r="5810">
          <cell r="I5810" t="str">
            <v>Und</v>
          </cell>
          <cell r="J5810" t="str">
            <v>Quant.</v>
          </cell>
          <cell r="K5810" t="str">
            <v>Porcent.</v>
          </cell>
          <cell r="L5810" t="str">
            <v>Valor Unit</v>
          </cell>
        </row>
        <row r="5811">
          <cell r="D5811" t="str">
            <v> 052313 </v>
          </cell>
          <cell r="E5811" t="str">
            <v>SBC</v>
          </cell>
          <cell r="F5811" t="str">
            <v>TE REDUCAO GALVANIZADO 1.1/2""x1.1/4""</v>
          </cell>
          <cell r="G5811" t="str">
            <v>INSTALACOES HIDRAULICAS - AGUA</v>
          </cell>
        </row>
        <row r="5811">
          <cell r="I5811" t="str">
            <v>UN</v>
          </cell>
          <cell r="J5811">
            <v>1</v>
          </cell>
        </row>
        <row r="5811">
          <cell r="L5811">
            <v>76.44</v>
          </cell>
        </row>
        <row r="5812">
          <cell r="D5812" t="str">
            <v> 099200 </v>
          </cell>
          <cell r="E5812" t="str">
            <v>SBC</v>
          </cell>
          <cell r="F5812" t="str">
            <v>BOMBEIRO OU ENCANADOR</v>
          </cell>
          <cell r="G5812" t="str">
            <v>Mão de Obra</v>
          </cell>
        </row>
        <row r="5812">
          <cell r="I5812" t="str">
            <v>H</v>
          </cell>
          <cell r="J5812">
            <v>0.407</v>
          </cell>
          <cell r="K5812">
            <v>0</v>
          </cell>
          <cell r="L5812">
            <v>25.83713</v>
          </cell>
        </row>
        <row r="5813">
          <cell r="D5813" t="str">
            <v> 004636 </v>
          </cell>
          <cell r="E5813" t="str">
            <v>SBC</v>
          </cell>
          <cell r="F5813" t="str">
            <v>FITA TEFLON VEDA ROSCA 18mm x 25m</v>
          </cell>
          <cell r="G5813" t="str">
            <v>Material</v>
          </cell>
        </row>
        <row r="5813">
          <cell r="I5813" t="str">
            <v>M</v>
          </cell>
          <cell r="J5813">
            <v>2.873</v>
          </cell>
          <cell r="K5813">
            <v>0</v>
          </cell>
          <cell r="L5813">
            <v>0.15</v>
          </cell>
        </row>
        <row r="5814">
          <cell r="D5814" t="str">
            <v> 002122 </v>
          </cell>
          <cell r="E5814" t="str">
            <v>SBC</v>
          </cell>
          <cell r="F5814" t="str">
            <v>TE DE REDUCAO FERRO GALVANIZADO 1.1/2" x 1.1/4"</v>
          </cell>
          <cell r="G5814" t="str">
            <v>Material</v>
          </cell>
        </row>
        <row r="5814">
          <cell r="I5814" t="str">
            <v>UN</v>
          </cell>
          <cell r="J5814">
            <v>1</v>
          </cell>
          <cell r="K5814">
            <v>0</v>
          </cell>
          <cell r="L5814">
            <v>57.49</v>
          </cell>
        </row>
        <row r="5815">
          <cell r="D5815" t="str">
            <v> 099034 </v>
          </cell>
          <cell r="E5815" t="str">
            <v>SBC</v>
          </cell>
          <cell r="F5815" t="str">
            <v>AJUDANTE DE BOMBEIRO OU ENCANADOR</v>
          </cell>
          <cell r="G5815" t="str">
            <v>Mão de Obra</v>
          </cell>
        </row>
        <row r="5815">
          <cell r="I5815" t="str">
            <v>H</v>
          </cell>
          <cell r="J5815">
            <v>0.407</v>
          </cell>
          <cell r="K5815">
            <v>0</v>
          </cell>
          <cell r="L5815">
            <v>19.687466</v>
          </cell>
        </row>
        <row r="5817">
          <cell r="D5817" t="str">
            <v>Código</v>
          </cell>
          <cell r="E5817" t="str">
            <v>Banco</v>
          </cell>
          <cell r="F5817" t="str">
            <v>Descrição</v>
          </cell>
          <cell r="G5817" t="str">
            <v>Tipo</v>
          </cell>
        </row>
        <row r="5817">
          <cell r="I5817" t="str">
            <v>Und</v>
          </cell>
          <cell r="J5817" t="str">
            <v>Quant.</v>
          </cell>
          <cell r="K5817" t="str">
            <v>Porcent.</v>
          </cell>
          <cell r="L5817" t="str">
            <v>Valor Unit</v>
          </cell>
        </row>
        <row r="5818">
          <cell r="D5818" t="str">
            <v> 056149 </v>
          </cell>
          <cell r="E5818" t="str">
            <v>SBC</v>
          </cell>
          <cell r="F5818" t="str">
            <v>TE REDUCAO GALVANIZADO DIAM. 2""x1.1/4""</v>
          </cell>
          <cell r="G5818" t="str">
            <v>INSTALACOES HIDRAULICAS - GAS</v>
          </cell>
        </row>
        <row r="5818">
          <cell r="I5818" t="str">
            <v>UN</v>
          </cell>
          <cell r="J5818">
            <v>1</v>
          </cell>
        </row>
        <row r="5818">
          <cell r="L5818">
            <v>112.74</v>
          </cell>
        </row>
        <row r="5819">
          <cell r="D5819" t="str">
            <v> 099034 </v>
          </cell>
          <cell r="E5819" t="str">
            <v>SBC</v>
          </cell>
          <cell r="F5819" t="str">
            <v>AJUDANTE DE BOMBEIRO OU ENCANADOR</v>
          </cell>
          <cell r="G5819" t="str">
            <v>Mão de Obra</v>
          </cell>
        </row>
        <row r="5819">
          <cell r="I5819" t="str">
            <v>H</v>
          </cell>
          <cell r="J5819">
            <v>0.433</v>
          </cell>
          <cell r="K5819">
            <v>0</v>
          </cell>
          <cell r="L5819">
            <v>19.687466</v>
          </cell>
        </row>
        <row r="5820">
          <cell r="D5820" t="str">
            <v> 004636 </v>
          </cell>
          <cell r="E5820" t="str">
            <v>SBC</v>
          </cell>
          <cell r="F5820" t="str">
            <v>FITA TEFLON VEDA ROSCA 18mm x 25m</v>
          </cell>
          <cell r="G5820" t="str">
            <v>Material</v>
          </cell>
        </row>
        <row r="5820">
          <cell r="I5820" t="str">
            <v>M</v>
          </cell>
          <cell r="J5820">
            <v>3.68</v>
          </cell>
          <cell r="K5820">
            <v>0</v>
          </cell>
          <cell r="L5820">
            <v>0.15</v>
          </cell>
        </row>
        <row r="5821">
          <cell r="D5821" t="str">
            <v> 099200 </v>
          </cell>
          <cell r="E5821" t="str">
            <v>SBC</v>
          </cell>
          <cell r="F5821" t="str">
            <v>BOMBEIRO OU ENCANADOR</v>
          </cell>
          <cell r="G5821" t="str">
            <v>Mão de Obra</v>
          </cell>
        </row>
        <row r="5821">
          <cell r="I5821" t="str">
            <v>H</v>
          </cell>
          <cell r="J5821">
            <v>0.433</v>
          </cell>
          <cell r="K5821">
            <v>0</v>
          </cell>
          <cell r="L5821">
            <v>25.83713</v>
          </cell>
        </row>
        <row r="5822">
          <cell r="D5822" t="str">
            <v> 002126 </v>
          </cell>
          <cell r="E5822" t="str">
            <v>SBC</v>
          </cell>
          <cell r="F5822" t="str">
            <v>TE REDUCAO FERRO GALVANIZADO TUPY 2" x 1.1/4"</v>
          </cell>
          <cell r="G5822" t="str">
            <v>Material</v>
          </cell>
        </row>
        <row r="5822">
          <cell r="I5822" t="str">
            <v>UN</v>
          </cell>
          <cell r="J5822">
            <v>1</v>
          </cell>
          <cell r="K5822">
            <v>0</v>
          </cell>
          <cell r="L5822">
            <v>92.49</v>
          </cell>
        </row>
        <row r="5824">
          <cell r="D5824" t="str">
            <v>Código</v>
          </cell>
          <cell r="E5824" t="str">
            <v>Banco</v>
          </cell>
          <cell r="F5824" t="str">
            <v>Descrição</v>
          </cell>
          <cell r="G5824" t="str">
            <v>Tipo</v>
          </cell>
        </row>
        <row r="5824">
          <cell r="I5824" t="str">
            <v>Und</v>
          </cell>
          <cell r="J5824" t="str">
            <v>Quant.</v>
          </cell>
          <cell r="K5824" t="str">
            <v>Porcent.</v>
          </cell>
          <cell r="L5824" t="str">
            <v>Valor Unit</v>
          </cell>
        </row>
        <row r="5825">
          <cell r="D5825" t="str">
            <v> 052305 </v>
          </cell>
          <cell r="E5825" t="str">
            <v>SBC</v>
          </cell>
          <cell r="F5825" t="str">
            <v>TE REDUCAO GALVANIZADO 3""x2""</v>
          </cell>
          <cell r="G5825" t="str">
            <v>INSTALACOES HIDRAULICAS - AGUA</v>
          </cell>
        </row>
        <row r="5825">
          <cell r="I5825" t="str">
            <v>UN</v>
          </cell>
          <cell r="J5825">
            <v>1</v>
          </cell>
        </row>
        <row r="5825">
          <cell r="L5825">
            <v>237.85</v>
          </cell>
        </row>
        <row r="5826">
          <cell r="D5826" t="str">
            <v> 099200 </v>
          </cell>
          <cell r="E5826" t="str">
            <v>SBC</v>
          </cell>
          <cell r="F5826" t="str">
            <v>BOMBEIRO OU ENCANADOR</v>
          </cell>
          <cell r="G5826" t="str">
            <v>Mão de Obra</v>
          </cell>
        </row>
        <row r="5826">
          <cell r="I5826" t="str">
            <v>H</v>
          </cell>
          <cell r="J5826">
            <v>0.539</v>
          </cell>
          <cell r="K5826">
            <v>0</v>
          </cell>
          <cell r="L5826">
            <v>25.83713</v>
          </cell>
        </row>
        <row r="5827">
          <cell r="D5827" t="str">
            <v> 004636 </v>
          </cell>
          <cell r="E5827" t="str">
            <v>SBC</v>
          </cell>
          <cell r="F5827" t="str">
            <v>FITA TEFLON VEDA ROSCA 18mm x 25m</v>
          </cell>
          <cell r="G5827" t="str">
            <v>Material</v>
          </cell>
        </row>
        <row r="5827">
          <cell r="I5827" t="str">
            <v>M</v>
          </cell>
          <cell r="J5827">
            <v>5.745</v>
          </cell>
          <cell r="K5827">
            <v>0</v>
          </cell>
          <cell r="L5827">
            <v>0.15</v>
          </cell>
        </row>
        <row r="5828">
          <cell r="D5828" t="str">
            <v> 099034 </v>
          </cell>
          <cell r="E5828" t="str">
            <v>SBC</v>
          </cell>
          <cell r="F5828" t="str">
            <v>AJUDANTE DE BOMBEIRO OU ENCANADOR</v>
          </cell>
          <cell r="G5828" t="str">
            <v>Mão de Obra</v>
          </cell>
        </row>
        <row r="5828">
          <cell r="I5828" t="str">
            <v>H</v>
          </cell>
          <cell r="J5828">
            <v>0.539</v>
          </cell>
          <cell r="K5828">
            <v>0</v>
          </cell>
          <cell r="L5828">
            <v>19.687466</v>
          </cell>
        </row>
        <row r="5829">
          <cell r="D5829" t="str">
            <v> 002135 </v>
          </cell>
          <cell r="E5829" t="str">
            <v>SBC</v>
          </cell>
          <cell r="F5829" t="str">
            <v>TE DE REDUCAO FERRO GALVANIZADO 3" x 2"</v>
          </cell>
          <cell r="G5829" t="str">
            <v>Material</v>
          </cell>
        </row>
        <row r="5829">
          <cell r="I5829" t="str">
            <v>UN</v>
          </cell>
          <cell r="J5829">
            <v>1</v>
          </cell>
          <cell r="K5829">
            <v>0</v>
          </cell>
          <cell r="L5829">
            <v>212.46</v>
          </cell>
        </row>
        <row r="5831">
          <cell r="D5831" t="str">
            <v>Código</v>
          </cell>
          <cell r="E5831" t="str">
            <v>Banco</v>
          </cell>
          <cell r="F5831" t="str">
            <v>Descrição</v>
          </cell>
          <cell r="G5831" t="str">
            <v>Tipo</v>
          </cell>
        </row>
        <row r="5831">
          <cell r="I5831" t="str">
            <v>Und</v>
          </cell>
          <cell r="J5831" t="str">
            <v>Quant.</v>
          </cell>
          <cell r="K5831" t="str">
            <v>Porcent.</v>
          </cell>
          <cell r="L5831" t="str">
            <v>Valor Unit</v>
          </cell>
        </row>
        <row r="5832">
          <cell r="D5832" t="str">
            <v> 72657 </v>
          </cell>
          <cell r="E5832" t="str">
            <v>SINAPI</v>
          </cell>
          <cell r="F5832" t="str">
            <v>LUVA REDUCAO ACO GALVANIZADO 1X3/4" - FORNECIMENTO E INSTALACAO</v>
          </cell>
          <cell r="G5832" t="str">
            <v>INHI - INSTALAÇÕES HIDROS SANITÁRIAS</v>
          </cell>
        </row>
        <row r="5832">
          <cell r="I5832" t="str">
            <v>UN</v>
          </cell>
          <cell r="J5832">
            <v>1</v>
          </cell>
        </row>
        <row r="5832">
          <cell r="L5832">
            <v>41</v>
          </cell>
        </row>
        <row r="5833">
          <cell r="D5833" t="str">
            <v> 88316 </v>
          </cell>
          <cell r="E5833" t="str">
            <v>SINAPI</v>
          </cell>
          <cell r="F5833" t="str">
            <v>SERVENTE COM ENCARGOS COMPLEMENTARES</v>
          </cell>
          <cell r="G5833" t="str">
            <v>SEDI - SERVIÇOS DIVERSOS</v>
          </cell>
        </row>
        <row r="5833">
          <cell r="I5833" t="str">
            <v>H</v>
          </cell>
          <cell r="J5833">
            <v>0.44</v>
          </cell>
          <cell r="K5833">
            <v>0</v>
          </cell>
          <cell r="L5833">
            <v>25.95</v>
          </cell>
        </row>
        <row r="5834">
          <cell r="D5834" t="str">
            <v> 88267 </v>
          </cell>
          <cell r="E5834" t="str">
            <v>SINAPI</v>
          </cell>
          <cell r="F5834" t="str">
            <v>ENCANADOR OU BOMBEIRO HIDRÁULICO COM ENCARGOS COMPLEMENTARES</v>
          </cell>
          <cell r="G5834" t="str">
            <v>SEDI - SERVIÇOS DIVERSOS</v>
          </cell>
        </row>
        <row r="5834">
          <cell r="I5834" t="str">
            <v>H</v>
          </cell>
          <cell r="J5834">
            <v>0.44</v>
          </cell>
          <cell r="K5834">
            <v>0</v>
          </cell>
          <cell r="L5834">
            <v>32.39</v>
          </cell>
        </row>
        <row r="5835">
          <cell r="D5835" t="str">
            <v> 00003143 </v>
          </cell>
          <cell r="E5835" t="str">
            <v>SINAPI</v>
          </cell>
          <cell r="F5835" t="str">
            <v>FITA VEDA ROSCA EM ROLOS DE 18 MM X 25 M (L X C)</v>
          </cell>
          <cell r="G5835" t="str">
            <v>Material</v>
          </cell>
        </row>
        <row r="5835">
          <cell r="I5835" t="str">
            <v>UN</v>
          </cell>
          <cell r="J5835">
            <v>0.036</v>
          </cell>
          <cell r="K5835">
            <v>0</v>
          </cell>
          <cell r="L5835">
            <v>7.3</v>
          </cell>
        </row>
        <row r="5836">
          <cell r="D5836" t="str">
            <v> 00003919 </v>
          </cell>
          <cell r="E5836" t="str">
            <v>SINAPI</v>
          </cell>
          <cell r="F5836" t="str">
            <v>LUVA DE REDUCAO DE FERRO GALVANIZADO, COM ROSCA BSP, DE 1" X 3/4"</v>
          </cell>
          <cell r="G5836" t="str">
            <v>Material</v>
          </cell>
        </row>
        <row r="5836">
          <cell r="I5836" t="str">
            <v>UN</v>
          </cell>
          <cell r="J5836">
            <v>1</v>
          </cell>
          <cell r="K5836">
            <v>0</v>
          </cell>
          <cell r="L5836">
            <v>15.08</v>
          </cell>
        </row>
        <row r="5838">
          <cell r="D5838" t="str">
            <v>Código</v>
          </cell>
          <cell r="E5838" t="str">
            <v>Banco</v>
          </cell>
          <cell r="F5838" t="str">
            <v>Descrição</v>
          </cell>
          <cell r="G5838" t="str">
            <v>Tipo</v>
          </cell>
        </row>
        <row r="5838">
          <cell r="I5838" t="str">
            <v>Und</v>
          </cell>
          <cell r="J5838" t="str">
            <v>Quant.</v>
          </cell>
          <cell r="K5838" t="str">
            <v>Porcent.</v>
          </cell>
          <cell r="L5838" t="str">
            <v>Valor Unit</v>
          </cell>
        </row>
        <row r="5839">
          <cell r="D5839" t="str">
            <v> 72655 </v>
          </cell>
          <cell r="E5839" t="str">
            <v>SINAPI</v>
          </cell>
          <cell r="F5839" t="str">
            <v>LUVA REDUCAO ACO GALVANIZADO 1.1/4X3/4" - FORNECIMENTO E INSTALACAO</v>
          </cell>
          <cell r="G5839" t="str">
            <v>INHI - INSTALAÇÕES HIDROS SANITÁRIAS</v>
          </cell>
        </row>
        <row r="5839">
          <cell r="I5839" t="str">
            <v>UN</v>
          </cell>
          <cell r="J5839">
            <v>1</v>
          </cell>
        </row>
        <row r="5839">
          <cell r="L5839">
            <v>54.89</v>
          </cell>
        </row>
        <row r="5840">
          <cell r="D5840" t="str">
            <v> 88267 </v>
          </cell>
          <cell r="E5840" t="str">
            <v>SINAPI</v>
          </cell>
          <cell r="F5840" t="str">
            <v>ENCANADOR OU BOMBEIRO HIDRÁULICO COM ENCARGOS COMPLEMENTARES</v>
          </cell>
          <cell r="G5840" t="str">
            <v>SEDI - SERVIÇOS DIVERSOS</v>
          </cell>
        </row>
        <row r="5840">
          <cell r="I5840" t="str">
            <v>H</v>
          </cell>
          <cell r="J5840">
            <v>0.55</v>
          </cell>
          <cell r="K5840">
            <v>0</v>
          </cell>
          <cell r="L5840">
            <v>32.39</v>
          </cell>
        </row>
        <row r="5841">
          <cell r="D5841" t="str">
            <v> 88316 </v>
          </cell>
          <cell r="E5841" t="str">
            <v>SINAPI</v>
          </cell>
          <cell r="F5841" t="str">
            <v>SERVENTE COM ENCARGOS COMPLEMENTARES</v>
          </cell>
          <cell r="G5841" t="str">
            <v>SEDI - SERVIÇOS DIVERSOS</v>
          </cell>
        </row>
        <row r="5841">
          <cell r="I5841" t="str">
            <v>H</v>
          </cell>
          <cell r="J5841">
            <v>0.55</v>
          </cell>
          <cell r="K5841">
            <v>0</v>
          </cell>
          <cell r="L5841">
            <v>25.95</v>
          </cell>
        </row>
        <row r="5842">
          <cell r="D5842" t="str">
            <v> 00003143 </v>
          </cell>
          <cell r="E5842" t="str">
            <v>SINAPI</v>
          </cell>
          <cell r="F5842" t="str">
            <v>FITA VEDA ROSCA EM ROLOS DE 18 MM X 25 M (L X C)</v>
          </cell>
          <cell r="G5842" t="str">
            <v>Material</v>
          </cell>
        </row>
        <row r="5842">
          <cell r="I5842" t="str">
            <v>UN</v>
          </cell>
          <cell r="J5842">
            <v>0.052</v>
          </cell>
          <cell r="K5842">
            <v>0</v>
          </cell>
          <cell r="L5842">
            <v>7.3</v>
          </cell>
        </row>
        <row r="5843">
          <cell r="D5843" t="str">
            <v> 00003920 </v>
          </cell>
          <cell r="E5843" t="str">
            <v>SINAPI</v>
          </cell>
          <cell r="F5843" t="str">
            <v>LUVA DE REDUCAO DE FERRO GALVANIZADO, COM ROSCA BSP, DE 1 1/4" X 3/4"</v>
          </cell>
          <cell r="G5843" t="str">
            <v>Material</v>
          </cell>
        </row>
        <row r="5843">
          <cell r="I5843" t="str">
            <v>UN</v>
          </cell>
          <cell r="J5843">
            <v>1</v>
          </cell>
          <cell r="K5843">
            <v>0</v>
          </cell>
          <cell r="L5843">
            <v>22.44</v>
          </cell>
        </row>
        <row r="5845">
          <cell r="D5845" t="str">
            <v>Código</v>
          </cell>
          <cell r="E5845" t="str">
            <v>Banco</v>
          </cell>
          <cell r="F5845" t="str">
            <v>Descrição</v>
          </cell>
          <cell r="G5845" t="str">
            <v>Tipo</v>
          </cell>
        </row>
        <row r="5845">
          <cell r="I5845" t="str">
            <v>Und</v>
          </cell>
          <cell r="J5845" t="str">
            <v>Quant.</v>
          </cell>
          <cell r="K5845" t="str">
            <v>Porcent.</v>
          </cell>
          <cell r="L5845" t="str">
            <v>Valor Unit</v>
          </cell>
        </row>
        <row r="5846">
          <cell r="D5846" t="str">
            <v> 72653 </v>
          </cell>
          <cell r="E5846" t="str">
            <v>SINAPI</v>
          </cell>
          <cell r="F5846" t="str">
            <v>LUVA REDUCAO ACO GALVANIZADO 1.1/4X1" - FORNECIMENTO E INSTALACAO</v>
          </cell>
          <cell r="G5846" t="str">
            <v>INHI - INSTALAÇÕES HIDROS SANITÁRIAS</v>
          </cell>
        </row>
        <row r="5846">
          <cell r="I5846" t="str">
            <v>UN</v>
          </cell>
          <cell r="J5846">
            <v>1</v>
          </cell>
        </row>
        <row r="5846">
          <cell r="L5846">
            <v>57.91</v>
          </cell>
        </row>
        <row r="5847">
          <cell r="D5847" t="str">
            <v> 88267 </v>
          </cell>
          <cell r="E5847" t="str">
            <v>SINAPI</v>
          </cell>
          <cell r="F5847" t="str">
            <v>ENCANADOR OU BOMBEIRO HIDRÁULICO COM ENCARGOS COMPLEMENTARES</v>
          </cell>
          <cell r="G5847" t="str">
            <v>SEDI - SERVIÇOS DIVERSOS</v>
          </cell>
        </row>
        <row r="5847">
          <cell r="I5847" t="str">
            <v>H</v>
          </cell>
          <cell r="J5847">
            <v>0.6</v>
          </cell>
          <cell r="K5847">
            <v>0</v>
          </cell>
          <cell r="L5847">
            <v>32.39</v>
          </cell>
        </row>
        <row r="5848">
          <cell r="D5848" t="str">
            <v> 88316 </v>
          </cell>
          <cell r="E5848" t="str">
            <v>SINAPI</v>
          </cell>
          <cell r="F5848" t="str">
            <v>SERVENTE COM ENCARGOS COMPLEMENTARES</v>
          </cell>
          <cell r="G5848" t="str">
            <v>SEDI - SERVIÇOS DIVERSOS</v>
          </cell>
        </row>
        <row r="5848">
          <cell r="I5848" t="str">
            <v>H</v>
          </cell>
          <cell r="J5848">
            <v>0.6</v>
          </cell>
          <cell r="K5848">
            <v>0</v>
          </cell>
          <cell r="L5848">
            <v>25.95</v>
          </cell>
        </row>
        <row r="5849">
          <cell r="D5849" t="str">
            <v> 00003143 </v>
          </cell>
          <cell r="E5849" t="str">
            <v>SINAPI</v>
          </cell>
          <cell r="F5849" t="str">
            <v>FITA VEDA ROSCA EM ROLOS DE 18 MM X 25 M (L X C)</v>
          </cell>
          <cell r="G5849" t="str">
            <v>Material</v>
          </cell>
        </row>
        <row r="5849">
          <cell r="I5849" t="str">
            <v>UN</v>
          </cell>
          <cell r="J5849">
            <v>0.064</v>
          </cell>
          <cell r="K5849">
            <v>0</v>
          </cell>
          <cell r="L5849">
            <v>7.3</v>
          </cell>
        </row>
        <row r="5850">
          <cell r="D5850" t="str">
            <v> 00003921 </v>
          </cell>
          <cell r="E5850" t="str">
            <v>SINAPI</v>
          </cell>
          <cell r="F5850" t="str">
            <v>LUVA DE REDUCAO DE FERRO GALVANIZADO, COM ROSCA BSP, DE 1 1/4" X 1"</v>
          </cell>
          <cell r="G5850" t="str">
            <v>Material</v>
          </cell>
        </row>
        <row r="5850">
          <cell r="I5850" t="str">
            <v>UN</v>
          </cell>
          <cell r="J5850">
            <v>1</v>
          </cell>
          <cell r="K5850">
            <v>0</v>
          </cell>
          <cell r="L5850">
            <v>22.45</v>
          </cell>
        </row>
        <row r="5852">
          <cell r="D5852" t="str">
            <v>Código</v>
          </cell>
          <cell r="E5852" t="str">
            <v>Banco</v>
          </cell>
          <cell r="F5852" t="str">
            <v>Descrição</v>
          </cell>
          <cell r="G5852" t="str">
            <v>Tipo</v>
          </cell>
        </row>
        <row r="5852">
          <cell r="I5852" t="str">
            <v>Und</v>
          </cell>
          <cell r="J5852" t="str">
            <v>Quant.</v>
          </cell>
          <cell r="K5852" t="str">
            <v>Porcent.</v>
          </cell>
          <cell r="L5852" t="str">
            <v>Valor Unit</v>
          </cell>
        </row>
        <row r="5853">
          <cell r="D5853" t="str">
            <v> 72650 </v>
          </cell>
          <cell r="E5853" t="str">
            <v>SINAPI</v>
          </cell>
          <cell r="F5853" t="str">
            <v>LUVA REDUCAO ACO GALVANIZADO 1.1/2X1.1/4" - FORNECIMENTO E INSTALACAO</v>
          </cell>
          <cell r="G5853" t="str">
            <v>INHI - INSTALAÇÕES HIDROS SANITÁRIAS</v>
          </cell>
        </row>
        <row r="5853">
          <cell r="I5853" t="str">
            <v>UN</v>
          </cell>
          <cell r="J5853">
            <v>1</v>
          </cell>
        </row>
        <row r="5853">
          <cell r="L5853">
            <v>72.2</v>
          </cell>
        </row>
        <row r="5854">
          <cell r="D5854" t="str">
            <v> 88267 </v>
          </cell>
          <cell r="E5854" t="str">
            <v>SINAPI</v>
          </cell>
          <cell r="F5854" t="str">
            <v>ENCANADOR OU BOMBEIRO HIDRÁULICO COM ENCARGOS COMPLEMENTARES</v>
          </cell>
          <cell r="G5854" t="str">
            <v>SEDI - SERVIÇOS DIVERSOS</v>
          </cell>
        </row>
        <row r="5854">
          <cell r="I5854" t="str">
            <v>H</v>
          </cell>
          <cell r="J5854">
            <v>0.76</v>
          </cell>
          <cell r="K5854">
            <v>0</v>
          </cell>
          <cell r="L5854">
            <v>32.39</v>
          </cell>
        </row>
        <row r="5855">
          <cell r="D5855" t="str">
            <v> 88316 </v>
          </cell>
          <cell r="E5855" t="str">
            <v>SINAPI</v>
          </cell>
          <cell r="F5855" t="str">
            <v>SERVENTE COM ENCARGOS COMPLEMENTARES</v>
          </cell>
          <cell r="G5855" t="str">
            <v>SEDI - SERVIÇOS DIVERSOS</v>
          </cell>
        </row>
        <row r="5855">
          <cell r="I5855" t="str">
            <v>H</v>
          </cell>
          <cell r="J5855">
            <v>0.76</v>
          </cell>
          <cell r="K5855">
            <v>0</v>
          </cell>
          <cell r="L5855">
            <v>25.95</v>
          </cell>
        </row>
        <row r="5856">
          <cell r="D5856" t="str">
            <v> 00003143 </v>
          </cell>
          <cell r="E5856" t="str">
            <v>SINAPI</v>
          </cell>
          <cell r="F5856" t="str">
            <v>FITA VEDA ROSCA EM ROLOS DE 18 MM X 25 M (L X C)</v>
          </cell>
          <cell r="G5856" t="str">
            <v>Material</v>
          </cell>
        </row>
        <row r="5856">
          <cell r="I5856" t="str">
            <v>UN</v>
          </cell>
          <cell r="J5856">
            <v>0.092</v>
          </cell>
          <cell r="K5856">
            <v>0</v>
          </cell>
          <cell r="L5856">
            <v>7.3</v>
          </cell>
        </row>
        <row r="5857">
          <cell r="D5857" t="str">
            <v> 00003936 </v>
          </cell>
          <cell r="E5857" t="str">
            <v>SINAPI</v>
          </cell>
          <cell r="F5857" t="str">
            <v>LUVA DE REDUCAO DE FERRO GALVANIZADO, COM ROSCA BSP, DE 1 1/2" X 1 1/4"</v>
          </cell>
          <cell r="G5857" t="str">
            <v>Material</v>
          </cell>
        </row>
        <row r="5857">
          <cell r="I5857" t="str">
            <v>UN</v>
          </cell>
          <cell r="J5857">
            <v>1</v>
          </cell>
          <cell r="K5857">
            <v>0</v>
          </cell>
          <cell r="L5857">
            <v>27.2</v>
          </cell>
        </row>
        <row r="5859">
          <cell r="D5859" t="str">
            <v>Código</v>
          </cell>
          <cell r="E5859" t="str">
            <v>Banco</v>
          </cell>
          <cell r="F5859" t="str">
            <v>Descrição</v>
          </cell>
          <cell r="G5859" t="str">
            <v>Tipo</v>
          </cell>
        </row>
        <row r="5859">
          <cell r="I5859" t="str">
            <v>Und</v>
          </cell>
          <cell r="J5859" t="str">
            <v>Quant.</v>
          </cell>
          <cell r="K5859" t="str">
            <v>Porcent.</v>
          </cell>
          <cell r="L5859" t="str">
            <v>Valor Unit</v>
          </cell>
        </row>
        <row r="5860">
          <cell r="D5860" t="str">
            <v> 72661 </v>
          </cell>
          <cell r="E5860" t="str">
            <v>SINAPI</v>
          </cell>
          <cell r="F5860" t="str">
            <v>LUVA REDUCAO ACO GALVANIZADO 2X1.1/4" - FORNECIMENTO E INSTALACAO</v>
          </cell>
          <cell r="G5860" t="str">
            <v>INHI - INSTALAÇÕES HIDROS SANITÁRIAS</v>
          </cell>
        </row>
        <row r="5860">
          <cell r="I5860" t="str">
            <v>UN</v>
          </cell>
          <cell r="J5860">
            <v>1</v>
          </cell>
        </row>
        <row r="5860">
          <cell r="L5860">
            <v>90.96</v>
          </cell>
        </row>
        <row r="5861">
          <cell r="D5861" t="str">
            <v> 88316 </v>
          </cell>
          <cell r="E5861" t="str">
            <v>SINAPI</v>
          </cell>
          <cell r="F5861" t="str">
            <v>SERVENTE COM ENCARGOS COMPLEMENTARES</v>
          </cell>
          <cell r="G5861" t="str">
            <v>SEDI - SERVIÇOS DIVERSOS</v>
          </cell>
        </row>
        <row r="5861">
          <cell r="I5861" t="str">
            <v>H</v>
          </cell>
          <cell r="J5861">
            <v>0.8</v>
          </cell>
          <cell r="K5861">
            <v>0</v>
          </cell>
          <cell r="L5861">
            <v>25.95</v>
          </cell>
        </row>
        <row r="5862">
          <cell r="D5862" t="str">
            <v> 88267 </v>
          </cell>
          <cell r="E5862" t="str">
            <v>SINAPI</v>
          </cell>
          <cell r="F5862" t="str">
            <v>ENCANADOR OU BOMBEIRO HIDRÁULICO COM ENCARGOS COMPLEMENTARES</v>
          </cell>
          <cell r="G5862" t="str">
            <v>SEDI - SERVIÇOS DIVERSOS</v>
          </cell>
        </row>
        <row r="5862">
          <cell r="I5862" t="str">
            <v>H</v>
          </cell>
          <cell r="J5862">
            <v>0.8</v>
          </cell>
          <cell r="K5862">
            <v>0</v>
          </cell>
          <cell r="L5862">
            <v>32.39</v>
          </cell>
        </row>
        <row r="5863">
          <cell r="D5863" t="str">
            <v> 00003935 </v>
          </cell>
          <cell r="E5863" t="str">
            <v>SINAPI</v>
          </cell>
          <cell r="F5863" t="str">
            <v>LUVA DE REDUCAO DE FERRO GALVANIZADO, COM ROSCA BSP, DE 2" X 1 1/4"</v>
          </cell>
          <cell r="G5863" t="str">
            <v>Material</v>
          </cell>
        </row>
        <row r="5863">
          <cell r="I5863" t="str">
            <v>UN</v>
          </cell>
          <cell r="J5863">
            <v>1</v>
          </cell>
          <cell r="K5863">
            <v>0</v>
          </cell>
          <cell r="L5863">
            <v>43.54</v>
          </cell>
        </row>
        <row r="5864">
          <cell r="D5864" t="str">
            <v> 00003143 </v>
          </cell>
          <cell r="E5864" t="str">
            <v>SINAPI</v>
          </cell>
          <cell r="F5864" t="str">
            <v>FITA VEDA ROSCA EM ROLOS DE 18 MM X 25 M (L X C)</v>
          </cell>
          <cell r="G5864" t="str">
            <v>Material</v>
          </cell>
        </row>
        <row r="5864">
          <cell r="I5864" t="str">
            <v>UN</v>
          </cell>
          <cell r="J5864">
            <v>0.104</v>
          </cell>
          <cell r="K5864">
            <v>0</v>
          </cell>
          <cell r="L5864">
            <v>7.3</v>
          </cell>
        </row>
        <row r="5866">
          <cell r="D5866" t="str">
            <v>Código</v>
          </cell>
          <cell r="E5866" t="str">
            <v>Banco</v>
          </cell>
          <cell r="F5866" t="str">
            <v>Descrição</v>
          </cell>
          <cell r="G5866" t="str">
            <v>Tipo</v>
          </cell>
        </row>
        <row r="5866">
          <cell r="I5866" t="str">
            <v>Und</v>
          </cell>
          <cell r="J5866" t="str">
            <v>Quant.</v>
          </cell>
          <cell r="K5866" t="str">
            <v>Porcent.</v>
          </cell>
          <cell r="L5866" t="str">
            <v>Valor Unit</v>
          </cell>
        </row>
        <row r="5867">
          <cell r="D5867" t="str">
            <v> 72658 </v>
          </cell>
          <cell r="E5867" t="str">
            <v>SINAPI</v>
          </cell>
          <cell r="F5867" t="str">
            <v>LUVA REDUCAO ACO GALVANIZADO 2.1/2X1.1/2" - FORNECIMENTO E INSTALACAO</v>
          </cell>
          <cell r="G5867" t="str">
            <v>INHI - INSTALAÇÕES HIDROS SANITÁRIAS</v>
          </cell>
        </row>
        <row r="5867">
          <cell r="I5867" t="str">
            <v>UN</v>
          </cell>
          <cell r="J5867">
            <v>1</v>
          </cell>
        </row>
        <row r="5867">
          <cell r="L5867">
            <v>128.58</v>
          </cell>
        </row>
        <row r="5868">
          <cell r="D5868" t="str">
            <v> 88316 </v>
          </cell>
          <cell r="E5868" t="str">
            <v>SINAPI</v>
          </cell>
          <cell r="F5868" t="str">
            <v>SERVENTE COM ENCARGOS COMPLEMENTARES</v>
          </cell>
          <cell r="G5868" t="str">
            <v>SEDI - SERVIÇOS DIVERSOS</v>
          </cell>
        </row>
        <row r="5868">
          <cell r="I5868" t="str">
            <v>H</v>
          </cell>
          <cell r="J5868">
            <v>0.88</v>
          </cell>
          <cell r="K5868">
            <v>0</v>
          </cell>
          <cell r="L5868">
            <v>25.95</v>
          </cell>
        </row>
        <row r="5869">
          <cell r="D5869" t="str">
            <v> 88267 </v>
          </cell>
          <cell r="E5869" t="str">
            <v>SINAPI</v>
          </cell>
          <cell r="F5869" t="str">
            <v>ENCANADOR OU BOMBEIRO HIDRÁULICO COM ENCARGOS COMPLEMENTARES</v>
          </cell>
          <cell r="G5869" t="str">
            <v>SEDI - SERVIÇOS DIVERSOS</v>
          </cell>
        </row>
        <row r="5869">
          <cell r="I5869" t="str">
            <v>H</v>
          </cell>
          <cell r="J5869">
            <v>0.88</v>
          </cell>
          <cell r="K5869">
            <v>0</v>
          </cell>
          <cell r="L5869">
            <v>32.39</v>
          </cell>
        </row>
        <row r="5870">
          <cell r="D5870" t="str">
            <v> 00003143 </v>
          </cell>
          <cell r="E5870" t="str">
            <v>SINAPI</v>
          </cell>
          <cell r="F5870" t="str">
            <v>FITA VEDA ROSCA EM ROLOS DE 18 MM X 25 M (L X C)</v>
          </cell>
          <cell r="G5870" t="str">
            <v>Material</v>
          </cell>
        </row>
        <row r="5870">
          <cell r="I5870" t="str">
            <v>UN</v>
          </cell>
          <cell r="J5870">
            <v>0.12</v>
          </cell>
          <cell r="K5870">
            <v>0</v>
          </cell>
          <cell r="L5870">
            <v>7.3</v>
          </cell>
        </row>
        <row r="5871">
          <cell r="D5871" t="str">
            <v> 00003927 </v>
          </cell>
          <cell r="E5871" t="str">
            <v>SINAPI</v>
          </cell>
          <cell r="F5871" t="str">
            <v>LUVA DE REDUCAO DE FERRO GALVANIZADO, COM ROSCA BSP, DE 2 1/2" X 1 1/2"</v>
          </cell>
          <cell r="G5871" t="str">
            <v>Material</v>
          </cell>
        </row>
        <row r="5871">
          <cell r="I5871" t="str">
            <v>UN</v>
          </cell>
          <cell r="J5871">
            <v>1</v>
          </cell>
          <cell r="K5871">
            <v>0</v>
          </cell>
          <cell r="L5871">
            <v>76.38</v>
          </cell>
        </row>
        <row r="5873">
          <cell r="D5873" t="str">
            <v>Código</v>
          </cell>
          <cell r="E5873" t="str">
            <v>Banco</v>
          </cell>
          <cell r="F5873" t="str">
            <v>Descrição</v>
          </cell>
          <cell r="G5873" t="str">
            <v>Tipo</v>
          </cell>
        </row>
        <row r="5873">
          <cell r="I5873" t="str">
            <v>Und</v>
          </cell>
          <cell r="J5873" t="str">
            <v>Quant.</v>
          </cell>
          <cell r="K5873" t="str">
            <v>Porcent.</v>
          </cell>
          <cell r="L5873" t="str">
            <v>Valor Unit</v>
          </cell>
        </row>
        <row r="5874">
          <cell r="D5874" t="str">
            <v> 72659 </v>
          </cell>
          <cell r="E5874" t="str">
            <v>SINAPI</v>
          </cell>
          <cell r="F5874" t="str">
            <v>LUVA REDUCAO ACO GALVANIZADO 2.1/2X2" - FORNECIMENTO E INSTALACAO</v>
          </cell>
          <cell r="G5874" t="str">
            <v>INHI - INSTALAÇÕES HIDROS SANITÁRIAS</v>
          </cell>
        </row>
        <row r="5874">
          <cell r="I5874" t="str">
            <v>UN</v>
          </cell>
          <cell r="J5874">
            <v>1</v>
          </cell>
        </row>
        <row r="5874">
          <cell r="L5874">
            <v>129.81</v>
          </cell>
        </row>
        <row r="5875">
          <cell r="D5875" t="str">
            <v> 88316 </v>
          </cell>
          <cell r="E5875" t="str">
            <v>SINAPI</v>
          </cell>
          <cell r="F5875" t="str">
            <v>SERVENTE COM ENCARGOS COMPLEMENTARES</v>
          </cell>
          <cell r="G5875" t="str">
            <v>SEDI - SERVIÇOS DIVERSOS</v>
          </cell>
        </row>
        <row r="5875">
          <cell r="I5875" t="str">
            <v>H</v>
          </cell>
          <cell r="J5875">
            <v>0.9</v>
          </cell>
          <cell r="K5875">
            <v>0</v>
          </cell>
          <cell r="L5875">
            <v>25.95</v>
          </cell>
        </row>
        <row r="5876">
          <cell r="D5876" t="str">
            <v> 88267 </v>
          </cell>
          <cell r="E5876" t="str">
            <v>SINAPI</v>
          </cell>
          <cell r="F5876" t="str">
            <v>ENCANADOR OU BOMBEIRO HIDRÁULICO COM ENCARGOS COMPLEMENTARES</v>
          </cell>
          <cell r="G5876" t="str">
            <v>SEDI - SERVIÇOS DIVERSOS</v>
          </cell>
        </row>
        <row r="5876">
          <cell r="I5876" t="str">
            <v>H</v>
          </cell>
          <cell r="J5876">
            <v>0.9</v>
          </cell>
          <cell r="K5876">
            <v>0</v>
          </cell>
          <cell r="L5876">
            <v>32.39</v>
          </cell>
        </row>
        <row r="5877">
          <cell r="D5877" t="str">
            <v> 00003928 </v>
          </cell>
          <cell r="E5877" t="str">
            <v>SINAPI</v>
          </cell>
          <cell r="F5877" t="str">
            <v>LUVA DE REDUCAO DE FERRO GALVANIZADO, COM ROSCA BSP, DE 2 1/2" X 2"</v>
          </cell>
          <cell r="G5877" t="str">
            <v>Material</v>
          </cell>
        </row>
        <row r="5877">
          <cell r="I5877" t="str">
            <v>UN</v>
          </cell>
          <cell r="J5877">
            <v>1</v>
          </cell>
          <cell r="K5877">
            <v>0</v>
          </cell>
          <cell r="L5877">
            <v>76.38</v>
          </cell>
        </row>
        <row r="5878">
          <cell r="D5878" t="str">
            <v> 00003143 </v>
          </cell>
          <cell r="E5878" t="str">
            <v>SINAPI</v>
          </cell>
          <cell r="F5878" t="str">
            <v>FITA VEDA ROSCA EM ROLOS DE 18 MM X 25 M (L X C)</v>
          </cell>
          <cell r="G5878" t="str">
            <v>Material</v>
          </cell>
        </row>
        <row r="5878">
          <cell r="I5878" t="str">
            <v>UN</v>
          </cell>
          <cell r="J5878">
            <v>0.128</v>
          </cell>
          <cell r="K5878">
            <v>0</v>
          </cell>
          <cell r="L5878">
            <v>7.3</v>
          </cell>
        </row>
        <row r="5880">
          <cell r="D5880" t="str">
            <v>Código</v>
          </cell>
          <cell r="E5880" t="str">
            <v>Banco</v>
          </cell>
          <cell r="F5880" t="str">
            <v>Descrição</v>
          </cell>
          <cell r="G5880" t="str">
            <v>Tipo</v>
          </cell>
        </row>
        <row r="5880">
          <cell r="I5880" t="str">
            <v>Und</v>
          </cell>
          <cell r="J5880" t="str">
            <v>Quant.</v>
          </cell>
          <cell r="K5880" t="str">
            <v>Porcent.</v>
          </cell>
          <cell r="L5880" t="str">
            <v>Valor Unit</v>
          </cell>
        </row>
        <row r="5881">
          <cell r="D5881" t="str">
            <v> 72665 </v>
          </cell>
          <cell r="E5881" t="str">
            <v>SINAPI</v>
          </cell>
          <cell r="F5881" t="str">
            <v>LUVA REDUCAO ACO GALVANIZADO 3X2.1/2" - FORNECIMENTO E INSTALACAO</v>
          </cell>
          <cell r="G5881" t="str">
            <v>INHI - INSTALAÇÕES HIDROS SANITÁRIAS</v>
          </cell>
        </row>
        <row r="5881">
          <cell r="I5881" t="str">
            <v>UN</v>
          </cell>
          <cell r="J5881">
            <v>1</v>
          </cell>
        </row>
        <row r="5881">
          <cell r="L5881">
            <v>174.05</v>
          </cell>
        </row>
        <row r="5882">
          <cell r="D5882" t="str">
            <v> 88316 </v>
          </cell>
          <cell r="E5882" t="str">
            <v>SINAPI</v>
          </cell>
          <cell r="F5882" t="str">
            <v>SERVENTE COM ENCARGOS COMPLEMENTARES</v>
          </cell>
          <cell r="G5882" t="str">
            <v>SEDI - SERVIÇOS DIVERSOS</v>
          </cell>
        </row>
        <row r="5882">
          <cell r="I5882" t="str">
            <v>H</v>
          </cell>
          <cell r="J5882">
            <v>0.97</v>
          </cell>
          <cell r="K5882">
            <v>0</v>
          </cell>
          <cell r="L5882">
            <v>25.95</v>
          </cell>
        </row>
        <row r="5883">
          <cell r="D5883" t="str">
            <v> 88267 </v>
          </cell>
          <cell r="E5883" t="str">
            <v>SINAPI</v>
          </cell>
          <cell r="F5883" t="str">
            <v>ENCANADOR OU BOMBEIRO HIDRÁULICO COM ENCARGOS COMPLEMENTARES</v>
          </cell>
          <cell r="G5883" t="str">
            <v>SEDI - SERVIÇOS DIVERSOS</v>
          </cell>
        </row>
        <row r="5883">
          <cell r="I5883" t="str">
            <v>H</v>
          </cell>
          <cell r="J5883">
            <v>0.97</v>
          </cell>
          <cell r="K5883">
            <v>0</v>
          </cell>
          <cell r="L5883">
            <v>32.39</v>
          </cell>
        </row>
        <row r="5884">
          <cell r="D5884" t="str">
            <v> 00003931 </v>
          </cell>
          <cell r="E5884" t="str">
            <v>SINAPI</v>
          </cell>
          <cell r="F5884" t="str">
            <v>LUVA DE REDUCAO DE FERRO GALVANIZADO, COM ROSCA BSP, DE 3" X 2 1/2"</v>
          </cell>
          <cell r="G5884" t="str">
            <v>Material</v>
          </cell>
        </row>
        <row r="5884">
          <cell r="I5884" t="str">
            <v>UN</v>
          </cell>
          <cell r="J5884">
            <v>1</v>
          </cell>
          <cell r="K5884">
            <v>0</v>
          </cell>
          <cell r="L5884">
            <v>116.37</v>
          </cell>
        </row>
        <row r="5885">
          <cell r="D5885" t="str">
            <v> 00003143 </v>
          </cell>
          <cell r="E5885" t="str">
            <v>SINAPI</v>
          </cell>
          <cell r="F5885" t="str">
            <v>FITA VEDA ROSCA EM ROLOS DE 18 MM X 25 M (L X C)</v>
          </cell>
          <cell r="G5885" t="str">
            <v>Material</v>
          </cell>
        </row>
        <row r="5885">
          <cell r="I5885" t="str">
            <v>UN</v>
          </cell>
          <cell r="J5885">
            <v>0.152</v>
          </cell>
          <cell r="K5885">
            <v>0</v>
          </cell>
          <cell r="L5885">
            <v>7.3</v>
          </cell>
        </row>
        <row r="5887">
          <cell r="D5887" t="str">
            <v>Código</v>
          </cell>
          <cell r="E5887" t="str">
            <v>Banco</v>
          </cell>
          <cell r="F5887" t="str">
            <v>Descrição</v>
          </cell>
          <cell r="G5887" t="str">
            <v>Tipo</v>
          </cell>
        </row>
        <row r="5887">
          <cell r="I5887" t="str">
            <v>Und</v>
          </cell>
          <cell r="J5887" t="str">
            <v>Quant.</v>
          </cell>
          <cell r="K5887" t="str">
            <v>Porcent.</v>
          </cell>
          <cell r="L5887" t="str">
            <v>Valor Unit</v>
          </cell>
        </row>
        <row r="5888">
          <cell r="D5888" t="str">
            <v> 72669 </v>
          </cell>
          <cell r="E5888" t="str">
            <v>SINAPI</v>
          </cell>
          <cell r="F5888" t="str">
            <v>LUVA REDUCAO ACO GALVANIZADO 4X3" - FORNECIMENTO E INSTALACAO</v>
          </cell>
          <cell r="G5888" t="str">
            <v>INHI - INSTALAÇÕES HIDROS SANITÁRIAS</v>
          </cell>
        </row>
        <row r="5888">
          <cell r="I5888" t="str">
            <v>UN</v>
          </cell>
          <cell r="J5888">
            <v>1</v>
          </cell>
        </row>
        <row r="5888">
          <cell r="L5888">
            <v>266.32</v>
          </cell>
        </row>
        <row r="5889">
          <cell r="D5889" t="str">
            <v> 88267 </v>
          </cell>
          <cell r="E5889" t="str">
            <v>SINAPI</v>
          </cell>
          <cell r="F5889" t="str">
            <v>ENCANADOR OU BOMBEIRO HIDRÁULICO COM ENCARGOS COMPLEMENTARES</v>
          </cell>
          <cell r="G5889" t="str">
            <v>SEDI - SERVIÇOS DIVERSOS</v>
          </cell>
        </row>
        <row r="5889">
          <cell r="I5889" t="str">
            <v>H</v>
          </cell>
          <cell r="J5889">
            <v>1.1</v>
          </cell>
          <cell r="K5889">
            <v>0</v>
          </cell>
          <cell r="L5889">
            <v>32.39</v>
          </cell>
        </row>
        <row r="5890">
          <cell r="D5890" t="str">
            <v> 88316 </v>
          </cell>
          <cell r="E5890" t="str">
            <v>SINAPI</v>
          </cell>
          <cell r="F5890" t="str">
            <v>SERVENTE COM ENCARGOS COMPLEMENTARES</v>
          </cell>
          <cell r="G5890" t="str">
            <v>SEDI - SERVIÇOS DIVERSOS</v>
          </cell>
        </row>
        <row r="5890">
          <cell r="I5890" t="str">
            <v>H</v>
          </cell>
          <cell r="J5890">
            <v>1.1</v>
          </cell>
          <cell r="K5890">
            <v>0</v>
          </cell>
          <cell r="L5890">
            <v>25.95</v>
          </cell>
        </row>
        <row r="5891">
          <cell r="D5891" t="str">
            <v> 00003143 </v>
          </cell>
          <cell r="E5891" t="str">
            <v>SINAPI</v>
          </cell>
          <cell r="F5891" t="str">
            <v>FITA VEDA ROSCA EM ROLOS DE 18 MM X 25 M (L X C)</v>
          </cell>
          <cell r="G5891" t="str">
            <v>Material</v>
          </cell>
        </row>
        <row r="5891">
          <cell r="I5891" t="str">
            <v>UN</v>
          </cell>
          <cell r="J5891">
            <v>0.168</v>
          </cell>
          <cell r="K5891">
            <v>0</v>
          </cell>
          <cell r="L5891">
            <v>7.3</v>
          </cell>
        </row>
        <row r="5892">
          <cell r="D5892" t="str">
            <v> 00003934 </v>
          </cell>
          <cell r="E5892" t="str">
            <v>SINAPI</v>
          </cell>
          <cell r="F5892" t="str">
            <v>LUVA DE REDUCAO DE FERRO GALVANIZADO, COM ROSCA BSP, DE 4" X 3"</v>
          </cell>
          <cell r="G5892" t="str">
            <v>Material</v>
          </cell>
        </row>
        <row r="5892">
          <cell r="I5892" t="str">
            <v>UN</v>
          </cell>
          <cell r="J5892">
            <v>1</v>
          </cell>
          <cell r="K5892">
            <v>0</v>
          </cell>
          <cell r="L5892">
            <v>200.94</v>
          </cell>
        </row>
        <row r="5894">
          <cell r="D5894" t="str">
            <v>Código</v>
          </cell>
          <cell r="E5894" t="str">
            <v>Banco</v>
          </cell>
          <cell r="F5894" t="str">
            <v>Descrição</v>
          </cell>
          <cell r="G5894" t="str">
            <v>Tipo</v>
          </cell>
        </row>
        <row r="5894">
          <cell r="I5894" t="str">
            <v>Und</v>
          </cell>
          <cell r="J5894" t="str">
            <v>Quant.</v>
          </cell>
          <cell r="K5894" t="str">
            <v>Porcent.</v>
          </cell>
          <cell r="L5894" t="str">
            <v>Valor Unit</v>
          </cell>
        </row>
        <row r="5895">
          <cell r="D5895" t="str">
            <v> 070401 </v>
          </cell>
          <cell r="E5895" t="str">
            <v>SBC</v>
          </cell>
          <cell r="F5895" t="str">
            <v>GAS REFRIGERANTE R410</v>
          </cell>
          <cell r="G5895" t="str">
            <v>INSTALACOES MECANICAS - AR CONDICIONADO</v>
          </cell>
        </row>
        <row r="5895">
          <cell r="I5895" t="str">
            <v>KG</v>
          </cell>
          <cell r="J5895">
            <v>1</v>
          </cell>
        </row>
        <row r="5895">
          <cell r="L5895">
            <v>53.56</v>
          </cell>
        </row>
        <row r="5896">
          <cell r="D5896" t="str">
            <v> 099970 </v>
          </cell>
          <cell r="E5896" t="str">
            <v>SBC</v>
          </cell>
          <cell r="F5896" t="str">
            <v>MECANICO DE REFRIGERACAO</v>
          </cell>
          <cell r="G5896" t="str">
            <v>Mão de Obra</v>
          </cell>
        </row>
        <row r="5896">
          <cell r="I5896" t="str">
            <v>H</v>
          </cell>
          <cell r="J5896">
            <v>0.25</v>
          </cell>
          <cell r="K5896">
            <v>0</v>
          </cell>
          <cell r="L5896">
            <v>25.047069</v>
          </cell>
        </row>
        <row r="5897">
          <cell r="D5897" t="str">
            <v> 004817 </v>
          </cell>
          <cell r="E5897" t="str">
            <v>SBC</v>
          </cell>
          <cell r="F5897" t="str">
            <v>GAS REFRIGERANTE R 410</v>
          </cell>
          <cell r="G5897" t="str">
            <v>Material</v>
          </cell>
        </row>
        <row r="5897">
          <cell r="I5897" t="str">
            <v>KG</v>
          </cell>
          <cell r="J5897">
            <v>1</v>
          </cell>
          <cell r="K5897">
            <v>0</v>
          </cell>
          <cell r="L5897">
            <v>42.38</v>
          </cell>
        </row>
        <row r="5898">
          <cell r="D5898" t="str">
            <v> 099303 </v>
          </cell>
          <cell r="E5898" t="str">
            <v>SBC</v>
          </cell>
          <cell r="F5898" t="str">
            <v>AJUDANTE ESPECIALIZADO - MECANICO DE REFRIGERACAO</v>
          </cell>
          <cell r="G5898" t="str">
            <v>Mão de Obra</v>
          </cell>
        </row>
        <row r="5898">
          <cell r="I5898" t="str">
            <v>H</v>
          </cell>
          <cell r="J5898">
            <v>0.25</v>
          </cell>
          <cell r="K5898">
            <v>0</v>
          </cell>
          <cell r="L5898">
            <v>19.687466</v>
          </cell>
        </row>
        <row r="5900">
          <cell r="D5900" t="str">
            <v>Código</v>
          </cell>
          <cell r="E5900" t="str">
            <v>Banco</v>
          </cell>
          <cell r="F5900" t="str">
            <v>Descrição</v>
          </cell>
          <cell r="G5900" t="str">
            <v>Tipo</v>
          </cell>
        </row>
        <row r="5900">
          <cell r="I5900" t="str">
            <v>Und</v>
          </cell>
          <cell r="J5900" t="str">
            <v>Quant.</v>
          </cell>
          <cell r="K5900" t="str">
            <v>Porcent.</v>
          </cell>
          <cell r="L5900" t="str">
            <v>Valor Unit</v>
          </cell>
        </row>
        <row r="5901">
          <cell r="D5901" t="str">
            <v> 070463 </v>
          </cell>
          <cell r="E5901" t="str">
            <v>SBC</v>
          </cell>
          <cell r="F5901" t="str">
            <v>GAS REFRIGERANTE R-141B</v>
          </cell>
          <cell r="G5901" t="str">
            <v>INSTALACOES MECANICAS - AR CONDICIONADO</v>
          </cell>
        </row>
        <row r="5901">
          <cell r="I5901" t="str">
            <v>KG</v>
          </cell>
          <cell r="J5901">
            <v>1</v>
          </cell>
        </row>
        <row r="5901">
          <cell r="L5901">
            <v>118.27</v>
          </cell>
        </row>
        <row r="5902">
          <cell r="D5902" t="str">
            <v> 099970 </v>
          </cell>
          <cell r="E5902" t="str">
            <v>SBC</v>
          </cell>
          <cell r="F5902" t="str">
            <v>MECANICO DE REFRIGERACAO</v>
          </cell>
          <cell r="G5902" t="str">
            <v>Mão de Obra</v>
          </cell>
        </row>
        <row r="5902">
          <cell r="I5902" t="str">
            <v>H</v>
          </cell>
          <cell r="J5902">
            <v>0.25</v>
          </cell>
          <cell r="K5902">
            <v>0</v>
          </cell>
          <cell r="L5902">
            <v>25.047069</v>
          </cell>
        </row>
        <row r="5903">
          <cell r="D5903" t="str">
            <v> 203068 </v>
          </cell>
          <cell r="E5903" t="str">
            <v>SBC</v>
          </cell>
          <cell r="F5903" t="str">
            <v>GAS REFRIGERANTE R-141 B</v>
          </cell>
          <cell r="G5903" t="str">
            <v>Material</v>
          </cell>
        </row>
        <row r="5903">
          <cell r="I5903" t="str">
            <v>KG</v>
          </cell>
          <cell r="J5903">
            <v>1</v>
          </cell>
          <cell r="K5903">
            <v>0</v>
          </cell>
          <cell r="L5903">
            <v>107.09</v>
          </cell>
        </row>
        <row r="5904">
          <cell r="D5904" t="str">
            <v> 099303 </v>
          </cell>
          <cell r="E5904" t="str">
            <v>SBC</v>
          </cell>
          <cell r="F5904" t="str">
            <v>AJUDANTE ESPECIALIZADO - MECANICO DE REFRIGERACAO</v>
          </cell>
          <cell r="G5904" t="str">
            <v>Mão de Obra</v>
          </cell>
        </row>
        <row r="5904">
          <cell r="I5904" t="str">
            <v>H</v>
          </cell>
          <cell r="J5904">
            <v>0.25</v>
          </cell>
          <cell r="K5904">
            <v>0</v>
          </cell>
          <cell r="L5904">
            <v>19.687466</v>
          </cell>
        </row>
        <row r="5906">
          <cell r="F5906" t="str">
            <v>TUBULAÇÃO DE AÇO GALVANIZADO - ISOLAMENTOS</v>
          </cell>
        </row>
        <row r="5907">
          <cell r="D5907" t="str">
            <v>Código</v>
          </cell>
          <cell r="E5907" t="str">
            <v>Banco</v>
          </cell>
          <cell r="F5907" t="str">
            <v>Descrição</v>
          </cell>
          <cell r="G5907" t="str">
            <v>Tipo</v>
          </cell>
        </row>
        <row r="5907">
          <cell r="I5907" t="str">
            <v>Und</v>
          </cell>
          <cell r="J5907" t="str">
            <v>Quant.</v>
          </cell>
          <cell r="K5907" t="str">
            <v>Porcent.</v>
          </cell>
          <cell r="L5907" t="str">
            <v>Valor Unit</v>
          </cell>
        </row>
        <row r="5908">
          <cell r="D5908" t="str">
            <v> 92688 </v>
          </cell>
          <cell r="E5908" t="str">
            <v>SINAPI</v>
          </cell>
          <cell r="F5908" t="str">
            <v>TUBO DE AÇO GALVANIZADO COM COSTURA, CLASSE MÉDIA, CONEXÃO ROSQUEADA, DN 20 (3/4"), INSTALADO EM RAMAIS E SUB-RAMAIS DE GÁS - FORNECIMENTO E INSTALAÇÃO. AF_10/2020</v>
          </cell>
          <cell r="G5908" t="str">
            <v>INHI - INSTALAÇÕES HIDROS SANITÁRIAS</v>
          </cell>
        </row>
        <row r="5908">
          <cell r="I5908" t="str">
            <v>M</v>
          </cell>
          <cell r="J5908">
            <v>1</v>
          </cell>
        </row>
        <row r="5908">
          <cell r="L5908">
            <v>42.32</v>
          </cell>
        </row>
        <row r="5909">
          <cell r="D5909" t="str">
            <v> 88248 </v>
          </cell>
          <cell r="E5909" t="str">
            <v>SINAPI</v>
          </cell>
          <cell r="F5909" t="str">
            <v>AUXILIAR DE ENCANADOR OU BOMBEIRO HIDRÁULICO COM ENCARGOS COMPLEMENTARES</v>
          </cell>
          <cell r="G5909" t="str">
            <v>SEDI - SERVIÇOS DIVERSOS</v>
          </cell>
        </row>
        <row r="5909">
          <cell r="I5909" t="str">
            <v>H</v>
          </cell>
          <cell r="J5909">
            <v>0.297</v>
          </cell>
          <cell r="K5909">
            <v>0</v>
          </cell>
          <cell r="L5909">
            <v>26.23</v>
          </cell>
        </row>
        <row r="5910">
          <cell r="D5910" t="str">
            <v> 88267 </v>
          </cell>
          <cell r="E5910" t="str">
            <v>SINAPI</v>
          </cell>
          <cell r="F5910" t="str">
            <v>ENCANADOR OU BOMBEIRO HIDRÁULICO COM ENCARGOS COMPLEMENTARES</v>
          </cell>
          <cell r="G5910" t="str">
            <v>SEDI - SERVIÇOS DIVERSOS</v>
          </cell>
        </row>
        <row r="5910">
          <cell r="I5910" t="str">
            <v>H</v>
          </cell>
          <cell r="J5910">
            <v>0.297</v>
          </cell>
          <cell r="K5910">
            <v>0</v>
          </cell>
          <cell r="L5910">
            <v>32.39</v>
          </cell>
        </row>
        <row r="5911">
          <cell r="D5911" t="str">
            <v> 00007700 </v>
          </cell>
          <cell r="E5911" t="str">
            <v>SINAPI</v>
          </cell>
          <cell r="F5911" t="str">
            <v>TUBO ACO GALVANIZADO COM COSTURA, CLASSE MEDIA, DN 3/4", E = *2,65* MM, PESO *1,58* KG/M (NBR 5580)</v>
          </cell>
          <cell r="G5911" t="str">
            <v>Material</v>
          </cell>
        </row>
        <row r="5911">
          <cell r="I5911" t="str">
            <v>M</v>
          </cell>
          <cell r="J5911">
            <v>1.039</v>
          </cell>
          <cell r="K5911">
            <v>0</v>
          </cell>
          <cell r="L5911">
            <v>23.99</v>
          </cell>
        </row>
        <row r="5913">
          <cell r="D5913" t="str">
            <v>Código</v>
          </cell>
          <cell r="E5913" t="str">
            <v>Banco</v>
          </cell>
          <cell r="F5913" t="str">
            <v>Descrição</v>
          </cell>
          <cell r="G5913" t="str">
            <v>Tipo</v>
          </cell>
        </row>
        <row r="5913">
          <cell r="I5913" t="str">
            <v>Und</v>
          </cell>
          <cell r="J5913" t="str">
            <v>Quant.</v>
          </cell>
          <cell r="K5913" t="str">
            <v>Porcent.</v>
          </cell>
          <cell r="L5913" t="str">
            <v>Valor Unit</v>
          </cell>
        </row>
        <row r="5914">
          <cell r="D5914" t="str">
            <v> 92687 </v>
          </cell>
          <cell r="E5914" t="str">
            <v>SINAPI</v>
          </cell>
          <cell r="F5914" t="str">
            <v>TUBO DE AÇO GALVANIZADO COM COSTURA, CLASSE MÉDIA, CONEXÃO ROSQUEADA, DN 15 (1/2"), INSTALADO EM RAMAIS E SUB-RAMAIS DE GÁS - FORNECIMENTO E INSTALAÇÃO. AF_10/2020</v>
          </cell>
          <cell r="G5914" t="str">
            <v>INHI - INSTALAÇÕES HIDROS SANITÁRIAS</v>
          </cell>
        </row>
        <row r="5914">
          <cell r="I5914" t="str">
            <v>M</v>
          </cell>
          <cell r="J5914">
            <v>1</v>
          </cell>
        </row>
        <row r="5914">
          <cell r="L5914">
            <v>29.83</v>
          </cell>
        </row>
        <row r="5915">
          <cell r="D5915" t="str">
            <v> 88248 </v>
          </cell>
          <cell r="E5915" t="str">
            <v>SINAPI</v>
          </cell>
          <cell r="F5915" t="str">
            <v>AUXILIAR DE ENCANADOR OU BOMBEIRO HIDRÁULICO COM ENCARGOS COMPLEMENTARES</v>
          </cell>
          <cell r="G5915" t="str">
            <v>SEDI - SERVIÇOS DIVERSOS</v>
          </cell>
        </row>
        <row r="5915">
          <cell r="I5915" t="str">
            <v>H</v>
          </cell>
          <cell r="J5915">
            <v>0.173</v>
          </cell>
          <cell r="K5915">
            <v>0</v>
          </cell>
          <cell r="L5915">
            <v>26.23</v>
          </cell>
        </row>
        <row r="5916">
          <cell r="D5916" t="str">
            <v> 88267 </v>
          </cell>
          <cell r="E5916" t="str">
            <v>SINAPI</v>
          </cell>
          <cell r="F5916" t="str">
            <v>ENCANADOR OU BOMBEIRO HIDRÁULICO COM ENCARGOS COMPLEMENTARES</v>
          </cell>
          <cell r="G5916" t="str">
            <v>SEDI - SERVIÇOS DIVERSOS</v>
          </cell>
        </row>
        <row r="5916">
          <cell r="I5916" t="str">
            <v>H</v>
          </cell>
          <cell r="J5916">
            <v>0.173</v>
          </cell>
          <cell r="K5916">
            <v>0</v>
          </cell>
          <cell r="L5916">
            <v>32.39</v>
          </cell>
        </row>
        <row r="5917">
          <cell r="D5917" t="str">
            <v> 00007691 </v>
          </cell>
          <cell r="E5917" t="str">
            <v>SINAPI</v>
          </cell>
          <cell r="F5917" t="str">
            <v>TUBO ACO GALVANIZADO COM COSTURA, CLASSE MEDIA, DN 1/2", E = *2,65* MM, PESO *1,22* KG/M (NBR 5580)</v>
          </cell>
          <cell r="G5917" t="str">
            <v>Material</v>
          </cell>
        </row>
        <row r="5917">
          <cell r="I5917" t="str">
            <v>M</v>
          </cell>
          <cell r="J5917">
            <v>1.039</v>
          </cell>
          <cell r="K5917">
            <v>0</v>
          </cell>
          <cell r="L5917">
            <v>18.97</v>
          </cell>
        </row>
        <row r="5919">
          <cell r="D5919" t="str">
            <v>Código</v>
          </cell>
          <cell r="E5919" t="str">
            <v>Banco</v>
          </cell>
          <cell r="F5919" t="str">
            <v>Descrição</v>
          </cell>
          <cell r="G5919" t="str">
            <v>Tipo</v>
          </cell>
        </row>
        <row r="5919">
          <cell r="I5919" t="str">
            <v>Und</v>
          </cell>
          <cell r="J5919" t="str">
            <v>Quant.</v>
          </cell>
          <cell r="K5919" t="str">
            <v>Porcent.</v>
          </cell>
          <cell r="L5919" t="str">
            <v>Valor Unit</v>
          </cell>
        </row>
        <row r="5920">
          <cell r="D5920" t="str">
            <v> 97535 </v>
          </cell>
          <cell r="E5920" t="str">
            <v>SINAPI</v>
          </cell>
          <cell r="F5920" t="str">
            <v>TUBO DE AÇO GALVANIZADO COM COSTURA, CLASSE MÉDIA, CONEXÃO ROSQUEADA, DN 25 (1"), INSTALADO EM REDE DE ALIMENTAÇÃO PARA SPRINKLER - FORNECIMENTO E INSTALAÇÃO. AF_10/2020</v>
          </cell>
          <cell r="G5920" t="str">
            <v>INHI - INSTALAÇÕES HIDROS SANITÁRIAS</v>
          </cell>
        </row>
        <row r="5920">
          <cell r="I5920" t="str">
            <v>M</v>
          </cell>
          <cell r="J5920">
            <v>1</v>
          </cell>
        </row>
        <row r="5920">
          <cell r="L5920">
            <v>52.21</v>
          </cell>
        </row>
        <row r="5921">
          <cell r="D5921" t="str">
            <v> 88248 </v>
          </cell>
          <cell r="E5921" t="str">
            <v>SINAPI</v>
          </cell>
          <cell r="F5921" t="str">
            <v>AUXILIAR DE ENCANADOR OU BOMBEIRO HIDRÁULICO COM ENCARGOS COMPLEMENTARES</v>
          </cell>
          <cell r="G5921" t="str">
            <v>SEDI - SERVIÇOS DIVERSOS</v>
          </cell>
        </row>
        <row r="5921">
          <cell r="I5921" t="str">
            <v>H</v>
          </cell>
          <cell r="J5921">
            <v>0.26</v>
          </cell>
          <cell r="K5921">
            <v>0</v>
          </cell>
          <cell r="L5921">
            <v>26.23</v>
          </cell>
        </row>
        <row r="5922">
          <cell r="D5922" t="str">
            <v> 88267 </v>
          </cell>
          <cell r="E5922" t="str">
            <v>SINAPI</v>
          </cell>
          <cell r="F5922" t="str">
            <v>ENCANADOR OU BOMBEIRO HIDRÁULICO COM ENCARGOS COMPLEMENTARES</v>
          </cell>
          <cell r="G5922" t="str">
            <v>SEDI - SERVIÇOS DIVERSOS</v>
          </cell>
        </row>
        <row r="5922">
          <cell r="I5922" t="str">
            <v>H</v>
          </cell>
          <cell r="J5922">
            <v>0.26</v>
          </cell>
          <cell r="K5922">
            <v>0</v>
          </cell>
          <cell r="L5922">
            <v>32.39</v>
          </cell>
        </row>
        <row r="5923">
          <cell r="D5923" t="str">
            <v> 00040626 </v>
          </cell>
          <cell r="E5923" t="str">
            <v>SINAPI</v>
          </cell>
          <cell r="F5923" t="str">
            <v>TUBO ACO GALVANIZADO COM COSTURA, CLASSE MEDIA, DN 1", E = 3,38 MM, PESO 2,50 KG/M (NBR 5580)</v>
          </cell>
          <cell r="G5923" t="str">
            <v>Material</v>
          </cell>
        </row>
        <row r="5923">
          <cell r="I5923" t="str">
            <v>M</v>
          </cell>
          <cell r="J5923">
            <v>1.039</v>
          </cell>
          <cell r="K5923">
            <v>0</v>
          </cell>
          <cell r="L5923">
            <v>35.6</v>
          </cell>
        </row>
        <row r="5925">
          <cell r="D5925" t="str">
            <v>Código</v>
          </cell>
          <cell r="E5925" t="str">
            <v>Banco</v>
          </cell>
          <cell r="F5925" t="str">
            <v>Descrição</v>
          </cell>
          <cell r="G5925" t="str">
            <v>Tipo</v>
          </cell>
        </row>
        <row r="5925">
          <cell r="I5925" t="str">
            <v>Und</v>
          </cell>
          <cell r="J5925" t="str">
            <v>Quant.</v>
          </cell>
          <cell r="K5925" t="str">
            <v>Porcent.</v>
          </cell>
          <cell r="L5925" t="str">
            <v>Valor Unit</v>
          </cell>
        </row>
        <row r="5926">
          <cell r="D5926" t="str">
            <v> 92652 </v>
          </cell>
          <cell r="E5926" t="str">
            <v>SINAPI</v>
          </cell>
          <cell r="F5926" t="str">
            <v>TUBO DE AÇO GALVANIZADO COM COSTURA, CLASSE MÉDIA, CONEXÃO ROSQUEADA, DN 32 (1 1/4"), INSTALADO EM REDE DE ALIMENTAÇÃO PARA SPRINKLER - FORNECIMENTO E INSTALAÇÃO. AF_10/2020</v>
          </cell>
          <cell r="G5926" t="str">
            <v>INHI - INSTALAÇÕES HIDROS SANITÁRIAS</v>
          </cell>
        </row>
        <row r="5926">
          <cell r="I5926" t="str">
            <v>M</v>
          </cell>
          <cell r="J5926">
            <v>1</v>
          </cell>
        </row>
        <row r="5926">
          <cell r="L5926">
            <v>62.75</v>
          </cell>
        </row>
        <row r="5927">
          <cell r="D5927" t="str">
            <v> 88267 </v>
          </cell>
          <cell r="E5927" t="str">
            <v>SINAPI</v>
          </cell>
          <cell r="F5927" t="str">
            <v>ENCANADOR OU BOMBEIRO HIDRÁULICO COM ENCARGOS COMPLEMENTARES</v>
          </cell>
          <cell r="G5927" t="str">
            <v>SEDI - SERVIÇOS DIVERSOS</v>
          </cell>
        </row>
        <row r="5927">
          <cell r="I5927" t="str">
            <v>H</v>
          </cell>
          <cell r="J5927">
            <v>0.275</v>
          </cell>
          <cell r="K5927">
            <v>0</v>
          </cell>
          <cell r="L5927">
            <v>32.39</v>
          </cell>
        </row>
        <row r="5928">
          <cell r="D5928" t="str">
            <v> 88248 </v>
          </cell>
          <cell r="E5928" t="str">
            <v>SINAPI</v>
          </cell>
          <cell r="F5928" t="str">
            <v>AUXILIAR DE ENCANADOR OU BOMBEIRO HIDRÁULICO COM ENCARGOS COMPLEMENTARES</v>
          </cell>
          <cell r="G5928" t="str">
            <v>SEDI - SERVIÇOS DIVERSOS</v>
          </cell>
        </row>
        <row r="5928">
          <cell r="I5928" t="str">
            <v>H</v>
          </cell>
          <cell r="J5928">
            <v>0.275</v>
          </cell>
          <cell r="K5928">
            <v>0</v>
          </cell>
          <cell r="L5928">
            <v>26.23</v>
          </cell>
        </row>
        <row r="5929">
          <cell r="D5929" t="str">
            <v> 00007698 </v>
          </cell>
          <cell r="E5929" t="str">
            <v>SINAPI</v>
          </cell>
          <cell r="F5929" t="str">
            <v>TUBO ACO GALVANIZADO COM COSTURA, CLASSE MEDIA, DN 1.1/4", E = *3,25* MM, PESO *3,14* KG/M (NBR 5580)</v>
          </cell>
          <cell r="G5929" t="str">
            <v>Material</v>
          </cell>
        </row>
        <row r="5929">
          <cell r="I5929" t="str">
            <v>M</v>
          </cell>
          <cell r="J5929">
            <v>1.039</v>
          </cell>
          <cell r="K5929">
            <v>0</v>
          </cell>
          <cell r="L5929">
            <v>44.89</v>
          </cell>
        </row>
        <row r="5931">
          <cell r="D5931" t="str">
            <v>Código</v>
          </cell>
          <cell r="E5931" t="str">
            <v>Banco</v>
          </cell>
          <cell r="F5931" t="str">
            <v>Descrição</v>
          </cell>
          <cell r="G5931" t="str">
            <v>Tipo</v>
          </cell>
        </row>
        <row r="5931">
          <cell r="I5931" t="str">
            <v>Und</v>
          </cell>
          <cell r="J5931" t="str">
            <v>Quant.</v>
          </cell>
          <cell r="K5931" t="str">
            <v>Porcent.</v>
          </cell>
          <cell r="L5931" t="str">
            <v>Valor Unit</v>
          </cell>
        </row>
        <row r="5932">
          <cell r="D5932" t="str">
            <v> 92653 </v>
          </cell>
          <cell r="E5932" t="str">
            <v>SINAPI</v>
          </cell>
          <cell r="F5932" t="str">
            <v>TUBO DE AÇO GALVANIZADO COM COSTURA, CLASSE MÉDIA, CONEXÃO ROSQUEADA, DN 40 (1 1/2"), INSTALADO EM REDE DE ALIMENTAÇÃO PARA SPRINKLER - FORNECIMENTO E INSTALAÇÃO. AF_10/2020</v>
          </cell>
          <cell r="G5932" t="str">
            <v>INHI - INSTALAÇÕES HIDROS SANITÁRIAS</v>
          </cell>
        </row>
        <row r="5932">
          <cell r="I5932" t="str">
            <v>M</v>
          </cell>
          <cell r="J5932">
            <v>1</v>
          </cell>
        </row>
        <row r="5932">
          <cell r="L5932">
            <v>71.28</v>
          </cell>
        </row>
        <row r="5933">
          <cell r="D5933" t="str">
            <v> 88248 </v>
          </cell>
          <cell r="E5933" t="str">
            <v>SINAPI</v>
          </cell>
          <cell r="F5933" t="str">
            <v>AUXILIAR DE ENCANADOR OU BOMBEIRO HIDRÁULICO COM ENCARGOS COMPLEMENTARES</v>
          </cell>
          <cell r="G5933" t="str">
            <v>SEDI - SERVIÇOS DIVERSOS</v>
          </cell>
        </row>
        <row r="5933">
          <cell r="I5933" t="str">
            <v>H</v>
          </cell>
          <cell r="J5933">
            <v>0.292</v>
          </cell>
          <cell r="K5933">
            <v>0</v>
          </cell>
          <cell r="L5933">
            <v>26.23</v>
          </cell>
        </row>
        <row r="5934">
          <cell r="D5934" t="str">
            <v> 88267 </v>
          </cell>
          <cell r="E5934" t="str">
            <v>SINAPI</v>
          </cell>
          <cell r="F5934" t="str">
            <v>ENCANADOR OU BOMBEIRO HIDRÁULICO COM ENCARGOS COMPLEMENTARES</v>
          </cell>
          <cell r="G5934" t="str">
            <v>SEDI - SERVIÇOS DIVERSOS</v>
          </cell>
        </row>
        <row r="5934">
          <cell r="I5934" t="str">
            <v>H</v>
          </cell>
          <cell r="J5934">
            <v>0.292</v>
          </cell>
          <cell r="K5934">
            <v>0</v>
          </cell>
          <cell r="L5934">
            <v>32.39</v>
          </cell>
        </row>
        <row r="5935">
          <cell r="D5935" t="str">
            <v> 00007697 </v>
          </cell>
          <cell r="E5935" t="str">
            <v>SINAPI</v>
          </cell>
          <cell r="F5935" t="str">
            <v>TUBO ACO GALVANIZADO COM COSTURA, CLASSE MEDIA, DN 1.1/2", E = *3,25* MM, PESO *3,61* KG/M (NBR 5580)</v>
          </cell>
          <cell r="G5935" t="str">
            <v>Material</v>
          </cell>
        </row>
        <row r="5935">
          <cell r="I5935" t="str">
            <v>M</v>
          </cell>
          <cell r="J5935">
            <v>1.039</v>
          </cell>
          <cell r="K5935">
            <v>0</v>
          </cell>
          <cell r="L5935">
            <v>52.15</v>
          </cell>
        </row>
        <row r="5937">
          <cell r="D5937" t="str">
            <v>Código</v>
          </cell>
          <cell r="E5937" t="str">
            <v>Banco</v>
          </cell>
          <cell r="F5937" t="str">
            <v>Descrição</v>
          </cell>
          <cell r="G5937" t="str">
            <v>Tipo</v>
          </cell>
        </row>
        <row r="5937">
          <cell r="I5937" t="str">
            <v>Und</v>
          </cell>
          <cell r="J5937" t="str">
            <v>Quant.</v>
          </cell>
          <cell r="K5937" t="str">
            <v>Porcent.</v>
          </cell>
          <cell r="L5937" t="str">
            <v>Valor Unit</v>
          </cell>
        </row>
        <row r="5938">
          <cell r="D5938" t="str">
            <v> 92654 </v>
          </cell>
          <cell r="E5938" t="str">
            <v>SINAPI</v>
          </cell>
          <cell r="F5938" t="str">
            <v>TUBO DE AÇO GALVANIZADO COM COSTURA, CLASSE MÉDIA, CONEXÃO ROSQUEADA, DN 50 (2"), INSTALADO EM REDE DE ALIMENTAÇÃO PARA SPRINKLER - FORNECIMENTO E INSTALAÇÃO. AF_10/2020</v>
          </cell>
          <cell r="G5938" t="str">
            <v>INHI - INSTALAÇÕES HIDROS SANITÁRIAS</v>
          </cell>
        </row>
        <row r="5938">
          <cell r="I5938" t="str">
            <v>M</v>
          </cell>
          <cell r="J5938">
            <v>1</v>
          </cell>
        </row>
        <row r="5938">
          <cell r="L5938">
            <v>96.47</v>
          </cell>
        </row>
        <row r="5939">
          <cell r="D5939" t="str">
            <v> 88267 </v>
          </cell>
          <cell r="E5939" t="str">
            <v>SINAPI</v>
          </cell>
          <cell r="F5939" t="str">
            <v>ENCANADOR OU BOMBEIRO HIDRÁULICO COM ENCARGOS COMPLEMENTARES</v>
          </cell>
          <cell r="G5939" t="str">
            <v>SEDI - SERVIÇOS DIVERSOS</v>
          </cell>
        </row>
        <row r="5939">
          <cell r="I5939" t="str">
            <v>H</v>
          </cell>
          <cell r="J5939">
            <v>0.313</v>
          </cell>
          <cell r="K5939">
            <v>0</v>
          </cell>
          <cell r="L5939">
            <v>32.39</v>
          </cell>
        </row>
        <row r="5940">
          <cell r="D5940" t="str">
            <v> 88248 </v>
          </cell>
          <cell r="E5940" t="str">
            <v>SINAPI</v>
          </cell>
          <cell r="F5940" t="str">
            <v>AUXILIAR DE ENCANADOR OU BOMBEIRO HIDRÁULICO COM ENCARGOS COMPLEMENTARES</v>
          </cell>
          <cell r="G5940" t="str">
            <v>SEDI - SERVIÇOS DIVERSOS</v>
          </cell>
        </row>
        <row r="5940">
          <cell r="I5940" t="str">
            <v>H</v>
          </cell>
          <cell r="J5940">
            <v>0.313</v>
          </cell>
          <cell r="K5940">
            <v>0</v>
          </cell>
          <cell r="L5940">
            <v>26.23</v>
          </cell>
        </row>
        <row r="5941">
          <cell r="D5941" t="str">
            <v> 00007696 </v>
          </cell>
          <cell r="E5941" t="str">
            <v>SINAPI</v>
          </cell>
          <cell r="F5941" t="str">
            <v>TUBO ACO GALVANIZADO COM COSTURA, CLASSE MEDIA, DN 2", E = *3,65* MM, PESO *5,10* KG/M (NBR 5580)</v>
          </cell>
          <cell r="G5941" t="str">
            <v>Material</v>
          </cell>
        </row>
        <row r="5941">
          <cell r="I5941" t="str">
            <v>M</v>
          </cell>
          <cell r="J5941">
            <v>1.039</v>
          </cell>
          <cell r="K5941">
            <v>0</v>
          </cell>
          <cell r="L5941">
            <v>75.21</v>
          </cell>
        </row>
        <row r="5943">
          <cell r="D5943" t="str">
            <v>Código</v>
          </cell>
          <cell r="E5943" t="str">
            <v>Banco</v>
          </cell>
          <cell r="F5943" t="str">
            <v>Descrição</v>
          </cell>
          <cell r="G5943" t="str">
            <v>Tipo</v>
          </cell>
        </row>
        <row r="5943">
          <cell r="I5943" t="str">
            <v>Und</v>
          </cell>
          <cell r="J5943" t="str">
            <v>Quant.</v>
          </cell>
          <cell r="K5943" t="str">
            <v>Porcent.</v>
          </cell>
          <cell r="L5943" t="str">
            <v>Valor Unit</v>
          </cell>
        </row>
        <row r="5944">
          <cell r="D5944" t="str">
            <v> 92655 </v>
          </cell>
          <cell r="E5944" t="str">
            <v>SINAPI</v>
          </cell>
          <cell r="F5944" t="str">
            <v>TUBO DE AÇO GALVANIZADO COM COSTURA, CLASSE MÉDIA, CONEXÃO ROSQUEADA, DN 65 (2 1/2"), INSTALADO EM REDE DE ALIMENTAÇÃO PARA SPRINKLER - FORNECIMENTO E INSTALAÇÃO. AF_10/2020</v>
          </cell>
          <cell r="G5944" t="str">
            <v>INHI - INSTALAÇÕES HIDROS SANITÁRIAS</v>
          </cell>
        </row>
        <row r="5944">
          <cell r="I5944" t="str">
            <v>M</v>
          </cell>
          <cell r="J5944">
            <v>1</v>
          </cell>
        </row>
        <row r="5944">
          <cell r="L5944">
            <v>117.17</v>
          </cell>
        </row>
        <row r="5945">
          <cell r="D5945" t="str">
            <v> 88267 </v>
          </cell>
          <cell r="E5945" t="str">
            <v>SINAPI</v>
          </cell>
          <cell r="F5945" t="str">
            <v>ENCANADOR OU BOMBEIRO HIDRÁULICO COM ENCARGOS COMPLEMENTARES</v>
          </cell>
          <cell r="G5945" t="str">
            <v>SEDI - SERVIÇOS DIVERSOS</v>
          </cell>
        </row>
        <row r="5945">
          <cell r="I5945" t="str">
            <v>H</v>
          </cell>
          <cell r="J5945">
            <v>0.345</v>
          </cell>
          <cell r="K5945">
            <v>0</v>
          </cell>
          <cell r="L5945">
            <v>32.39</v>
          </cell>
        </row>
        <row r="5946">
          <cell r="D5946" t="str">
            <v> 88248 </v>
          </cell>
          <cell r="E5946" t="str">
            <v>SINAPI</v>
          </cell>
          <cell r="F5946" t="str">
            <v>AUXILIAR DE ENCANADOR OU BOMBEIRO HIDRÁULICO COM ENCARGOS COMPLEMENTARES</v>
          </cell>
          <cell r="G5946" t="str">
            <v>SEDI - SERVIÇOS DIVERSOS</v>
          </cell>
        </row>
        <row r="5946">
          <cell r="I5946" t="str">
            <v>H</v>
          </cell>
          <cell r="J5946">
            <v>0.345</v>
          </cell>
          <cell r="K5946">
            <v>0</v>
          </cell>
          <cell r="L5946">
            <v>26.23</v>
          </cell>
        </row>
        <row r="5947">
          <cell r="D5947" t="str">
            <v> 00007701 </v>
          </cell>
          <cell r="E5947" t="str">
            <v>SINAPI</v>
          </cell>
          <cell r="F5947" t="str">
            <v>TUBO ACO GALVANIZADO COM COSTURA, CLASSE MEDIA, DN 2.1/2", E = *3,65* MM, PESO *6,51* KG/M (NBR 5580)</v>
          </cell>
          <cell r="G5947" t="str">
            <v>Material</v>
          </cell>
        </row>
        <row r="5947">
          <cell r="I5947" t="str">
            <v>M</v>
          </cell>
          <cell r="J5947">
            <v>1.039</v>
          </cell>
          <cell r="K5947">
            <v>0</v>
          </cell>
          <cell r="L5947">
            <v>93.33</v>
          </cell>
        </row>
        <row r="5949">
          <cell r="D5949" t="str">
            <v>Código</v>
          </cell>
          <cell r="E5949" t="str">
            <v>Banco</v>
          </cell>
          <cell r="F5949" t="str">
            <v>Descrição</v>
          </cell>
          <cell r="G5949" t="str">
            <v>Tipo</v>
          </cell>
        </row>
        <row r="5949">
          <cell r="I5949" t="str">
            <v>Und</v>
          </cell>
          <cell r="J5949" t="str">
            <v>Quant.</v>
          </cell>
          <cell r="K5949" t="str">
            <v>Porcent.</v>
          </cell>
          <cell r="L5949" t="str">
            <v>Valor Unit</v>
          </cell>
        </row>
        <row r="5950">
          <cell r="D5950" t="str">
            <v> UFF00333 (ADAPT_SINAPI: 92656) </v>
          </cell>
          <cell r="E5950" t="str">
            <v>Próprio</v>
          </cell>
          <cell r="F5950" t="str">
            <v>FORNECIMENTO E INSTALAÇÃO COMPLETA - TUBULAÇÃO DE AÇO GALVANIZADO DIM 2880 PARA ROSCA BSP - Ø6"</v>
          </cell>
          <cell r="G5950" t="str">
            <v>INHI - INSTALAÇÕES HIDROS SANITÁRIAS</v>
          </cell>
        </row>
        <row r="5950">
          <cell r="I5950" t="str">
            <v>M</v>
          </cell>
          <cell r="J5950">
            <v>1</v>
          </cell>
        </row>
        <row r="5950">
          <cell r="L5950">
            <v>313.85</v>
          </cell>
        </row>
        <row r="5951">
          <cell r="D5951" t="str">
            <v> 88267 </v>
          </cell>
          <cell r="E5951" t="str">
            <v>SINAPI</v>
          </cell>
          <cell r="F5951" t="str">
            <v>ENCANADOR OU BOMBEIRO HIDRÁULICO COM ENCARGOS COMPLEMENTARES</v>
          </cell>
          <cell r="G5951" t="str">
            <v>SEDI - SERVIÇOS DIVERSOS</v>
          </cell>
        </row>
        <row r="5951">
          <cell r="I5951" t="str">
            <v>H</v>
          </cell>
          <cell r="J5951">
            <v>0.376</v>
          </cell>
          <cell r="K5951">
            <v>0</v>
          </cell>
          <cell r="L5951">
            <v>32.39</v>
          </cell>
        </row>
        <row r="5952">
          <cell r="D5952" t="str">
            <v> 88248 </v>
          </cell>
          <cell r="E5952" t="str">
            <v>SINAPI</v>
          </cell>
          <cell r="F5952" t="str">
            <v>AUXILIAR DE ENCANADOR OU BOMBEIRO HIDRÁULICO COM ENCARGOS COMPLEMENTARES</v>
          </cell>
          <cell r="G5952" t="str">
            <v>SEDI - SERVIÇOS DIVERSOS</v>
          </cell>
        </row>
        <row r="5952">
          <cell r="I5952" t="str">
            <v>H</v>
          </cell>
          <cell r="J5952">
            <v>0.376</v>
          </cell>
          <cell r="K5952">
            <v>0</v>
          </cell>
          <cell r="L5952">
            <v>26.23</v>
          </cell>
        </row>
        <row r="5953">
          <cell r="D5953" t="str">
            <v> 00007695 </v>
          </cell>
          <cell r="E5953" t="str">
            <v>SINAPI</v>
          </cell>
          <cell r="F5953" t="str">
            <v>TUBO ACO GALVANIZADO COM COSTURA, CLASSE MEDIA, DN 6", E = 4,85* MM, PESO 19,68* KG/M (NBR 5580)</v>
          </cell>
          <cell r="G5953" t="str">
            <v>Material</v>
          </cell>
        </row>
        <row r="5953">
          <cell r="I5953" t="str">
            <v>M</v>
          </cell>
          <cell r="J5953">
            <v>1.039</v>
          </cell>
          <cell r="K5953">
            <v>0</v>
          </cell>
          <cell r="L5953">
            <v>280.87</v>
          </cell>
        </row>
        <row r="5955">
          <cell r="D5955" t="str">
            <v>Código</v>
          </cell>
          <cell r="E5955" t="str">
            <v>Banco</v>
          </cell>
          <cell r="F5955" t="str">
            <v>Descrição</v>
          </cell>
          <cell r="G5955" t="str">
            <v>Tipo</v>
          </cell>
        </row>
        <row r="5955">
          <cell r="I5955" t="str">
            <v>Und</v>
          </cell>
          <cell r="J5955" t="str">
            <v>Quant.</v>
          </cell>
          <cell r="K5955" t="str">
            <v>Porcent.</v>
          </cell>
          <cell r="L5955" t="str">
            <v>Valor Unit</v>
          </cell>
        </row>
        <row r="5956">
          <cell r="D5956" t="str">
            <v> UFF00334 (ADAPT_SINAPI: 92650) </v>
          </cell>
          <cell r="E5956" t="str">
            <v>Próprio</v>
          </cell>
          <cell r="F5956" t="str">
            <v>FORNECIMENTO E INSTALAÇÃO COMPLETA - TUBULAÇÃO DE AÇO CARBONO NBR 5580/5590 PARA SOLDA - Ø3"</v>
          </cell>
          <cell r="G5956" t="str">
            <v>INHI - INSTALAÇÕES HIDROS SANITÁRIAS</v>
          </cell>
        </row>
        <row r="5956">
          <cell r="I5956" t="str">
            <v>M</v>
          </cell>
          <cell r="J5956">
            <v>1</v>
          </cell>
        </row>
        <row r="5956">
          <cell r="L5956">
            <v>254.47</v>
          </cell>
        </row>
        <row r="5957">
          <cell r="D5957" t="str">
            <v> 88267 </v>
          </cell>
          <cell r="E5957" t="str">
            <v>SINAPI</v>
          </cell>
          <cell r="F5957" t="str">
            <v>ENCANADOR OU BOMBEIRO HIDRÁULICO COM ENCARGOS COMPLEMENTARES</v>
          </cell>
          <cell r="G5957" t="str">
            <v>SEDI - SERVIÇOS DIVERSOS</v>
          </cell>
        </row>
        <row r="5957">
          <cell r="I5957" t="str">
            <v>H</v>
          </cell>
          <cell r="J5957">
            <v>0.18</v>
          </cell>
          <cell r="K5957">
            <v>0</v>
          </cell>
          <cell r="L5957">
            <v>32.39</v>
          </cell>
        </row>
        <row r="5958">
          <cell r="D5958" t="str">
            <v> 88248 </v>
          </cell>
          <cell r="E5958" t="str">
            <v>SINAPI</v>
          </cell>
          <cell r="F5958" t="str">
            <v>AUXILIAR DE ENCANADOR OU BOMBEIRO HIDRÁULICO COM ENCARGOS COMPLEMENTARES</v>
          </cell>
          <cell r="G5958" t="str">
            <v>SEDI - SERVIÇOS DIVERSOS</v>
          </cell>
        </row>
        <row r="5958">
          <cell r="I5958" t="str">
            <v>H</v>
          </cell>
          <cell r="J5958">
            <v>0.18</v>
          </cell>
          <cell r="K5958">
            <v>0</v>
          </cell>
          <cell r="L5958">
            <v>26.23</v>
          </cell>
        </row>
        <row r="5959">
          <cell r="D5959" t="str">
            <v> 88317 </v>
          </cell>
          <cell r="E5959" t="str">
            <v>SINAPI</v>
          </cell>
          <cell r="F5959" t="str">
            <v>SOLDADOR COM ENCARGOS COMPLEMENTARES</v>
          </cell>
          <cell r="G5959" t="str">
            <v>SEDI - SERVIÇOS DIVERSOS</v>
          </cell>
        </row>
        <row r="5959">
          <cell r="I5959" t="str">
            <v>H</v>
          </cell>
          <cell r="J5959">
            <v>0.18</v>
          </cell>
          <cell r="K5959">
            <v>0</v>
          </cell>
          <cell r="L5959">
            <v>36.83</v>
          </cell>
        </row>
        <row r="5960">
          <cell r="D5960" t="str">
            <v> 00042576 </v>
          </cell>
          <cell r="E5960" t="str">
            <v>SINAPI</v>
          </cell>
          <cell r="F5960" t="str">
            <v>TUBO ACO CARBONO SEM COSTURA 3", E= *5,49 MM, SCHEDULE 40, *11,28* KG/M</v>
          </cell>
          <cell r="G5960" t="str">
            <v>Material</v>
          </cell>
        </row>
        <row r="5960">
          <cell r="I5960" t="str">
            <v>M</v>
          </cell>
          <cell r="J5960">
            <v>1.039</v>
          </cell>
          <cell r="K5960">
            <v>0</v>
          </cell>
          <cell r="L5960">
            <v>228.4</v>
          </cell>
        </row>
        <row r="5962">
          <cell r="D5962" t="str">
            <v>Código</v>
          </cell>
          <cell r="E5962" t="str">
            <v>Banco</v>
          </cell>
          <cell r="F5962" t="str">
            <v>Descrição</v>
          </cell>
          <cell r="G5962" t="str">
            <v>Tipo</v>
          </cell>
        </row>
        <row r="5962">
          <cell r="I5962" t="str">
            <v>Und</v>
          </cell>
          <cell r="J5962" t="str">
            <v>Quant.</v>
          </cell>
          <cell r="K5962" t="str">
            <v>Porcent.</v>
          </cell>
          <cell r="L5962" t="str">
            <v>Valor Unit</v>
          </cell>
        </row>
        <row r="5963">
          <cell r="D5963" t="str">
            <v> UFF00335 (ADAPT_SINAPI: 92650) </v>
          </cell>
          <cell r="E5963" t="str">
            <v>Próprio</v>
          </cell>
          <cell r="F5963" t="str">
            <v>FORNECIMENTO E INSTALAÇÃO COMPLETA - TUBULAÇÃO DE AÇO CARBONO NBR 5580/5590 PARA SOLDA - Ø4"</v>
          </cell>
          <cell r="G5963" t="str">
            <v>INHI - INSTALAÇÕES HIDROS SANITÁRIAS</v>
          </cell>
        </row>
        <row r="5963">
          <cell r="I5963" t="str">
            <v>M</v>
          </cell>
          <cell r="J5963">
            <v>1</v>
          </cell>
        </row>
        <row r="5963">
          <cell r="L5963">
            <v>362.45</v>
          </cell>
        </row>
        <row r="5964">
          <cell r="D5964" t="str">
            <v> 88267 </v>
          </cell>
          <cell r="E5964" t="str">
            <v>SINAPI</v>
          </cell>
          <cell r="F5964" t="str">
            <v>ENCANADOR OU BOMBEIRO HIDRÁULICO COM ENCARGOS COMPLEMENTARES</v>
          </cell>
          <cell r="G5964" t="str">
            <v>SEDI - SERVIÇOS DIVERSOS</v>
          </cell>
        </row>
        <row r="5964">
          <cell r="I5964" t="str">
            <v>H</v>
          </cell>
          <cell r="J5964">
            <v>0.18</v>
          </cell>
          <cell r="K5964">
            <v>0</v>
          </cell>
          <cell r="L5964">
            <v>32.39</v>
          </cell>
        </row>
        <row r="5965">
          <cell r="D5965" t="str">
            <v> 88317 </v>
          </cell>
          <cell r="E5965" t="str">
            <v>SINAPI</v>
          </cell>
          <cell r="F5965" t="str">
            <v>SOLDADOR COM ENCARGOS COMPLEMENTARES</v>
          </cell>
          <cell r="G5965" t="str">
            <v>SEDI - SERVIÇOS DIVERSOS</v>
          </cell>
        </row>
        <row r="5965">
          <cell r="I5965" t="str">
            <v>H</v>
          </cell>
          <cell r="J5965">
            <v>0.18</v>
          </cell>
          <cell r="K5965">
            <v>0</v>
          </cell>
          <cell r="L5965">
            <v>36.83</v>
          </cell>
        </row>
        <row r="5966">
          <cell r="D5966" t="str">
            <v> 88248 </v>
          </cell>
          <cell r="E5966" t="str">
            <v>SINAPI</v>
          </cell>
          <cell r="F5966" t="str">
            <v>AUXILIAR DE ENCANADOR OU BOMBEIRO HIDRÁULICO COM ENCARGOS COMPLEMENTARES</v>
          </cell>
          <cell r="G5966" t="str">
            <v>SEDI - SERVIÇOS DIVERSOS</v>
          </cell>
        </row>
        <row r="5966">
          <cell r="I5966" t="str">
            <v>H</v>
          </cell>
          <cell r="J5966">
            <v>0.18</v>
          </cell>
          <cell r="K5966">
            <v>0</v>
          </cell>
          <cell r="L5966">
            <v>26.23</v>
          </cell>
        </row>
        <row r="5967">
          <cell r="D5967" t="str">
            <v> 00021151 </v>
          </cell>
          <cell r="E5967" t="str">
            <v>SINAPI</v>
          </cell>
          <cell r="F5967" t="str">
            <v>TUBO ACO CARBONO SEM COSTURA 4", E= *6,02 MM, SCHEDULE 40, *16,06 KG/M</v>
          </cell>
          <cell r="G5967" t="str">
            <v>Material</v>
          </cell>
        </row>
        <row r="5967">
          <cell r="I5967" t="str">
            <v>M</v>
          </cell>
          <cell r="J5967">
            <v>1.039</v>
          </cell>
          <cell r="K5967">
            <v>0</v>
          </cell>
          <cell r="L5967">
            <v>332.32</v>
          </cell>
        </row>
        <row r="5969">
          <cell r="D5969" t="str">
            <v>Código</v>
          </cell>
          <cell r="E5969" t="str">
            <v>Banco</v>
          </cell>
          <cell r="F5969" t="str">
            <v>Descrição</v>
          </cell>
          <cell r="G5969" t="str">
            <v>Tipo</v>
          </cell>
        </row>
        <row r="5969">
          <cell r="I5969" t="str">
            <v>Und</v>
          </cell>
          <cell r="J5969" t="str">
            <v>Quant.</v>
          </cell>
          <cell r="K5969" t="str">
            <v>Porcent.</v>
          </cell>
          <cell r="L5969" t="str">
            <v>Valor Unit</v>
          </cell>
        </row>
        <row r="5970">
          <cell r="D5970" t="str">
            <v> UFF00337 (ADAPT_SINAPI: 92650) </v>
          </cell>
          <cell r="E5970" t="str">
            <v>Próprio</v>
          </cell>
          <cell r="F5970" t="str">
            <v>FORNECIMENTO E INSTALAÇÃO COMPLETA - TUBULAÇÃO DE AÇO CARBONO NBR 5580/5590 PARA SOLDA - Ø6"</v>
          </cell>
          <cell r="G5970" t="str">
            <v>INHI - INSTALAÇÕES HIDROS SANITÁRIAS</v>
          </cell>
        </row>
        <row r="5970">
          <cell r="I5970" t="str">
            <v>M</v>
          </cell>
          <cell r="J5970">
            <v>1</v>
          </cell>
        </row>
        <row r="5970">
          <cell r="L5970">
            <v>626.86</v>
          </cell>
        </row>
        <row r="5971">
          <cell r="D5971" t="str">
            <v> 88267 </v>
          </cell>
          <cell r="E5971" t="str">
            <v>SINAPI</v>
          </cell>
          <cell r="F5971" t="str">
            <v>ENCANADOR OU BOMBEIRO HIDRÁULICO COM ENCARGOS COMPLEMENTARES</v>
          </cell>
          <cell r="G5971" t="str">
            <v>SEDI - SERVIÇOS DIVERSOS</v>
          </cell>
        </row>
        <row r="5971">
          <cell r="I5971" t="str">
            <v>H</v>
          </cell>
          <cell r="J5971">
            <v>0.18</v>
          </cell>
          <cell r="K5971">
            <v>0</v>
          </cell>
          <cell r="L5971">
            <v>32.39</v>
          </cell>
        </row>
        <row r="5972">
          <cell r="D5972" t="str">
            <v> 88248 </v>
          </cell>
          <cell r="E5972" t="str">
            <v>SINAPI</v>
          </cell>
          <cell r="F5972" t="str">
            <v>AUXILIAR DE ENCANADOR OU BOMBEIRO HIDRÁULICO COM ENCARGOS COMPLEMENTARES</v>
          </cell>
          <cell r="G5972" t="str">
            <v>SEDI - SERVIÇOS DIVERSOS</v>
          </cell>
        </row>
        <row r="5972">
          <cell r="I5972" t="str">
            <v>H</v>
          </cell>
          <cell r="J5972">
            <v>0.18</v>
          </cell>
          <cell r="K5972">
            <v>0</v>
          </cell>
          <cell r="L5972">
            <v>26.23</v>
          </cell>
        </row>
        <row r="5973">
          <cell r="D5973" t="str">
            <v> 88317 </v>
          </cell>
          <cell r="E5973" t="str">
            <v>SINAPI</v>
          </cell>
          <cell r="F5973" t="str">
            <v>SOLDADOR COM ENCARGOS COMPLEMENTARES</v>
          </cell>
          <cell r="G5973" t="str">
            <v>SEDI - SERVIÇOS DIVERSOS</v>
          </cell>
        </row>
        <row r="5973">
          <cell r="I5973" t="str">
            <v>H</v>
          </cell>
          <cell r="J5973">
            <v>0.18</v>
          </cell>
          <cell r="K5973">
            <v>0</v>
          </cell>
          <cell r="L5973">
            <v>36.83</v>
          </cell>
        </row>
        <row r="5974">
          <cell r="D5974" t="str">
            <v> 00007672 </v>
          </cell>
          <cell r="E5974" t="str">
            <v>SINAPI</v>
          </cell>
          <cell r="F5974" t="str">
            <v>TUBO ACO CARBONO SEM COSTURA 6", E= 7,11 MM, SCHEDULE 40, *28,26 KG/M</v>
          </cell>
          <cell r="G5974" t="str">
            <v>Material</v>
          </cell>
        </row>
        <row r="5974">
          <cell r="I5974" t="str">
            <v>M</v>
          </cell>
          <cell r="J5974">
            <v>1.039</v>
          </cell>
          <cell r="K5974">
            <v>0</v>
          </cell>
          <cell r="L5974">
            <v>586.81</v>
          </cell>
        </row>
        <row r="5976">
          <cell r="D5976" t="str">
            <v>Código</v>
          </cell>
          <cell r="E5976" t="str">
            <v>Banco</v>
          </cell>
          <cell r="F5976" t="str">
            <v>Descrição</v>
          </cell>
          <cell r="G5976" t="str">
            <v>Tipo</v>
          </cell>
        </row>
        <row r="5976">
          <cell r="I5976" t="str">
            <v>Und</v>
          </cell>
          <cell r="J5976" t="str">
            <v>Quant.</v>
          </cell>
          <cell r="K5976" t="str">
            <v>Porcent.</v>
          </cell>
          <cell r="L5976" t="str">
            <v>Valor Unit</v>
          </cell>
        </row>
        <row r="5977">
          <cell r="D5977" t="str">
            <v> 070963 </v>
          </cell>
          <cell r="E5977" t="str">
            <v>SBC</v>
          </cell>
          <cell r="F5977" t="str">
            <v>ISOLANTE TERMICO FLEXIVEL EM ESPUMA ELASTOMERICA, MANTA 25MM</v>
          </cell>
          <cell r="G5977" t="str">
            <v>INSTALACOES MECANICAS - AR CONDICIONADO</v>
          </cell>
        </row>
        <row r="5977">
          <cell r="I5977" t="str">
            <v>m²</v>
          </cell>
          <cell r="J5977">
            <v>1</v>
          </cell>
        </row>
        <row r="5977">
          <cell r="L5977">
            <v>134.64</v>
          </cell>
        </row>
        <row r="5978">
          <cell r="D5978" t="str">
            <v> 036542 </v>
          </cell>
          <cell r="E5978" t="str">
            <v>SBC</v>
          </cell>
          <cell r="F5978" t="str">
            <v>MANTA ISOLANTE FLEXIVEL EM BORRACHA ELASTOMERICA 25mm</v>
          </cell>
          <cell r="G5978" t="str">
            <v>Material</v>
          </cell>
        </row>
        <row r="5978">
          <cell r="I5978" t="str">
            <v>m²</v>
          </cell>
          <cell r="J5978">
            <v>1.05</v>
          </cell>
          <cell r="K5978">
            <v>0</v>
          </cell>
          <cell r="L5978">
            <v>117.59</v>
          </cell>
        </row>
        <row r="5979">
          <cell r="D5979" t="str">
            <v> 099022 </v>
          </cell>
          <cell r="E5979" t="str">
            <v>SBC</v>
          </cell>
          <cell r="F5979" t="str">
            <v>MONTADOR</v>
          </cell>
          <cell r="G5979" t="str">
            <v>Mão de Obra</v>
          </cell>
        </row>
        <row r="5979">
          <cell r="I5979" t="str">
            <v>H</v>
          </cell>
          <cell r="J5979">
            <v>0.25</v>
          </cell>
          <cell r="K5979">
            <v>0</v>
          </cell>
          <cell r="L5979">
            <v>25.047069</v>
          </cell>
        </row>
        <row r="5980">
          <cell r="D5980" t="str">
            <v> 099450 </v>
          </cell>
          <cell r="E5980" t="str">
            <v>SBC</v>
          </cell>
          <cell r="F5980" t="str">
            <v>AJUDANTE ESPECIALIZADO</v>
          </cell>
          <cell r="G5980" t="str">
            <v>Mão de Obra</v>
          </cell>
        </row>
        <row r="5980">
          <cell r="I5980" t="str">
            <v>H</v>
          </cell>
          <cell r="J5980">
            <v>0.25</v>
          </cell>
          <cell r="K5980">
            <v>0</v>
          </cell>
          <cell r="L5980">
            <v>19.687466</v>
          </cell>
        </row>
        <row r="5982">
          <cell r="F5982" t="str">
            <v>RETIRADA DE ISOLAMENTO E EQUIPAMENTOS</v>
          </cell>
        </row>
        <row r="5983">
          <cell r="D5983" t="str">
            <v>Código</v>
          </cell>
          <cell r="E5983" t="str">
            <v>Banco</v>
          </cell>
          <cell r="F5983" t="str">
            <v>Descrição</v>
          </cell>
          <cell r="G5983" t="str">
            <v>Tipo</v>
          </cell>
        </row>
        <row r="5983">
          <cell r="I5983" t="str">
            <v>Und</v>
          </cell>
          <cell r="J5983" t="str">
            <v>Quant.</v>
          </cell>
          <cell r="K5983" t="str">
            <v>Porcent.</v>
          </cell>
          <cell r="L5983" t="str">
            <v>Valor Unit</v>
          </cell>
        </row>
        <row r="5984">
          <cell r="D5984" t="str">
            <v> 022283 </v>
          </cell>
          <cell r="E5984" t="str">
            <v>SBC</v>
          </cell>
          <cell r="F5984" t="str">
            <v>RETIRADA ISOLAMENTO TERMICO EM TUBOS DE REFRIGERACAO</v>
          </cell>
          <cell r="G5984" t="str">
            <v>DEMOLICOES</v>
          </cell>
        </row>
        <row r="5984">
          <cell r="I5984" t="str">
            <v>M</v>
          </cell>
          <cell r="J5984">
            <v>1</v>
          </cell>
        </row>
        <row r="5984">
          <cell r="L5984">
            <v>15.89</v>
          </cell>
        </row>
        <row r="5985">
          <cell r="D5985" t="str">
            <v> 099900 </v>
          </cell>
          <cell r="E5985" t="str">
            <v>SBC</v>
          </cell>
          <cell r="F5985" t="str">
            <v>SERVENTE</v>
          </cell>
          <cell r="G5985" t="str">
            <v>Mão de Obra</v>
          </cell>
        </row>
        <row r="5985">
          <cell r="I5985" t="str">
            <v>H</v>
          </cell>
          <cell r="J5985">
            <v>0.851</v>
          </cell>
          <cell r="K5985">
            <v>0</v>
          </cell>
          <cell r="L5985">
            <v>18.683875</v>
          </cell>
        </row>
        <row r="5987">
          <cell r="D5987" t="str">
            <v>Código</v>
          </cell>
          <cell r="E5987" t="str">
            <v>Banco</v>
          </cell>
          <cell r="F5987" t="str">
            <v>Descrição</v>
          </cell>
          <cell r="G5987" t="str">
            <v>Tipo</v>
          </cell>
        </row>
        <row r="5987">
          <cell r="I5987" t="str">
            <v>Und</v>
          </cell>
          <cell r="J5987" t="str">
            <v>Quant.</v>
          </cell>
          <cell r="K5987" t="str">
            <v>Porcent.</v>
          </cell>
          <cell r="L5987" t="str">
            <v>Valor Unit</v>
          </cell>
        </row>
        <row r="5988">
          <cell r="D5988" t="str">
            <v> 022033 </v>
          </cell>
          <cell r="E5988" t="str">
            <v>SBC</v>
          </cell>
          <cell r="F5988" t="str">
            <v>RETIRADA DUTOS DE REFRIGERACAO</v>
          </cell>
          <cell r="G5988" t="str">
            <v>DEMOLICOES</v>
          </cell>
        </row>
        <row r="5988">
          <cell r="I5988" t="str">
            <v>M</v>
          </cell>
          <cell r="J5988">
            <v>1</v>
          </cell>
        </row>
        <row r="5988">
          <cell r="L5988">
            <v>6.08</v>
          </cell>
        </row>
        <row r="5989">
          <cell r="D5989" t="str">
            <v> 099303 </v>
          </cell>
          <cell r="E5989" t="str">
            <v>SBC</v>
          </cell>
          <cell r="F5989" t="str">
            <v>AJUDANTE ESPECIALIZADO - MECANICO DE REFRIGERACAO</v>
          </cell>
          <cell r="G5989" t="str">
            <v>Mão de Obra</v>
          </cell>
        </row>
        <row r="5989">
          <cell r="I5989" t="str">
            <v>H</v>
          </cell>
          <cell r="J5989">
            <v>0.309</v>
          </cell>
          <cell r="K5989">
            <v>0</v>
          </cell>
          <cell r="L5989">
            <v>19.687466</v>
          </cell>
        </row>
        <row r="5991">
          <cell r="F5991" t="str">
            <v>REVESTIMENTO PAREDE</v>
          </cell>
        </row>
        <row r="5992">
          <cell r="D5992" t="str">
            <v>Código</v>
          </cell>
          <cell r="E5992" t="str">
            <v>Banco</v>
          </cell>
          <cell r="F5992" t="str">
            <v>Descrição</v>
          </cell>
          <cell r="G5992" t="str">
            <v>Tipo</v>
          </cell>
        </row>
        <row r="5992">
          <cell r="I5992" t="str">
            <v>Und</v>
          </cell>
          <cell r="J5992" t="str">
            <v>Quant.</v>
          </cell>
          <cell r="K5992" t="str">
            <v>Porcent.</v>
          </cell>
          <cell r="L5992" t="str">
            <v>Valor Unit</v>
          </cell>
        </row>
        <row r="5993">
          <cell r="D5993" t="str">
            <v> 87777 </v>
          </cell>
          <cell r="E5993" t="str">
            <v>SINAPI</v>
          </cell>
          <cell r="F5993" t="str">
            <v>EMBOÇO OU MASSA ÚNICA EM ARGAMASSA TRAÇO 1:2:8, PREPARO MANUAL, APLICADA MANUALMENTE EM PANOS DE FACHADA COM PRESENÇA DE VÃOS, ESPESSURA DE 25 MM. AF_08/2022</v>
          </cell>
          <cell r="G5993" t="str">
            <v>REVE - REVESTIMENTO E TRATAMENTO DE SUPERFÍCIES</v>
          </cell>
        </row>
        <row r="5993">
          <cell r="I5993" t="str">
            <v>m²</v>
          </cell>
          <cell r="J5993">
            <v>1</v>
          </cell>
        </row>
        <row r="5993">
          <cell r="L5993">
            <v>65.58</v>
          </cell>
        </row>
        <row r="5994">
          <cell r="D5994" t="str">
            <v> 88309 </v>
          </cell>
          <cell r="E5994" t="str">
            <v>SINAPI</v>
          </cell>
          <cell r="F5994" t="str">
            <v>PEDREIRO COM ENCARGOS COMPLEMENTARES</v>
          </cell>
          <cell r="G5994" t="str">
            <v>SEDI - SERVIÇOS DIVERSOS</v>
          </cell>
        </row>
        <row r="5994">
          <cell r="I5994" t="str">
            <v>H</v>
          </cell>
          <cell r="J5994">
            <v>0.679</v>
          </cell>
          <cell r="K5994">
            <v>0</v>
          </cell>
          <cell r="L5994">
            <v>33.38</v>
          </cell>
        </row>
        <row r="5995">
          <cell r="D5995" t="str">
            <v> 88316 </v>
          </cell>
          <cell r="E5995" t="str">
            <v>SINAPI</v>
          </cell>
          <cell r="F5995" t="str">
            <v>SERVENTE COM ENCARGOS COMPLEMENTARES</v>
          </cell>
          <cell r="G5995" t="str">
            <v>SEDI - SERVIÇOS DIVERSOS</v>
          </cell>
        </row>
        <row r="5995">
          <cell r="I5995" t="str">
            <v>H</v>
          </cell>
          <cell r="J5995">
            <v>0.679</v>
          </cell>
          <cell r="K5995">
            <v>0</v>
          </cell>
          <cell r="L5995">
            <v>25.95</v>
          </cell>
        </row>
        <row r="5996">
          <cell r="D5996" t="str">
            <v> 87369 </v>
          </cell>
          <cell r="E5996" t="str">
            <v>SINAPI</v>
          </cell>
          <cell r="F5996" t="str">
            <v>ARGAMASSA TRAÇO 1:2:8 (EM VOLUME DE CIMENTO, CAL E AREIA MÉDIA ÚMIDA) PARA EMBOÇO/MASSA ÚNICA/ASSENTAMENTO DE ALVENARIA DE VEDAÇÃO, PREPARO MANUAL. AF_08/2019</v>
          </cell>
          <cell r="G5996" t="str">
            <v>SEDI - SERVIÇOS DIVERSOS</v>
          </cell>
        </row>
        <row r="5996">
          <cell r="I5996" t="str">
            <v>m³</v>
          </cell>
          <cell r="J5996">
            <v>0.0314</v>
          </cell>
          <cell r="K5996">
            <v>0</v>
          </cell>
          <cell r="L5996">
            <v>731.33</v>
          </cell>
        </row>
        <row r="5997">
          <cell r="D5997" t="str">
            <v> 00037411 </v>
          </cell>
          <cell r="E5997" t="str">
            <v>SINAPI</v>
          </cell>
          <cell r="F5997" t="str">
            <v>TELA DE ACO SOLDADA GALVANIZADA/ZINCADA PARA ALVENARIA, FIO D = *1,24 MM, MALHA 25 X 25 MM</v>
          </cell>
          <cell r="G5997" t="str">
            <v>Material</v>
          </cell>
        </row>
        <row r="5997">
          <cell r="I5997" t="str">
            <v>M²</v>
          </cell>
          <cell r="J5997">
            <v>0.1388</v>
          </cell>
          <cell r="K5997">
            <v>0</v>
          </cell>
          <cell r="L5997">
            <v>16.86</v>
          </cell>
        </row>
        <row r="5999">
          <cell r="D5999" t="str">
            <v>Código</v>
          </cell>
          <cell r="E5999" t="str">
            <v>Banco</v>
          </cell>
          <cell r="F5999" t="str">
            <v>Descrição</v>
          </cell>
          <cell r="G5999" t="str">
            <v>Tipo</v>
          </cell>
        </row>
        <row r="5999">
          <cell r="I5999" t="str">
            <v>Und</v>
          </cell>
          <cell r="J5999" t="str">
            <v>Quant.</v>
          </cell>
          <cell r="K5999" t="str">
            <v>Porcent.</v>
          </cell>
          <cell r="L5999" t="str">
            <v>Valor Unit</v>
          </cell>
        </row>
        <row r="6000">
          <cell r="D6000" t="str">
            <v> 87879 </v>
          </cell>
          <cell r="E6000" t="str">
            <v>SINAPI</v>
          </cell>
          <cell r="F6000" t="str">
            <v>CHAPISCO APLICADO EM ALVENARIAS E ESTRUTURAS DE CONCRETO INTERNAS, COM COLHER DE PEDREIRO.  ARGAMASSA TRAÇO 1:3 COM PREPARO EM BETONEIRA 400L. AF_10/2022</v>
          </cell>
          <cell r="G6000" t="str">
            <v>REVE - REVESTIMENTO E TRATAMENTO DE SUPERFÍCIES</v>
          </cell>
        </row>
        <row r="6000">
          <cell r="I6000" t="str">
            <v>m²</v>
          </cell>
          <cell r="J6000">
            <v>1</v>
          </cell>
        </row>
        <row r="6000">
          <cell r="L6000">
            <v>4.66</v>
          </cell>
        </row>
        <row r="6001">
          <cell r="D6001" t="str">
            <v> 87313 </v>
          </cell>
          <cell r="E6001" t="str">
            <v>SINAPI</v>
          </cell>
          <cell r="F6001" t="str">
            <v>ARGAMASSA TRAÇO 1:3 (EM VOLUME DE CIMENTO E AREIA GROSSA ÚMIDA) PARA CHAPISCO CONVENCIONAL, PREPARO MECÂNICO COM BETONEIRA 400 L. AF_08/2019</v>
          </cell>
          <cell r="G6001" t="str">
            <v>SEDI - SERVIÇOS DIVERSOS</v>
          </cell>
        </row>
        <row r="6001">
          <cell r="I6001" t="str">
            <v>m³</v>
          </cell>
          <cell r="J6001">
            <v>0.0037</v>
          </cell>
          <cell r="K6001">
            <v>0</v>
          </cell>
          <cell r="L6001">
            <v>468.17</v>
          </cell>
        </row>
        <row r="6002">
          <cell r="D6002" t="str">
            <v> 88316 </v>
          </cell>
          <cell r="E6002" t="str">
            <v>SINAPI</v>
          </cell>
          <cell r="F6002" t="str">
            <v>SERVENTE COM ENCARGOS COMPLEMENTARES</v>
          </cell>
          <cell r="G6002" t="str">
            <v>SEDI - SERVIÇOS DIVERSOS</v>
          </cell>
        </row>
        <row r="6002">
          <cell r="I6002" t="str">
            <v>H</v>
          </cell>
          <cell r="J6002">
            <v>0.0255</v>
          </cell>
          <cell r="K6002">
            <v>0</v>
          </cell>
          <cell r="L6002">
            <v>25.95</v>
          </cell>
        </row>
        <row r="6003">
          <cell r="D6003" t="str">
            <v> 88309 </v>
          </cell>
          <cell r="E6003" t="str">
            <v>SINAPI</v>
          </cell>
          <cell r="F6003" t="str">
            <v>PEDREIRO COM ENCARGOS COMPLEMENTARES</v>
          </cell>
          <cell r="G6003" t="str">
            <v>SEDI - SERVIÇOS DIVERSOS</v>
          </cell>
        </row>
        <row r="6003">
          <cell r="I6003" t="str">
            <v>H</v>
          </cell>
          <cell r="J6003">
            <v>0.0681</v>
          </cell>
          <cell r="K6003">
            <v>0</v>
          </cell>
          <cell r="L6003">
            <v>33.38</v>
          </cell>
        </row>
        <row r="6005">
          <cell r="D6005" t="str">
            <v>Código</v>
          </cell>
          <cell r="E6005" t="str">
            <v>Banco</v>
          </cell>
          <cell r="F6005" t="str">
            <v>Descrição</v>
          </cell>
          <cell r="G6005" t="str">
            <v>Tipo</v>
          </cell>
        </row>
        <row r="6005">
          <cell r="I6005" t="str">
            <v>Und</v>
          </cell>
          <cell r="J6005" t="str">
            <v>Quant.</v>
          </cell>
          <cell r="K6005" t="str">
            <v>Porcent.</v>
          </cell>
          <cell r="L6005" t="str">
            <v>Valor Unit</v>
          </cell>
        </row>
        <row r="6006">
          <cell r="D6006" t="str">
            <v> 13.025.0020-A </v>
          </cell>
          <cell r="E6006" t="str">
            <v>EMOP</v>
          </cell>
          <cell r="F6006" t="str">
            <v>REJUNTAMENTO DE AZULEJOS,PASTILHAS OU LADRILHOS,EM PAREDES,C OM PASTA DE CIMENTO BRANCO</v>
          </cell>
          <cell r="G6006">
            <v>13</v>
          </cell>
        </row>
        <row r="6006">
          <cell r="I6006" t="str">
            <v>m²</v>
          </cell>
          <cell r="J6006">
            <v>1</v>
          </cell>
        </row>
        <row r="6006">
          <cell r="L6006">
            <v>2.7</v>
          </cell>
        </row>
        <row r="6007">
          <cell r="D6007" t="str">
            <v> 00150 </v>
          </cell>
          <cell r="E6007" t="str">
            <v>EMOP</v>
          </cell>
          <cell r="F6007" t="str">
            <v>CIMENTO PORTLAND BRANCO NAO ESTRUTURAL C PB, CONFORME ABNT NBR 16697</v>
          </cell>
          <cell r="G6007" t="str">
            <v>Material</v>
          </cell>
        </row>
        <row r="6007">
          <cell r="I6007" t="str">
            <v>KG</v>
          </cell>
          <cell r="J6007">
            <v>0.1</v>
          </cell>
          <cell r="K6007">
            <v>0</v>
          </cell>
          <cell r="L6007">
            <v>2.97</v>
          </cell>
        </row>
        <row r="6008">
          <cell r="D6008" t="str">
            <v> 20087 </v>
          </cell>
          <cell r="E6008" t="str">
            <v>EMOP</v>
          </cell>
          <cell r="F6008" t="str">
            <v>MAO-DE-OBRA DE LADRILHEIRO, INCLUSIVE EN CARGOS SOCIAIS DESONERADOS</v>
          </cell>
          <cell r="G6008" t="str">
            <v>Mão de Obra</v>
          </cell>
        </row>
        <row r="6008">
          <cell r="I6008" t="str">
            <v>H</v>
          </cell>
          <cell r="J6008">
            <v>0.09</v>
          </cell>
          <cell r="K6008">
            <v>3</v>
          </cell>
          <cell r="L6008">
            <v>26.05</v>
          </cell>
        </row>
        <row r="6010">
          <cell r="D6010" t="str">
            <v>Código</v>
          </cell>
          <cell r="E6010" t="str">
            <v>Banco</v>
          </cell>
          <cell r="F6010" t="str">
            <v>Descrição</v>
          </cell>
          <cell r="G6010" t="str">
            <v>Tipo</v>
          </cell>
        </row>
        <row r="6010">
          <cell r="I6010" t="str">
            <v>Und</v>
          </cell>
          <cell r="J6010" t="str">
            <v>Quant.</v>
          </cell>
          <cell r="K6010" t="str">
            <v>Porcent.</v>
          </cell>
          <cell r="L6010" t="str">
            <v>Valor Unit</v>
          </cell>
        </row>
        <row r="6011">
          <cell r="D6011" t="str">
            <v> UFF00294 (ADAPT_SBC: 120211) </v>
          </cell>
          <cell r="E6011" t="str">
            <v>Próprio</v>
          </cell>
          <cell r="F6011" t="str">
            <v>MOLDURA GRANITO ESPESSURA 3x20cm CIM.AREIA-PORTAS DE ELEVADOR</v>
          </cell>
          <cell r="G6011">
            <v>120</v>
          </cell>
        </row>
        <row r="6011">
          <cell r="I6011" t="str">
            <v>M</v>
          </cell>
          <cell r="J6011">
            <v>1</v>
          </cell>
        </row>
        <row r="6011">
          <cell r="L6011">
            <v>133.92</v>
          </cell>
        </row>
        <row r="6012">
          <cell r="D6012" t="str">
            <v> 88274 </v>
          </cell>
          <cell r="E6012" t="str">
            <v>SINAPI</v>
          </cell>
          <cell r="F6012" t="str">
            <v>MARMORISTA/GRANITEIRO COM ENCARGOS COMPLEMENTARES</v>
          </cell>
          <cell r="G6012" t="str">
            <v>SEDI - SERVIÇOS DIVERSOS</v>
          </cell>
        </row>
        <row r="6012">
          <cell r="I6012" t="str">
            <v>H</v>
          </cell>
          <cell r="J6012">
            <v>0.619</v>
          </cell>
          <cell r="K6012">
            <v>0</v>
          </cell>
          <cell r="L6012">
            <v>27.74</v>
          </cell>
        </row>
        <row r="6013">
          <cell r="D6013" t="str">
            <v> 88243 </v>
          </cell>
          <cell r="E6013" t="str">
            <v>SINAPI</v>
          </cell>
          <cell r="F6013" t="str">
            <v>AJUDANTE ESPECIALIZADO COM ENCARGOS COMPLEMENTARES</v>
          </cell>
          <cell r="G6013" t="str">
            <v>SEDI - SERVIÇOS DIVERSOS</v>
          </cell>
        </row>
        <row r="6013">
          <cell r="I6013" t="str">
            <v>H</v>
          </cell>
          <cell r="J6013">
            <v>0.825</v>
          </cell>
          <cell r="K6013">
            <v>0</v>
          </cell>
          <cell r="L6013">
            <v>26.97</v>
          </cell>
        </row>
        <row r="6014">
          <cell r="D6014" t="str">
            <v> 001100 </v>
          </cell>
          <cell r="E6014" t="str">
            <v>SBC</v>
          </cell>
          <cell r="F6014" t="str">
            <v>CIMENTO DIRECIONAL BRANCO (SACO 1 QUILOGRAMA)</v>
          </cell>
          <cell r="G6014" t="str">
            <v>Material</v>
          </cell>
        </row>
        <row r="6014">
          <cell r="I6014" t="str">
            <v>KG</v>
          </cell>
          <cell r="J6014">
            <v>0.6</v>
          </cell>
          <cell r="K6014">
            <v>0</v>
          </cell>
          <cell r="L6014">
            <v>4.41</v>
          </cell>
        </row>
        <row r="6015">
          <cell r="D6015" t="str">
            <v> 012331 </v>
          </cell>
          <cell r="E6015" t="str">
            <v>SBC</v>
          </cell>
          <cell r="F6015" t="str">
            <v>ARGAMASSA PRONTA FERMA QUARTZOLIT P/MARMORES 4,0kg/m2</v>
          </cell>
          <cell r="G6015" t="str">
            <v>Material</v>
          </cell>
        </row>
        <row r="6015">
          <cell r="I6015" t="str">
            <v>KG</v>
          </cell>
          <cell r="J6015">
            <v>4</v>
          </cell>
          <cell r="K6015">
            <v>0</v>
          </cell>
          <cell r="L6015">
            <v>5.24</v>
          </cell>
        </row>
        <row r="6016">
          <cell r="D6016" t="str">
            <v> 00044541 </v>
          </cell>
          <cell r="E6016" t="str">
            <v>SINAPI</v>
          </cell>
          <cell r="F6016" t="str">
            <v>PISO/ REVESTIMENTO EM GRANITO, POLIDO, TIPO ANDORINHA/ QUARTZ/ CASTELO/ CORUMBA OU OUTROS EQUIVALENTES DA REGIAO, FORMATO MAIOR OU IGUAL A 3025 CM2, E = *2*CM</v>
          </cell>
          <cell r="G6016" t="str">
            <v>Serviços</v>
          </cell>
        </row>
        <row r="6016">
          <cell r="I6016" t="str">
            <v>m²</v>
          </cell>
          <cell r="J6016">
            <v>0.2</v>
          </cell>
          <cell r="K6016">
            <v>0</v>
          </cell>
          <cell r="L6016">
            <v>354.5</v>
          </cell>
        </row>
        <row r="6018">
          <cell r="F6018" t="str">
            <v>REVESTIMENTO PISO</v>
          </cell>
        </row>
        <row r="6019">
          <cell r="F6019" t="str">
            <v>PISO INTERNO</v>
          </cell>
        </row>
        <row r="6020">
          <cell r="D6020" t="str">
            <v>Código</v>
          </cell>
          <cell r="E6020" t="str">
            <v>Banco</v>
          </cell>
          <cell r="F6020" t="str">
            <v>Descrição</v>
          </cell>
          <cell r="G6020" t="str">
            <v>Tipo</v>
          </cell>
        </row>
        <row r="6020">
          <cell r="I6020" t="str">
            <v>Und</v>
          </cell>
          <cell r="J6020" t="str">
            <v>Quant.</v>
          </cell>
          <cell r="K6020" t="str">
            <v>Porcent.</v>
          </cell>
          <cell r="L6020" t="str">
            <v>Valor Unit</v>
          </cell>
        </row>
        <row r="6021">
          <cell r="D6021" t="str">
            <v> 104162 </v>
          </cell>
          <cell r="E6021" t="str">
            <v>SINAPI</v>
          </cell>
          <cell r="F6021" t="str">
            <v>PISO EM GRANILITE, MARMORITE OU GRANITINA EM AMBIENTES INTERNOS, COM ESPESSURA DE 8 MM, INCLUSO MISTURA EM BETONEIRA, COLOCAÇÃO DAS JUNTAS, APLICAÇÃO DO PISO, 4 POLIMENTOS COM POLITRIZ, ESTUCAMENTO, SELADOR E CERA. AF_06/2022</v>
          </cell>
          <cell r="G6021" t="str">
            <v>PISO - PISOS</v>
          </cell>
        </row>
        <row r="6021">
          <cell r="I6021" t="str">
            <v>m²</v>
          </cell>
          <cell r="J6021">
            <v>1</v>
          </cell>
        </row>
        <row r="6021">
          <cell r="L6021">
            <v>94.5</v>
          </cell>
        </row>
        <row r="6022">
          <cell r="D6022" t="str">
            <v> 95276 </v>
          </cell>
          <cell r="E6022" t="str">
            <v>SINAPI</v>
          </cell>
          <cell r="F6022" t="str">
            <v>POLIDORA DE PISO (POLITRIZ), PESO DE 100KG, DIÂMETRO 450 MM, MOTOR ELÉTRICO, POTÊNCIA 4 HP - CHP DIURNO. AF_05/2023</v>
          </cell>
          <cell r="G6022" t="str">
            <v>CHOR - CUSTOS HORÁRIOS DE MÁQUINAS E EQUIPAMENTOS</v>
          </cell>
        </row>
        <row r="6022">
          <cell r="I6022" t="str">
            <v>CHP</v>
          </cell>
          <cell r="J6022">
            <v>0.0903</v>
          </cell>
          <cell r="K6022">
            <v>0</v>
          </cell>
          <cell r="L6022">
            <v>3.77</v>
          </cell>
        </row>
        <row r="6023">
          <cell r="D6023" t="str">
            <v> 88316 </v>
          </cell>
          <cell r="E6023" t="str">
            <v>SINAPI</v>
          </cell>
          <cell r="F6023" t="str">
            <v>SERVENTE COM ENCARGOS COMPLEMENTARES</v>
          </cell>
          <cell r="G6023" t="str">
            <v>SEDI - SERVIÇOS DIVERSOS</v>
          </cell>
        </row>
        <row r="6023">
          <cell r="I6023" t="str">
            <v>H</v>
          </cell>
          <cell r="J6023">
            <v>0.4972</v>
          </cell>
          <cell r="K6023">
            <v>0</v>
          </cell>
          <cell r="L6023">
            <v>25.95</v>
          </cell>
        </row>
        <row r="6024">
          <cell r="D6024" t="str">
            <v> 88274 </v>
          </cell>
          <cell r="E6024" t="str">
            <v>SINAPI</v>
          </cell>
          <cell r="F6024" t="str">
            <v>MARMORISTA/GRANITEIRO COM ENCARGOS COMPLEMENTARES</v>
          </cell>
          <cell r="G6024" t="str">
            <v>SEDI - SERVIÇOS DIVERSOS</v>
          </cell>
        </row>
        <row r="6024">
          <cell r="I6024" t="str">
            <v>H</v>
          </cell>
          <cell r="J6024">
            <v>1.0956</v>
          </cell>
          <cell r="K6024">
            <v>0</v>
          </cell>
          <cell r="L6024">
            <v>27.74</v>
          </cell>
        </row>
        <row r="6025">
          <cell r="D6025" t="str">
            <v> 95277 </v>
          </cell>
          <cell r="E6025" t="str">
            <v>SINAPI</v>
          </cell>
          <cell r="F6025" t="str">
            <v>POLIDORA DE PISO (POLITRIZ), PESO DE 100KG, DIÂMETRO 450 MM, MOTOR ELÉTRICO, POTÊNCIA 4 HP - CHI DIURNO. AF_05/2023</v>
          </cell>
          <cell r="G6025" t="str">
            <v>CHOR - CUSTOS HORÁRIOS DE MÁQUINAS E EQUIPAMENTOS</v>
          </cell>
        </row>
        <row r="6025">
          <cell r="I6025" t="str">
            <v>CHI</v>
          </cell>
          <cell r="J6025">
            <v>0.2164</v>
          </cell>
          <cell r="K6025">
            <v>0</v>
          </cell>
          <cell r="L6025">
            <v>0.5</v>
          </cell>
        </row>
        <row r="6026">
          <cell r="D6026" t="str">
            <v> 89226 </v>
          </cell>
          <cell r="E6026" t="str">
            <v>SINAPI</v>
          </cell>
          <cell r="F6026" t="str">
            <v>BETONEIRA CAPACIDADE NOMINAL DE 600 L, CAPACIDADE DE MISTURA 360 L, MOTOR ELÉTRICO TRIFÁSICO POTÊNCIA DE 4 CV, SEM CARREGADOR - CHI DIURNO. AF_05/2023</v>
          </cell>
          <cell r="G6026" t="str">
            <v>CHOR - CUSTOS HORÁRIOS DE MÁQUINAS E EQUIPAMENTOS</v>
          </cell>
        </row>
        <row r="6026">
          <cell r="I6026" t="str">
            <v>CHI</v>
          </cell>
          <cell r="J6026">
            <v>0.0759</v>
          </cell>
          <cell r="K6026">
            <v>0</v>
          </cell>
          <cell r="L6026">
            <v>1.64</v>
          </cell>
        </row>
        <row r="6027">
          <cell r="D6027" t="str">
            <v> 89225 </v>
          </cell>
          <cell r="E6027" t="str">
            <v>SINAPI</v>
          </cell>
          <cell r="F6027" t="str">
            <v>BETONEIRA CAPACIDADE NOMINAL DE 600 L, CAPACIDADE DE MISTURA 360 L, MOTOR ELÉTRICO TRIFÁSICO POTÊNCIA DE 4 CV, SEM CARREGADOR - CHP DIURNO. AF_05/2023</v>
          </cell>
          <cell r="G6027" t="str">
            <v>CHOR - CUSTOS HORÁRIOS DE MÁQUINAS E EQUIPAMENTOS</v>
          </cell>
        </row>
        <row r="6027">
          <cell r="I6027" t="str">
            <v>CHP</v>
          </cell>
          <cell r="J6027">
            <v>0.0254</v>
          </cell>
          <cell r="K6027">
            <v>0</v>
          </cell>
          <cell r="L6027">
            <v>6.09</v>
          </cell>
        </row>
        <row r="6028">
          <cell r="D6028" t="str">
            <v> 00044528 </v>
          </cell>
          <cell r="E6028" t="str">
            <v>SINAPI</v>
          </cell>
          <cell r="F6028" t="str">
            <v>CIMENTO PORTLAND ESTRUTURAL BRANCO CPB - 32 OU CPB - 40</v>
          </cell>
          <cell r="G6028" t="str">
            <v>Material</v>
          </cell>
        </row>
        <row r="6028">
          <cell r="I6028" t="str">
            <v>KG</v>
          </cell>
          <cell r="J6028">
            <v>10</v>
          </cell>
          <cell r="K6028">
            <v>0</v>
          </cell>
          <cell r="L6028">
            <v>3.3</v>
          </cell>
        </row>
        <row r="6029">
          <cell r="D6029" t="str">
            <v> 00004824 </v>
          </cell>
          <cell r="E6029" t="str">
            <v>SINAPI</v>
          </cell>
          <cell r="F6029" t="str">
            <v>GRANILHA/ GRANA/ PEDRISCO OU AGREGADO EM MARMORE/ GRANITO/ QUARTZO E CALCARIO, PRETO, CINZA, PALHA OU BRANCO</v>
          </cell>
          <cell r="G6029" t="str">
            <v>Material</v>
          </cell>
        </row>
        <row r="6029">
          <cell r="I6029" t="str">
            <v>KG</v>
          </cell>
          <cell r="J6029">
            <v>20</v>
          </cell>
          <cell r="K6029">
            <v>0</v>
          </cell>
          <cell r="L6029">
            <v>0.73</v>
          </cell>
        </row>
        <row r="6030">
          <cell r="D6030" t="str">
            <v> 00041967 </v>
          </cell>
          <cell r="E6030" t="str">
            <v>SINAPI</v>
          </cell>
          <cell r="F6030" t="str">
            <v>CERA LIQUIDA INCOLOR MULTIPISO</v>
          </cell>
          <cell r="G6030" t="str">
            <v>Material</v>
          </cell>
        </row>
        <row r="6030">
          <cell r="I6030" t="str">
            <v>L</v>
          </cell>
          <cell r="J6030">
            <v>0.0125</v>
          </cell>
          <cell r="K6030">
            <v>0</v>
          </cell>
          <cell r="L6030">
            <v>20.85</v>
          </cell>
        </row>
        <row r="6031">
          <cell r="D6031" t="str">
            <v> 00003671 </v>
          </cell>
          <cell r="E6031" t="str">
            <v>SINAPI</v>
          </cell>
          <cell r="F6031" t="str">
            <v>JUNTA PLASTICA DE DILATACAO PARA PISOS, COR CINZA, 17 X 3 MM (ALTURA X ESPESSURA)</v>
          </cell>
          <cell r="G6031" t="str">
            <v>Material</v>
          </cell>
        </row>
        <row r="6031">
          <cell r="I6031" t="str">
            <v>M</v>
          </cell>
          <cell r="J6031">
            <v>1.67</v>
          </cell>
          <cell r="K6031">
            <v>0</v>
          </cell>
          <cell r="L6031">
            <v>1.29</v>
          </cell>
        </row>
        <row r="6032">
          <cell r="D6032" t="str">
            <v> 00006085 </v>
          </cell>
          <cell r="E6032" t="str">
            <v>SINAPI</v>
          </cell>
          <cell r="F6032" t="str">
            <v>SELADOR ACRILICO OPACO PREMIUM INTERIOR/EXTERIOR</v>
          </cell>
          <cell r="G6032" t="str">
            <v>Material</v>
          </cell>
        </row>
        <row r="6032">
          <cell r="I6032" t="str">
            <v>L</v>
          </cell>
          <cell r="J6032">
            <v>0.04</v>
          </cell>
          <cell r="K6032">
            <v>0</v>
          </cell>
          <cell r="L6032">
            <v>12.42</v>
          </cell>
        </row>
        <row r="6034">
          <cell r="D6034" t="str">
            <v>Código</v>
          </cell>
          <cell r="E6034" t="str">
            <v>Banco</v>
          </cell>
          <cell r="F6034" t="str">
            <v>Descrição</v>
          </cell>
          <cell r="G6034" t="str">
            <v>Tipo</v>
          </cell>
        </row>
        <row r="6034">
          <cell r="I6034" t="str">
            <v>Und</v>
          </cell>
          <cell r="J6034" t="str">
            <v>Quant.</v>
          </cell>
          <cell r="K6034" t="str">
            <v>Porcent.</v>
          </cell>
          <cell r="L6034" t="str">
            <v>Valor Unit</v>
          </cell>
        </row>
        <row r="6035">
          <cell r="D6035" t="str">
            <v> UFF00054 (ADAPT_SINAPI: 73800/001) </v>
          </cell>
          <cell r="E6035" t="str">
            <v>Próprio</v>
          </cell>
          <cell r="F6035" t="str">
            <v>POLIMENTO EM PISO GRANILITE, MARMORITE OU GRANITINA EM AMBIENTES INTERNOS</v>
          </cell>
          <cell r="G6035" t="str">
            <v>SEDI - SERVIÇOS DIVERSOS</v>
          </cell>
        </row>
        <row r="6035">
          <cell r="I6035" t="str">
            <v>m²</v>
          </cell>
          <cell r="J6035">
            <v>1</v>
          </cell>
        </row>
        <row r="6035">
          <cell r="L6035">
            <v>54.94</v>
          </cell>
        </row>
        <row r="6036">
          <cell r="D6036" t="str">
            <v> 88274 </v>
          </cell>
          <cell r="E6036" t="str">
            <v>SINAPI</v>
          </cell>
          <cell r="F6036" t="str">
            <v>MARMORISTA/GRANITEIRO COM ENCARGOS COMPLEMENTARES</v>
          </cell>
          <cell r="G6036" t="str">
            <v>SEDI - SERVIÇOS DIVERSOS</v>
          </cell>
        </row>
        <row r="6036">
          <cell r="I6036" t="str">
            <v>H</v>
          </cell>
          <cell r="J6036">
            <v>0.7</v>
          </cell>
          <cell r="K6036">
            <v>0</v>
          </cell>
          <cell r="L6036">
            <v>27.74</v>
          </cell>
        </row>
        <row r="6037">
          <cell r="D6037" t="str">
            <v> 73491 </v>
          </cell>
          <cell r="E6037" t="str">
            <v>SINAPI</v>
          </cell>
          <cell r="F6037" t="str">
            <v>MAQUINA POLIDORA 4HP 12A 220V EXCL ESMERIL E OPERADOR (CP)</v>
          </cell>
          <cell r="G6037" t="str">
            <v>CHOR - CUSTOS HORÁRIOS DE MÁQUINAS E EQUIPAMENTOS</v>
          </cell>
        </row>
        <row r="6037">
          <cell r="I6037" t="str">
            <v>H</v>
          </cell>
          <cell r="J6037">
            <v>0.156</v>
          </cell>
          <cell r="K6037">
            <v>0</v>
          </cell>
          <cell r="L6037">
            <v>6.27</v>
          </cell>
        </row>
        <row r="6038">
          <cell r="D6038" t="str">
            <v> 73557 </v>
          </cell>
          <cell r="E6038" t="str">
            <v>SINAPI</v>
          </cell>
          <cell r="F6038" t="str">
            <v>MAQUINA POLIDORA 4HP 12AMP 220V EXCL ESMERIL E OPERADOR (CI)</v>
          </cell>
          <cell r="G6038" t="str">
            <v>CHOR - CUSTOS HORÁRIOS DE MÁQUINAS E EQUIPAMENTOS</v>
          </cell>
        </row>
        <row r="6038">
          <cell r="I6038" t="str">
            <v>H</v>
          </cell>
          <cell r="J6038">
            <v>0.312</v>
          </cell>
          <cell r="K6038">
            <v>0</v>
          </cell>
          <cell r="L6038">
            <v>1.53</v>
          </cell>
        </row>
        <row r="6039">
          <cell r="D6039" t="str">
            <v> 88316 </v>
          </cell>
          <cell r="E6039" t="str">
            <v>SINAPI</v>
          </cell>
          <cell r="F6039" t="str">
            <v>SERVENTE COM ENCARGOS COMPLEMENTARES</v>
          </cell>
          <cell r="G6039" t="str">
            <v>SEDI - SERVIÇOS DIVERSOS</v>
          </cell>
        </row>
        <row r="6039">
          <cell r="I6039" t="str">
            <v>H</v>
          </cell>
          <cell r="J6039">
            <v>0.5</v>
          </cell>
          <cell r="K6039">
            <v>0</v>
          </cell>
          <cell r="L6039">
            <v>25.95</v>
          </cell>
        </row>
        <row r="6040">
          <cell r="D6040" t="str">
            <v> 00001380 </v>
          </cell>
          <cell r="E6040" t="str">
            <v>SINAPI</v>
          </cell>
          <cell r="F6040" t="str">
            <v>CIMENTO BRANCO NAO ESTRUTURAL (CPB - NAO ESTRUTURAL)</v>
          </cell>
          <cell r="G6040" t="str">
            <v>Material</v>
          </cell>
        </row>
        <row r="6040">
          <cell r="I6040" t="str">
            <v>KG</v>
          </cell>
          <cell r="J6040">
            <v>0.1</v>
          </cell>
          <cell r="K6040">
            <v>0</v>
          </cell>
          <cell r="L6040">
            <v>4.15</v>
          </cell>
        </row>
        <row r="6041">
          <cell r="D6041" t="str">
            <v> 00007334 </v>
          </cell>
          <cell r="E6041" t="str">
            <v>SINAPI</v>
          </cell>
          <cell r="F6041" t="str">
            <v>ADITIVO ADESIVO LIQUIDO PARA ARGAMASSAS DE REVESTIMENTOS CIMENTICIOS</v>
          </cell>
          <cell r="G6041" t="str">
            <v>Material</v>
          </cell>
        </row>
        <row r="6041">
          <cell r="I6041" t="str">
            <v>L</v>
          </cell>
          <cell r="J6041">
            <v>0.518</v>
          </cell>
          <cell r="K6041">
            <v>0</v>
          </cell>
          <cell r="L6041">
            <v>20.24</v>
          </cell>
        </row>
        <row r="6042">
          <cell r="D6042" t="str">
            <v> 00005327 </v>
          </cell>
          <cell r="E6042" t="str">
            <v>SINAPI</v>
          </cell>
          <cell r="F6042" t="str">
            <v>PIGMENTO EM PO PARA ARGAMASSAS, CIMENTOS E OUTROS</v>
          </cell>
          <cell r="G6042" t="str">
            <v>Material</v>
          </cell>
        </row>
        <row r="6042">
          <cell r="I6042" t="str">
            <v>KG</v>
          </cell>
          <cell r="J6042">
            <v>0.1</v>
          </cell>
          <cell r="K6042">
            <v>0</v>
          </cell>
          <cell r="L6042">
            <v>27</v>
          </cell>
        </row>
        <row r="6043">
          <cell r="D6043" t="str">
            <v> 00002710 </v>
          </cell>
          <cell r="E6043" t="str">
            <v>SINAPI</v>
          </cell>
          <cell r="F6043" t="str">
            <v>REBOLO ABRASIVO RETO DE USO GERAL GRAO 36, DE 6 X 3/4" (DIAMETRO X ALTURA)</v>
          </cell>
          <cell r="G6043" t="str">
            <v>Material</v>
          </cell>
        </row>
        <row r="6043">
          <cell r="I6043" t="str">
            <v>UN</v>
          </cell>
          <cell r="J6043">
            <v>0.18</v>
          </cell>
          <cell r="K6043">
            <v>0</v>
          </cell>
          <cell r="L6043">
            <v>41.88</v>
          </cell>
        </row>
        <row r="6045">
          <cell r="D6045" t="str">
            <v>Código</v>
          </cell>
          <cell r="E6045" t="str">
            <v>Banco</v>
          </cell>
          <cell r="F6045" t="str">
            <v>Descrição</v>
          </cell>
          <cell r="G6045" t="str">
            <v>Tipo</v>
          </cell>
        </row>
        <row r="6045">
          <cell r="I6045" t="str">
            <v>Und</v>
          </cell>
          <cell r="J6045" t="str">
            <v>Quant.</v>
          </cell>
          <cell r="K6045" t="str">
            <v>Porcent.</v>
          </cell>
          <cell r="L6045" t="str">
            <v>Valor Unit</v>
          </cell>
        </row>
        <row r="6046">
          <cell r="D6046" t="str">
            <v> 13.385.0005-0 </v>
          </cell>
          <cell r="E6046" t="str">
            <v>EMOP</v>
          </cell>
          <cell r="F6046" t="str">
            <v>RODAPE DE ALTA RESISTENCIA,EM ARGAMASSA DE CIMENTO E AGREGAD OS MINERAIS, COM 10CM DE ALTURA, NA COR NATURAL DO CIMENTO, INCLUSIVE 3 POLIMENTOS,SENDO OS CANTOS SALIENTES BOLEADOS,E OS REENTRANTES E JUNTO AO PISO EM MEIA CANA</v>
          </cell>
          <cell r="G6046">
            <v>13</v>
          </cell>
        </row>
        <row r="6046">
          <cell r="I6046" t="str">
            <v>M</v>
          </cell>
          <cell r="J6046">
            <v>1</v>
          </cell>
        </row>
        <row r="6046">
          <cell r="L6046">
            <v>72.77</v>
          </cell>
        </row>
        <row r="6047">
          <cell r="D6047" t="str">
            <v> 14280 </v>
          </cell>
          <cell r="E6047" t="str">
            <v>EMOP</v>
          </cell>
          <cell r="F6047" t="str">
            <v>RODAPE ALTA RES.C/ARG.CIM.AGREG.MIN.C/10 CM ALT.,COR NAT.CIM.C/CAN.SAL.BOL.REENT. PISO MEIA CANA,COL.INCL.3 POL.EXC.CIM.AR</v>
          </cell>
          <cell r="G6047" t="str">
            <v>Material</v>
          </cell>
        </row>
        <row r="6047">
          <cell r="I6047" t="str">
            <v>M</v>
          </cell>
          <cell r="J6047">
            <v>1</v>
          </cell>
          <cell r="K6047">
            <v>0</v>
          </cell>
          <cell r="L6047">
            <v>71.22</v>
          </cell>
        </row>
        <row r="6048">
          <cell r="D6048" t="str">
            <v> 00149 </v>
          </cell>
          <cell r="E6048" t="str">
            <v>EMOP</v>
          </cell>
          <cell r="F6048" t="str">
            <v>CIMENTO PORTLAND COMPOSTO CP II-32, EM S ACO DE 50KG, CONFORME ABNT NBR 16697</v>
          </cell>
          <cell r="G6048" t="str">
            <v>Material</v>
          </cell>
        </row>
        <row r="6048">
          <cell r="I6048" t="str">
            <v>KG</v>
          </cell>
          <cell r="J6048">
            <v>2.25</v>
          </cell>
          <cell r="K6048">
            <v>0</v>
          </cell>
          <cell r="L6048">
            <v>0.56</v>
          </cell>
        </row>
        <row r="6049">
          <cell r="D6049" t="str">
            <v> 00001 </v>
          </cell>
          <cell r="E6049" t="str">
            <v>EMOP</v>
          </cell>
          <cell r="F6049" t="str">
            <v>AREIA LAVADA, GROSSA, PARA REGIAO METROP OLITANA DO RIO DE JANEIRO</v>
          </cell>
          <cell r="G6049" t="str">
            <v>Material</v>
          </cell>
        </row>
        <row r="6049">
          <cell r="I6049" t="str">
            <v>m³</v>
          </cell>
          <cell r="J6049">
            <v>0.0025</v>
          </cell>
          <cell r="K6049">
            <v>0</v>
          </cell>
          <cell r="L6049">
            <v>118.5</v>
          </cell>
        </row>
        <row r="6051">
          <cell r="D6051" t="str">
            <v>Código</v>
          </cell>
          <cell r="E6051" t="str">
            <v>Banco</v>
          </cell>
          <cell r="F6051" t="str">
            <v>Descrição</v>
          </cell>
          <cell r="G6051" t="str">
            <v>Tipo</v>
          </cell>
        </row>
        <row r="6051">
          <cell r="I6051" t="str">
            <v>Und</v>
          </cell>
          <cell r="J6051" t="str">
            <v>Quant.</v>
          </cell>
          <cell r="K6051" t="str">
            <v>Porcent.</v>
          </cell>
          <cell r="L6051" t="str">
            <v>Valor Unit</v>
          </cell>
        </row>
        <row r="6052">
          <cell r="D6052" t="str">
            <v> 101727 </v>
          </cell>
          <cell r="E6052" t="str">
            <v>SINAPI</v>
          </cell>
          <cell r="F6052" t="str">
            <v>PISO VINÍLICO SEMI-FLEXÍVEL EM PLACAS, PADRÃO LISO, ESPESSURA 3,2 MM, FIXADO COM COLA. AF_09/2020</v>
          </cell>
          <cell r="G6052" t="str">
            <v>PISO - PISOS</v>
          </cell>
        </row>
        <row r="6052">
          <cell r="I6052" t="str">
            <v>m²</v>
          </cell>
          <cell r="J6052">
            <v>1</v>
          </cell>
        </row>
        <row r="6052">
          <cell r="L6052">
            <v>222.13</v>
          </cell>
        </row>
        <row r="6053">
          <cell r="D6053" t="str">
            <v> 88316 </v>
          </cell>
          <cell r="E6053" t="str">
            <v>SINAPI</v>
          </cell>
          <cell r="F6053" t="str">
            <v>SERVENTE COM ENCARGOS COMPLEMENTARES</v>
          </cell>
          <cell r="G6053" t="str">
            <v>SEDI - SERVIÇOS DIVERSOS</v>
          </cell>
        </row>
        <row r="6053">
          <cell r="I6053" t="str">
            <v>H</v>
          </cell>
          <cell r="J6053">
            <v>0.085</v>
          </cell>
          <cell r="K6053">
            <v>0</v>
          </cell>
          <cell r="L6053">
            <v>25.95</v>
          </cell>
        </row>
        <row r="6054">
          <cell r="D6054" t="str">
            <v> 88309 </v>
          </cell>
          <cell r="E6054" t="str">
            <v>SINAPI</v>
          </cell>
          <cell r="F6054" t="str">
            <v>PEDREIRO COM ENCARGOS COMPLEMENTARES</v>
          </cell>
          <cell r="G6054" t="str">
            <v>SEDI - SERVIÇOS DIVERSOS</v>
          </cell>
        </row>
        <row r="6054">
          <cell r="I6054" t="str">
            <v>H</v>
          </cell>
          <cell r="J6054">
            <v>0.171</v>
          </cell>
          <cell r="K6054">
            <v>0</v>
          </cell>
          <cell r="L6054">
            <v>33.38</v>
          </cell>
        </row>
        <row r="6055">
          <cell r="D6055" t="str">
            <v> 00004792 </v>
          </cell>
          <cell r="E6055" t="str">
            <v>SINAPI</v>
          </cell>
          <cell r="F6055" t="str">
            <v>PLACA VINILICA SEMIFLEXIVEL PARA PISOS, E = 3,2 MM, 30 X 30 CM (SEM COLOCACAO)</v>
          </cell>
          <cell r="G6055" t="str">
            <v>Material</v>
          </cell>
        </row>
        <row r="6055">
          <cell r="I6055" t="str">
            <v>M²</v>
          </cell>
          <cell r="J6055">
            <v>1.11</v>
          </cell>
          <cell r="K6055">
            <v>0</v>
          </cell>
          <cell r="L6055">
            <v>188.43</v>
          </cell>
        </row>
        <row r="6056">
          <cell r="D6056" t="str">
            <v> 00004791 </v>
          </cell>
          <cell r="E6056" t="str">
            <v>SINAPI</v>
          </cell>
          <cell r="F6056" t="str">
            <v>ADESIVO ACRILICO DE BASE AQUOSA / COLA DE CONTATO</v>
          </cell>
          <cell r="G6056" t="str">
            <v>Material</v>
          </cell>
        </row>
        <row r="6056">
          <cell r="I6056" t="str">
            <v>KG</v>
          </cell>
          <cell r="J6056">
            <v>0.095</v>
          </cell>
          <cell r="K6056">
            <v>0</v>
          </cell>
          <cell r="L6056">
            <v>53.51</v>
          </cell>
        </row>
        <row r="6058">
          <cell r="D6058" t="str">
            <v>Código</v>
          </cell>
          <cell r="E6058" t="str">
            <v>Banco</v>
          </cell>
          <cell r="F6058" t="str">
            <v>Descrição</v>
          </cell>
          <cell r="G6058" t="str">
            <v>Tipo</v>
          </cell>
        </row>
        <row r="6058">
          <cell r="I6058" t="str">
            <v>Und</v>
          </cell>
          <cell r="J6058" t="str">
            <v>Quant.</v>
          </cell>
          <cell r="K6058" t="str">
            <v>Porcent.</v>
          </cell>
          <cell r="L6058" t="str">
            <v>Valor Unit</v>
          </cell>
        </row>
        <row r="6059">
          <cell r="D6059" t="str">
            <v> 130302 </v>
          </cell>
          <cell r="E6059" t="str">
            <v>SBC</v>
          </cell>
          <cell r="F6059" t="str">
            <v>RODAPE 7,5CM VINILICO CURVO FADEMAC</v>
          </cell>
          <cell r="G6059" t="str">
            <v>RODAPES, SOLEIRAS E PEITORIS</v>
          </cell>
        </row>
        <row r="6059">
          <cell r="I6059" t="str">
            <v>UN</v>
          </cell>
          <cell r="J6059">
            <v>1</v>
          </cell>
        </row>
        <row r="6059">
          <cell r="L6059">
            <v>32.05</v>
          </cell>
        </row>
        <row r="6060">
          <cell r="D6060" t="str">
            <v> 002229 </v>
          </cell>
          <cell r="E6060" t="str">
            <v>SBC</v>
          </cell>
          <cell r="F6060" t="str">
            <v>RODAPE 7,5cm VINILICO CURVO FADEMAC</v>
          </cell>
          <cell r="G6060" t="str">
            <v>Material</v>
          </cell>
        </row>
        <row r="6060">
          <cell r="I6060" t="str">
            <v>UN</v>
          </cell>
          <cell r="J6060">
            <v>1.1</v>
          </cell>
          <cell r="K6060">
            <v>0</v>
          </cell>
          <cell r="L6060">
            <v>14.35</v>
          </cell>
        </row>
        <row r="6061">
          <cell r="D6061" t="str">
            <v> 099100 </v>
          </cell>
          <cell r="E6061" t="str">
            <v>SBC</v>
          </cell>
          <cell r="F6061" t="str">
            <v>LADRILHEIRO</v>
          </cell>
          <cell r="G6061" t="str">
            <v>Mão de Obra</v>
          </cell>
        </row>
        <row r="6061">
          <cell r="I6061" t="str">
            <v>H</v>
          </cell>
          <cell r="J6061">
            <v>0.25</v>
          </cell>
          <cell r="K6061">
            <v>0</v>
          </cell>
          <cell r="L6061">
            <v>25.83713</v>
          </cell>
        </row>
        <row r="6062">
          <cell r="D6062" t="str">
            <v> 099900 </v>
          </cell>
          <cell r="E6062" t="str">
            <v>SBC</v>
          </cell>
          <cell r="F6062" t="str">
            <v>SERVENTE</v>
          </cell>
          <cell r="G6062" t="str">
            <v>Mão de Obra</v>
          </cell>
        </row>
        <row r="6062">
          <cell r="I6062" t="str">
            <v>H</v>
          </cell>
          <cell r="J6062">
            <v>0.25</v>
          </cell>
          <cell r="K6062">
            <v>0</v>
          </cell>
          <cell r="L6062">
            <v>18.683875</v>
          </cell>
        </row>
        <row r="6063">
          <cell r="D6063" t="str">
            <v> 003034 </v>
          </cell>
          <cell r="E6063" t="str">
            <v>SBC</v>
          </cell>
          <cell r="F6063" t="str">
            <v>COLA DE CONTATO VINILICA PARA PARQUET DE MADEIRA 4,6kg/m2</v>
          </cell>
          <cell r="G6063" t="str">
            <v>Material</v>
          </cell>
        </row>
        <row r="6063">
          <cell r="I6063" t="str">
            <v>KG</v>
          </cell>
          <cell r="J6063">
            <v>0.14</v>
          </cell>
          <cell r="K6063">
            <v>0</v>
          </cell>
          <cell r="L6063">
            <v>36.82</v>
          </cell>
        </row>
        <row r="6065">
          <cell r="D6065" t="str">
            <v>Código</v>
          </cell>
          <cell r="E6065" t="str">
            <v>Banco</v>
          </cell>
          <cell r="F6065" t="str">
            <v>Descrição</v>
          </cell>
          <cell r="G6065" t="str">
            <v>Tipo</v>
          </cell>
        </row>
        <row r="6065">
          <cell r="I6065" t="str">
            <v>Und</v>
          </cell>
          <cell r="J6065" t="str">
            <v>Quant.</v>
          </cell>
          <cell r="K6065" t="str">
            <v>Porcent.</v>
          </cell>
          <cell r="L6065" t="str">
            <v>Valor Unit</v>
          </cell>
        </row>
        <row r="6066">
          <cell r="D6066" t="str">
            <v> 101749 </v>
          </cell>
          <cell r="E6066" t="str">
            <v>SINAPI</v>
          </cell>
          <cell r="F6066" t="str">
            <v>PISO CIMENTADO, TRAÇO 1:3 (CIMENTO E AREIA), ACABAMENTO LISO, ESPESSURA 4,0 CM, PREPARO MECÂNICO DA ARGAMASSA. AF_09/2020</v>
          </cell>
          <cell r="G6066" t="str">
            <v>PISO - PISOS</v>
          </cell>
        </row>
        <row r="6066">
          <cell r="I6066" t="str">
            <v>m²</v>
          </cell>
          <cell r="J6066">
            <v>1</v>
          </cell>
        </row>
        <row r="6066">
          <cell r="L6066">
            <v>52.93</v>
          </cell>
        </row>
        <row r="6067">
          <cell r="D6067" t="str">
            <v> 88309 </v>
          </cell>
          <cell r="E6067" t="str">
            <v>SINAPI</v>
          </cell>
          <cell r="F6067" t="str">
            <v>PEDREIRO COM ENCARGOS COMPLEMENTARES</v>
          </cell>
          <cell r="G6067" t="str">
            <v>SEDI - SERVIÇOS DIVERSOS</v>
          </cell>
        </row>
        <row r="6067">
          <cell r="I6067" t="str">
            <v>H</v>
          </cell>
          <cell r="J6067">
            <v>0.418</v>
          </cell>
          <cell r="K6067">
            <v>0</v>
          </cell>
          <cell r="L6067">
            <v>33.38</v>
          </cell>
        </row>
        <row r="6068">
          <cell r="D6068" t="str">
            <v> 88316 </v>
          </cell>
          <cell r="E6068" t="str">
            <v>SINAPI</v>
          </cell>
          <cell r="F6068" t="str">
            <v>SERVENTE COM ENCARGOS COMPLEMENTARES</v>
          </cell>
          <cell r="G6068" t="str">
            <v>SEDI - SERVIÇOS DIVERSOS</v>
          </cell>
        </row>
        <row r="6068">
          <cell r="I6068" t="str">
            <v>H</v>
          </cell>
          <cell r="J6068">
            <v>0.209</v>
          </cell>
          <cell r="K6068">
            <v>0</v>
          </cell>
          <cell r="L6068">
            <v>25.95</v>
          </cell>
        </row>
        <row r="6069">
          <cell r="D6069" t="str">
            <v> 87298 </v>
          </cell>
          <cell r="E6069" t="str">
            <v>SINAPI</v>
          </cell>
          <cell r="F6069" t="str">
            <v>ARGAMASSA TRAÇO 1:3 (EM VOLUME DE CIMENTO E AREIA MÉDIA ÚMIDA) PARA CONTRAPISO, PREPARO MECÂNICO COM BETONEIRA 400 L. AF_08/2019</v>
          </cell>
          <cell r="G6069" t="str">
            <v>SEDI - SERVIÇOS DIVERSOS</v>
          </cell>
        </row>
        <row r="6069">
          <cell r="I6069" t="str">
            <v>m³</v>
          </cell>
          <cell r="J6069">
            <v>0.053</v>
          </cell>
          <cell r="K6069">
            <v>0</v>
          </cell>
          <cell r="L6069">
            <v>586.92</v>
          </cell>
        </row>
        <row r="6070">
          <cell r="D6070" t="str">
            <v> 00001379 </v>
          </cell>
          <cell r="E6070" t="str">
            <v>SINAPI</v>
          </cell>
          <cell r="F6070" t="str">
            <v>CIMENTO PORTLAND COMPOSTO CP II-32</v>
          </cell>
          <cell r="G6070" t="str">
            <v>Material</v>
          </cell>
        </row>
        <row r="6070">
          <cell r="I6070" t="str">
            <v>KG</v>
          </cell>
          <cell r="J6070">
            <v>0.5</v>
          </cell>
          <cell r="K6070">
            <v>0</v>
          </cell>
          <cell r="L6070">
            <v>0.62</v>
          </cell>
        </row>
        <row r="6071">
          <cell r="D6071" t="str">
            <v> 00003671 </v>
          </cell>
          <cell r="E6071" t="str">
            <v>SINAPI</v>
          </cell>
          <cell r="F6071" t="str">
            <v>JUNTA PLASTICA DE DILATACAO PARA PISOS, COR CINZA, 17 X 3 MM (ALTURA X ESPESSURA)</v>
          </cell>
          <cell r="G6071" t="str">
            <v>Material</v>
          </cell>
        </row>
        <row r="6071">
          <cell r="I6071" t="str">
            <v>M</v>
          </cell>
          <cell r="J6071">
            <v>1.67</v>
          </cell>
          <cell r="K6071">
            <v>0</v>
          </cell>
          <cell r="L6071">
            <v>1.29</v>
          </cell>
        </row>
        <row r="6073">
          <cell r="D6073" t="str">
            <v>Código</v>
          </cell>
          <cell r="E6073" t="str">
            <v>Banco</v>
          </cell>
          <cell r="F6073" t="str">
            <v>Descrição</v>
          </cell>
          <cell r="G6073" t="str">
            <v>Tipo</v>
          </cell>
        </row>
        <row r="6073">
          <cell r="I6073" t="str">
            <v>Und</v>
          </cell>
          <cell r="J6073" t="str">
            <v>Quant.</v>
          </cell>
          <cell r="K6073" t="str">
            <v>Porcent.</v>
          </cell>
          <cell r="L6073" t="str">
            <v>Valor Unit</v>
          </cell>
        </row>
        <row r="6074">
          <cell r="D6074" t="str">
            <v> UFF00056 (ADAPT_SBC: 170150) </v>
          </cell>
          <cell r="E6074" t="str">
            <v>Próprio</v>
          </cell>
          <cell r="F6074" t="str">
            <v>PISO CERÂMICO 30X30CM, REFERÊNCIA LINHA ESSENCIAL, MÁRMORE BIANCO BOLD, DA MARCA PORTOBELLO OU EQUIVALENTE TÉCNICO, ASSENTADO COM ARGAMASSA PRÉ-FABRICADA DE CIMENTO COLANTE</v>
          </cell>
          <cell r="G6074" t="str">
            <v>PISO - PISOS</v>
          </cell>
        </row>
        <row r="6074">
          <cell r="I6074" t="str">
            <v>m²</v>
          </cell>
          <cell r="J6074">
            <v>1</v>
          </cell>
        </row>
        <row r="6074">
          <cell r="L6074">
            <v>95.25</v>
          </cell>
        </row>
        <row r="6075">
          <cell r="D6075" t="str">
            <v> 88256 </v>
          </cell>
          <cell r="E6075" t="str">
            <v>SINAPI</v>
          </cell>
          <cell r="F6075" t="str">
            <v>AZULEJISTA OU LADRILHISTA COM ENCARGOS COMPLEMENTARES</v>
          </cell>
          <cell r="G6075" t="str">
            <v>SEDI - SERVIÇOS DIVERSOS</v>
          </cell>
        </row>
        <row r="6075">
          <cell r="I6075" t="str">
            <v>H</v>
          </cell>
          <cell r="J6075">
            <v>0.57</v>
          </cell>
          <cell r="K6075">
            <v>0</v>
          </cell>
          <cell r="L6075">
            <v>35.15</v>
          </cell>
        </row>
        <row r="6076">
          <cell r="D6076" t="str">
            <v> 88243 </v>
          </cell>
          <cell r="E6076" t="str">
            <v>SINAPI</v>
          </cell>
          <cell r="F6076" t="str">
            <v>AJUDANTE ESPECIALIZADO COM ENCARGOS COMPLEMENTARES</v>
          </cell>
          <cell r="G6076" t="str">
            <v>SEDI - SERVIÇOS DIVERSOS</v>
          </cell>
        </row>
        <row r="6076">
          <cell r="I6076" t="str">
            <v>H</v>
          </cell>
          <cell r="J6076">
            <v>0.3</v>
          </cell>
          <cell r="K6076">
            <v>0</v>
          </cell>
          <cell r="L6076">
            <v>26.97</v>
          </cell>
        </row>
        <row r="6077">
          <cell r="D6077" t="str">
            <v> 042519 </v>
          </cell>
          <cell r="E6077" t="str">
            <v>SBC</v>
          </cell>
          <cell r="F6077" t="str">
            <v>ARGAMASSA PRONTA PARA REJUNTAMENTO CERAMICO(0,45kg/m2)</v>
          </cell>
          <cell r="G6077" t="str">
            <v>Material</v>
          </cell>
        </row>
        <row r="6077">
          <cell r="I6077" t="str">
            <v>KG</v>
          </cell>
          <cell r="J6077">
            <v>0.25</v>
          </cell>
          <cell r="K6077">
            <v>0</v>
          </cell>
          <cell r="L6077">
            <v>12.23</v>
          </cell>
        </row>
        <row r="6078">
          <cell r="D6078" t="str">
            <v> 070098 </v>
          </cell>
          <cell r="E6078" t="str">
            <v>SBC</v>
          </cell>
          <cell r="F6078" t="str">
            <v>CERAMICA 30x30cm SORRENTO BEGE CLASSE A PIERINI</v>
          </cell>
          <cell r="G6078" t="str">
            <v>Material</v>
          </cell>
        </row>
        <row r="6078">
          <cell r="I6078" t="str">
            <v>m²</v>
          </cell>
          <cell r="J6078">
            <v>1.1</v>
          </cell>
          <cell r="K6078">
            <v>0</v>
          </cell>
          <cell r="L6078">
            <v>54.99</v>
          </cell>
        </row>
        <row r="6079">
          <cell r="D6079" t="str">
            <v> 042521 </v>
          </cell>
          <cell r="E6079" t="str">
            <v>SBC</v>
          </cell>
          <cell r="F6079" t="str">
            <v>ARGAMASSA PREFABRICADA PARA CERAMICA (4,50kg/m2)</v>
          </cell>
          <cell r="G6079" t="str">
            <v>Material</v>
          </cell>
        </row>
        <row r="6079">
          <cell r="I6079" t="str">
            <v>KG</v>
          </cell>
          <cell r="J6079">
            <v>4.5</v>
          </cell>
          <cell r="K6079">
            <v>0</v>
          </cell>
          <cell r="L6079">
            <v>0.8</v>
          </cell>
        </row>
        <row r="6081">
          <cell r="D6081" t="str">
            <v>Código</v>
          </cell>
          <cell r="E6081" t="str">
            <v>Banco</v>
          </cell>
          <cell r="F6081" t="str">
            <v>Descrição</v>
          </cell>
          <cell r="G6081" t="str">
            <v>Tipo</v>
          </cell>
        </row>
        <row r="6081">
          <cell r="I6081" t="str">
            <v>Und</v>
          </cell>
          <cell r="J6081" t="str">
            <v>Quant.</v>
          </cell>
          <cell r="K6081" t="str">
            <v>Porcent.</v>
          </cell>
          <cell r="L6081" t="str">
            <v>Valor Unit</v>
          </cell>
        </row>
        <row r="6082">
          <cell r="D6082" t="str">
            <v> 88648 </v>
          </cell>
          <cell r="E6082" t="str">
            <v>SINAPI</v>
          </cell>
          <cell r="F6082" t="str">
            <v>RODAPÉ CERÂMICO DE 7CM DE ALTURA COM PLACAS TIPO ESMALTADA EXTRA  DE DIMENSÕES 35X35CM. AF_02/2023</v>
          </cell>
          <cell r="G6082" t="str">
            <v>PISO - PISOS</v>
          </cell>
        </row>
        <row r="6082">
          <cell r="I6082" t="str">
            <v>M</v>
          </cell>
          <cell r="J6082">
            <v>1</v>
          </cell>
        </row>
        <row r="6082">
          <cell r="L6082">
            <v>8.04</v>
          </cell>
        </row>
        <row r="6083">
          <cell r="D6083" t="str">
            <v> 88316 </v>
          </cell>
          <cell r="E6083" t="str">
            <v>SINAPI</v>
          </cell>
          <cell r="F6083" t="str">
            <v>SERVENTE COM ENCARGOS COMPLEMENTARES</v>
          </cell>
          <cell r="G6083" t="str">
            <v>SEDI - SERVIÇOS DIVERSOS</v>
          </cell>
        </row>
        <row r="6083">
          <cell r="I6083" t="str">
            <v>H</v>
          </cell>
          <cell r="J6083">
            <v>0.0286</v>
          </cell>
          <cell r="K6083">
            <v>0</v>
          </cell>
          <cell r="L6083">
            <v>25.95</v>
          </cell>
        </row>
        <row r="6084">
          <cell r="D6084" t="str">
            <v> 88256 </v>
          </cell>
          <cell r="E6084" t="str">
            <v>SINAPI</v>
          </cell>
          <cell r="F6084" t="str">
            <v>AZULEJISTA OU LADRILHISTA COM ENCARGOS COMPLEMENTARES</v>
          </cell>
          <cell r="G6084" t="str">
            <v>SEDI - SERVIÇOS DIVERSOS</v>
          </cell>
        </row>
        <row r="6084">
          <cell r="I6084" t="str">
            <v>H</v>
          </cell>
          <cell r="J6084">
            <v>0.0726</v>
          </cell>
          <cell r="K6084">
            <v>0</v>
          </cell>
          <cell r="L6084">
            <v>35.15</v>
          </cell>
        </row>
        <row r="6085">
          <cell r="D6085" t="str">
            <v> 00034357 </v>
          </cell>
          <cell r="E6085" t="str">
            <v>SINAPI</v>
          </cell>
          <cell r="F6085" t="str">
            <v>REJUNTE CIMENTICIO, QUALQUER COR</v>
          </cell>
          <cell r="G6085" t="str">
            <v>Material</v>
          </cell>
        </row>
        <row r="6085">
          <cell r="I6085" t="str">
            <v>KG</v>
          </cell>
          <cell r="J6085">
            <v>0.092</v>
          </cell>
          <cell r="K6085">
            <v>0</v>
          </cell>
          <cell r="L6085">
            <v>4.81</v>
          </cell>
        </row>
        <row r="6086">
          <cell r="D6086" t="str">
            <v> 00001287 </v>
          </cell>
          <cell r="E6086" t="str">
            <v>SINAPI</v>
          </cell>
          <cell r="F6086" t="str">
            <v>PISO EM CERAMICA ESMALTADA EXTRA, COR LISA, PEI MAIOR OU IGUAL A 4, FORMATO MENOR OU IGUAL A 2025 CM2</v>
          </cell>
          <cell r="G6086" t="str">
            <v>Material</v>
          </cell>
        </row>
        <row r="6086">
          <cell r="I6086" t="str">
            <v>M²</v>
          </cell>
          <cell r="J6086">
            <v>0.1225</v>
          </cell>
          <cell r="K6086">
            <v>0</v>
          </cell>
          <cell r="L6086">
            <v>30.95</v>
          </cell>
        </row>
        <row r="6087">
          <cell r="D6087" t="str">
            <v> 00001381 </v>
          </cell>
          <cell r="E6087" t="str">
            <v>SINAPI</v>
          </cell>
          <cell r="F6087" t="str">
            <v>ARGAMASSA COLANTE AC I PARA CERAMICAS</v>
          </cell>
          <cell r="G6087" t="str">
            <v>Material</v>
          </cell>
        </row>
        <row r="6087">
          <cell r="I6087" t="str">
            <v>KG</v>
          </cell>
          <cell r="J6087">
            <v>0.6392</v>
          </cell>
          <cell r="K6087">
            <v>0</v>
          </cell>
          <cell r="L6087">
            <v>0.82</v>
          </cell>
        </row>
        <row r="6089">
          <cell r="D6089" t="str">
            <v>Código</v>
          </cell>
          <cell r="E6089" t="str">
            <v>Banco</v>
          </cell>
          <cell r="F6089" t="str">
            <v>Descrição</v>
          </cell>
          <cell r="G6089" t="str">
            <v>Tipo</v>
          </cell>
        </row>
        <row r="6089">
          <cell r="I6089" t="str">
            <v>Und</v>
          </cell>
          <cell r="J6089" t="str">
            <v>Quant.</v>
          </cell>
          <cell r="K6089" t="str">
            <v>Porcent.</v>
          </cell>
          <cell r="L6089" t="str">
            <v>Valor Unit</v>
          </cell>
        </row>
        <row r="6090">
          <cell r="D6090" t="str">
            <v> UFF00052 (ADAPT_SINAPI: 90934) </v>
          </cell>
          <cell r="E6090" t="str">
            <v>Próprio</v>
          </cell>
          <cell r="F6090" t="str">
            <v>PAINEL DE LÂ DE VIDRO OPTIMA PISO, REF. ISOVER, e= 15MM, MONTADO COM FACE BRANCA PARA BAIXO</v>
          </cell>
          <cell r="G6090" t="str">
            <v>PISO - PISOS</v>
          </cell>
        </row>
        <row r="6090">
          <cell r="I6090" t="str">
            <v>m²</v>
          </cell>
          <cell r="J6090">
            <v>1</v>
          </cell>
        </row>
        <row r="6090">
          <cell r="L6090">
            <v>236.42</v>
          </cell>
        </row>
        <row r="6091">
          <cell r="D6091" t="str">
            <v> 88309 </v>
          </cell>
          <cell r="E6091" t="str">
            <v>SINAPI</v>
          </cell>
          <cell r="F6091" t="str">
            <v>PEDREIRO COM ENCARGOS COMPLEMENTARES</v>
          </cell>
          <cell r="G6091" t="str">
            <v>SEDI - SERVIÇOS DIVERSOS</v>
          </cell>
        </row>
        <row r="6091">
          <cell r="I6091" t="str">
            <v>H</v>
          </cell>
          <cell r="J6091">
            <v>0.454</v>
          </cell>
          <cell r="K6091">
            <v>0</v>
          </cell>
          <cell r="L6091">
            <v>33.38</v>
          </cell>
        </row>
        <row r="6092">
          <cell r="D6092" t="str">
            <v> 87399 </v>
          </cell>
          <cell r="E6092" t="str">
            <v>SINAPI</v>
          </cell>
          <cell r="F6092" t="str">
            <v>ARGAMASSA PRONTA PARA CONTRAPISO, PREPARO MANUAL. AF_08/2019</v>
          </cell>
          <cell r="G6092" t="str">
            <v>SEDI - SERVIÇOS DIVERSOS</v>
          </cell>
        </row>
        <row r="6092">
          <cell r="I6092" t="str">
            <v>m³</v>
          </cell>
          <cell r="J6092">
            <v>0.0607</v>
          </cell>
          <cell r="K6092">
            <v>0</v>
          </cell>
          <cell r="L6092">
            <v>2314.6</v>
          </cell>
        </row>
        <row r="6093">
          <cell r="D6093" t="str">
            <v> 88316 </v>
          </cell>
          <cell r="E6093" t="str">
            <v>SINAPI</v>
          </cell>
          <cell r="F6093" t="str">
            <v>SERVENTE COM ENCARGOS COMPLEMENTARES</v>
          </cell>
          <cell r="G6093" t="str">
            <v>SEDI - SERVIÇOS DIVERSOS</v>
          </cell>
        </row>
        <row r="6093">
          <cell r="I6093" t="str">
            <v>H</v>
          </cell>
          <cell r="J6093">
            <v>0.227</v>
          </cell>
          <cell r="K6093">
            <v>0</v>
          </cell>
          <cell r="L6093">
            <v>25.95</v>
          </cell>
        </row>
        <row r="6094">
          <cell r="D6094" t="str">
            <v> 00010933 </v>
          </cell>
          <cell r="E6094" t="str">
            <v>SINAPI</v>
          </cell>
          <cell r="F6094" t="str">
            <v>TELA DE ARAME GALVANIZADA QUADRANGULAR / LOSANGULAR, FIO 2,77 MM (12 BWG), MALHA 10 X 10 CM, H = 2 M</v>
          </cell>
          <cell r="G6094" t="str">
            <v>Material</v>
          </cell>
        </row>
        <row r="6094">
          <cell r="I6094" t="str">
            <v>M²</v>
          </cell>
          <cell r="J6094">
            <v>1.143</v>
          </cell>
          <cell r="K6094">
            <v>0</v>
          </cell>
          <cell r="L6094">
            <v>22.99</v>
          </cell>
        </row>
        <row r="6095">
          <cell r="D6095" t="str">
            <v> UFF_COTAÇÃO 300 </v>
          </cell>
          <cell r="E6095" t="str">
            <v>Próprio</v>
          </cell>
          <cell r="F6095" t="str">
            <v>PAINEL DE LÂ DE VIDRO OPTIMA PISO 60 1200x1200, REF. ISOVER, e= 15MM</v>
          </cell>
          <cell r="G6095" t="str">
            <v>Material</v>
          </cell>
        </row>
        <row r="6095">
          <cell r="I6095" t="str">
            <v>UN</v>
          </cell>
          <cell r="J6095">
            <v>0.7</v>
          </cell>
          <cell r="K6095">
            <v>0</v>
          </cell>
          <cell r="L6095">
            <v>69.46</v>
          </cell>
        </row>
        <row r="6097">
          <cell r="D6097" t="str">
            <v>Código</v>
          </cell>
          <cell r="E6097" t="str">
            <v>Banco</v>
          </cell>
          <cell r="F6097" t="str">
            <v>Descrição</v>
          </cell>
          <cell r="G6097" t="str">
            <v>Tipo</v>
          </cell>
        </row>
        <row r="6097">
          <cell r="I6097" t="str">
            <v>Und</v>
          </cell>
          <cell r="J6097" t="str">
            <v>Quant.</v>
          </cell>
          <cell r="K6097" t="str">
            <v>Porcent.</v>
          </cell>
          <cell r="L6097" t="str">
            <v>Valor Unit</v>
          </cell>
        </row>
        <row r="6098">
          <cell r="D6098" t="str">
            <v> 101094 </v>
          </cell>
          <cell r="E6098" t="str">
            <v>SINAPI</v>
          </cell>
          <cell r="F6098" t="str">
            <v>PISO PODOTÁTIL DE ALERTA OU DIRECIONAL, DE BORRACHA, ASSENTADO SOBRE ARGAMASSA. AF_05/2020</v>
          </cell>
          <cell r="G6098" t="str">
            <v>PISO - PISOS</v>
          </cell>
        </row>
        <row r="6098">
          <cell r="I6098" t="str">
            <v>M</v>
          </cell>
          <cell r="J6098">
            <v>1</v>
          </cell>
        </row>
        <row r="6098">
          <cell r="L6098">
            <v>189.29</v>
          </cell>
        </row>
        <row r="6099">
          <cell r="D6099" t="str">
            <v> 88309 </v>
          </cell>
          <cell r="E6099" t="str">
            <v>SINAPI</v>
          </cell>
          <cell r="F6099" t="str">
            <v>PEDREIRO COM ENCARGOS COMPLEMENTARES</v>
          </cell>
          <cell r="G6099" t="str">
            <v>SEDI - SERVIÇOS DIVERSOS</v>
          </cell>
        </row>
        <row r="6099">
          <cell r="I6099" t="str">
            <v>H</v>
          </cell>
          <cell r="J6099">
            <v>0.437</v>
          </cell>
          <cell r="K6099">
            <v>0</v>
          </cell>
          <cell r="L6099">
            <v>33.38</v>
          </cell>
        </row>
        <row r="6100">
          <cell r="D6100" t="str">
            <v> 88316 </v>
          </cell>
          <cell r="E6100" t="str">
            <v>SINAPI</v>
          </cell>
          <cell r="F6100" t="str">
            <v>SERVENTE COM ENCARGOS COMPLEMENTARES</v>
          </cell>
          <cell r="G6100" t="str">
            <v>SEDI - SERVIÇOS DIVERSOS</v>
          </cell>
        </row>
        <row r="6100">
          <cell r="I6100" t="str">
            <v>H</v>
          </cell>
          <cell r="J6100">
            <v>0.218</v>
          </cell>
          <cell r="K6100">
            <v>0</v>
          </cell>
          <cell r="L6100">
            <v>25.95</v>
          </cell>
        </row>
        <row r="6101">
          <cell r="D6101" t="str">
            <v> 00001379 </v>
          </cell>
          <cell r="E6101" t="str">
            <v>SINAPI</v>
          </cell>
          <cell r="F6101" t="str">
            <v>CIMENTO PORTLAND COMPOSTO CP II-32</v>
          </cell>
          <cell r="G6101" t="str">
            <v>Material</v>
          </cell>
        </row>
        <row r="6101">
          <cell r="I6101" t="str">
            <v>KG</v>
          </cell>
          <cell r="J6101">
            <v>0.24</v>
          </cell>
          <cell r="K6101">
            <v>0</v>
          </cell>
          <cell r="L6101">
            <v>0.62</v>
          </cell>
        </row>
        <row r="6102">
          <cell r="D6102" t="str">
            <v> 00038186 </v>
          </cell>
          <cell r="E6102" t="str">
            <v>SINAPI</v>
          </cell>
          <cell r="F6102" t="str">
            <v>PISO TATIL DE ALERTA OU DIRECIONAL, DE BORRACHA, COLORIDO, 25 X 25 CM, E = 12 MM, PARA ARGAMASSA</v>
          </cell>
          <cell r="G6102" t="str">
            <v>Material</v>
          </cell>
        </row>
        <row r="6102">
          <cell r="I6102" t="str">
            <v>m²</v>
          </cell>
          <cell r="J6102">
            <v>0.25</v>
          </cell>
          <cell r="K6102">
            <v>0</v>
          </cell>
          <cell r="L6102">
            <v>663.47</v>
          </cell>
        </row>
        <row r="6103">
          <cell r="D6103" t="str">
            <v> 00037595 </v>
          </cell>
          <cell r="E6103" t="str">
            <v>SINAPI</v>
          </cell>
          <cell r="F6103" t="str">
            <v>ARGAMASSA COLANTE TIPO AC III</v>
          </cell>
          <cell r="G6103" t="str">
            <v>Material</v>
          </cell>
        </row>
        <row r="6103">
          <cell r="I6103" t="str">
            <v>KG</v>
          </cell>
          <cell r="J6103">
            <v>1.215</v>
          </cell>
          <cell r="K6103">
            <v>0</v>
          </cell>
          <cell r="L6103">
            <v>2.52</v>
          </cell>
        </row>
        <row r="6105">
          <cell r="D6105" t="str">
            <v>Código</v>
          </cell>
          <cell r="E6105" t="str">
            <v>Banco</v>
          </cell>
          <cell r="F6105" t="str">
            <v>Descrição</v>
          </cell>
          <cell r="G6105" t="str">
            <v>Tipo</v>
          </cell>
        </row>
        <row r="6105">
          <cell r="I6105" t="str">
            <v>Und</v>
          </cell>
          <cell r="J6105" t="str">
            <v>Quant.</v>
          </cell>
          <cell r="K6105" t="str">
            <v>Porcent.</v>
          </cell>
          <cell r="L6105" t="str">
            <v>Valor Unit</v>
          </cell>
        </row>
        <row r="6106">
          <cell r="D6106" t="str">
            <v> 104658 </v>
          </cell>
          <cell r="E6106" t="str">
            <v>SINAPI</v>
          </cell>
          <cell r="F6106" t="str">
            <v>PISO PODOTÁTIL DE ALERTA OU DIRECIONAL, DE CONCRETO, ASSENTADO SOBRE ARGAMASSA. AF_03/2024</v>
          </cell>
          <cell r="G6106" t="str">
            <v>PISO - PISOS</v>
          </cell>
        </row>
        <row r="6106">
          <cell r="I6106" t="str">
            <v>m²</v>
          </cell>
          <cell r="J6106">
            <v>1</v>
          </cell>
        </row>
        <row r="6106">
          <cell r="L6106">
            <v>161.84</v>
          </cell>
        </row>
        <row r="6107">
          <cell r="D6107" t="str">
            <v> 88309 </v>
          </cell>
          <cell r="E6107" t="str">
            <v>SINAPI</v>
          </cell>
          <cell r="F6107" t="str">
            <v>PEDREIRO COM ENCARGOS COMPLEMENTARES</v>
          </cell>
          <cell r="G6107" t="str">
            <v>SEDI - SERVIÇOS DIVERSOS</v>
          </cell>
        </row>
        <row r="6107">
          <cell r="I6107" t="str">
            <v>H</v>
          </cell>
          <cell r="J6107">
            <v>0.639</v>
          </cell>
          <cell r="K6107">
            <v>0</v>
          </cell>
          <cell r="L6107">
            <v>33.38</v>
          </cell>
        </row>
        <row r="6108">
          <cell r="D6108" t="str">
            <v> 88316 </v>
          </cell>
          <cell r="E6108" t="str">
            <v>SINAPI</v>
          </cell>
          <cell r="F6108" t="str">
            <v>SERVENTE COM ENCARGOS COMPLEMENTARES</v>
          </cell>
          <cell r="G6108" t="str">
            <v>SEDI - SERVIÇOS DIVERSOS</v>
          </cell>
        </row>
        <row r="6108">
          <cell r="I6108" t="str">
            <v>H</v>
          </cell>
          <cell r="J6108">
            <v>1.279</v>
          </cell>
          <cell r="K6108">
            <v>0</v>
          </cell>
          <cell r="L6108">
            <v>25.95</v>
          </cell>
        </row>
        <row r="6109">
          <cell r="D6109" t="str">
            <v> 00034357 </v>
          </cell>
          <cell r="E6109" t="str">
            <v>SINAPI</v>
          </cell>
          <cell r="F6109" t="str">
            <v>REJUNTE CIMENTICIO, QUALQUER COR</v>
          </cell>
          <cell r="G6109" t="str">
            <v>Material</v>
          </cell>
        </row>
        <row r="6109">
          <cell r="I6109" t="str">
            <v>KG</v>
          </cell>
          <cell r="J6109">
            <v>0.24</v>
          </cell>
          <cell r="K6109">
            <v>0</v>
          </cell>
          <cell r="L6109">
            <v>4.81</v>
          </cell>
        </row>
        <row r="6110">
          <cell r="D6110" t="str">
            <v> 00034353 </v>
          </cell>
          <cell r="E6110" t="str">
            <v>SINAPI</v>
          </cell>
          <cell r="F6110" t="str">
            <v>ARGAMASSA COLANTE AC II</v>
          </cell>
          <cell r="G6110" t="str">
            <v>Material</v>
          </cell>
        </row>
        <row r="6110">
          <cell r="I6110" t="str">
            <v>KG</v>
          </cell>
          <cell r="J6110">
            <v>8.62</v>
          </cell>
          <cell r="K6110">
            <v>0</v>
          </cell>
          <cell r="L6110">
            <v>1.52</v>
          </cell>
        </row>
        <row r="6111">
          <cell r="D6111" t="str">
            <v> 00036178 </v>
          </cell>
          <cell r="E6111" t="str">
            <v>SINAPI</v>
          </cell>
          <cell r="F6111" t="str">
            <v>PISO TATIL / PODOTATIL, LADRILHO HIDRAULICO/CONCRETO, *40 X 40* CM, E= 2,5* CM, PADRAO TATIL ALERTA OU DIRECIONAL, COR NATURAL</v>
          </cell>
          <cell r="G6111" t="str">
            <v>Material</v>
          </cell>
        </row>
        <row r="6111">
          <cell r="I6111" t="str">
            <v>UN</v>
          </cell>
          <cell r="J6111">
            <v>6.4375</v>
          </cell>
          <cell r="K6111">
            <v>0</v>
          </cell>
          <cell r="L6111">
            <v>14.46</v>
          </cell>
        </row>
        <row r="6113">
          <cell r="D6113" t="str">
            <v>Código</v>
          </cell>
          <cell r="E6113" t="str">
            <v>Banco</v>
          </cell>
          <cell r="F6113" t="str">
            <v>Descrição</v>
          </cell>
          <cell r="G6113" t="str">
            <v>Tipo</v>
          </cell>
        </row>
        <row r="6113">
          <cell r="I6113" t="str">
            <v>Und</v>
          </cell>
          <cell r="J6113" t="str">
            <v>Quant.</v>
          </cell>
          <cell r="K6113" t="str">
            <v>Porcent.</v>
          </cell>
          <cell r="L6113" t="str">
            <v>Valor Unit</v>
          </cell>
        </row>
        <row r="6114">
          <cell r="D6114" t="str">
            <v> 98689 </v>
          </cell>
          <cell r="E6114" t="str">
            <v>SINAPI</v>
          </cell>
          <cell r="F6114" t="str">
            <v>SOLEIRA EM GRANITO, LARGURA 15 CM, ESPESSURA 2,0 CM. AF_09/2020</v>
          </cell>
          <cell r="G6114" t="str">
            <v>PISO - PISOS</v>
          </cell>
        </row>
        <row r="6114">
          <cell r="I6114" t="str">
            <v>M</v>
          </cell>
          <cell r="J6114">
            <v>1</v>
          </cell>
        </row>
        <row r="6114">
          <cell r="L6114">
            <v>119.25</v>
          </cell>
        </row>
        <row r="6115">
          <cell r="D6115" t="str">
            <v> 88274 </v>
          </cell>
          <cell r="E6115" t="str">
            <v>SINAPI</v>
          </cell>
          <cell r="F6115" t="str">
            <v>MARMORISTA/GRANITEIRO COM ENCARGOS COMPLEMENTARES</v>
          </cell>
          <cell r="G6115" t="str">
            <v>SEDI - SERVIÇOS DIVERSOS</v>
          </cell>
        </row>
        <row r="6115">
          <cell r="I6115" t="str">
            <v>H</v>
          </cell>
          <cell r="J6115">
            <v>0.547</v>
          </cell>
          <cell r="K6115">
            <v>0</v>
          </cell>
          <cell r="L6115">
            <v>27.74</v>
          </cell>
        </row>
        <row r="6116">
          <cell r="D6116" t="str">
            <v> 88316 </v>
          </cell>
          <cell r="E6116" t="str">
            <v>SINAPI</v>
          </cell>
          <cell r="F6116" t="str">
            <v>SERVENTE COM ENCARGOS COMPLEMENTARES</v>
          </cell>
          <cell r="G6116" t="str">
            <v>SEDI - SERVIÇOS DIVERSOS</v>
          </cell>
        </row>
        <row r="6116">
          <cell r="I6116" t="str">
            <v>H</v>
          </cell>
          <cell r="J6116">
            <v>0.273</v>
          </cell>
          <cell r="K6116">
            <v>0</v>
          </cell>
          <cell r="L6116">
            <v>25.95</v>
          </cell>
        </row>
        <row r="6117">
          <cell r="D6117" t="str">
            <v> 00037595 </v>
          </cell>
          <cell r="E6117" t="str">
            <v>SINAPI</v>
          </cell>
          <cell r="F6117" t="str">
            <v>ARGAMASSA COLANTE TIPO AC III</v>
          </cell>
          <cell r="G6117" t="str">
            <v>Material</v>
          </cell>
        </row>
        <row r="6117">
          <cell r="I6117" t="str">
            <v>KG</v>
          </cell>
          <cell r="J6117">
            <v>1.29</v>
          </cell>
          <cell r="K6117">
            <v>0</v>
          </cell>
          <cell r="L6117">
            <v>2.52</v>
          </cell>
        </row>
        <row r="6118">
          <cell r="D6118" t="str">
            <v> 00020232 </v>
          </cell>
          <cell r="E6118" t="str">
            <v>SINAPI</v>
          </cell>
          <cell r="F6118" t="str">
            <v>SOLEIRA EM GRANITO, POLIDO, TIPO ANDORINHA/ QUARTZ/ CASTELO/ CORUMBA OU OUTROS EQUIVALENTES DA REGIAO, L= *15* CM, E= *2,0* CM</v>
          </cell>
          <cell r="G6118" t="str">
            <v>Material</v>
          </cell>
        </row>
        <row r="6118">
          <cell r="I6118" t="str">
            <v>M</v>
          </cell>
          <cell r="J6118">
            <v>1</v>
          </cell>
          <cell r="K6118">
            <v>0</v>
          </cell>
          <cell r="L6118">
            <v>93.75</v>
          </cell>
        </row>
        <row r="6120">
          <cell r="D6120" t="str">
            <v>Código</v>
          </cell>
          <cell r="E6120" t="str">
            <v>Banco</v>
          </cell>
          <cell r="F6120" t="str">
            <v>Descrição</v>
          </cell>
          <cell r="G6120" t="str">
            <v>Tipo</v>
          </cell>
        </row>
        <row r="6120">
          <cell r="I6120" t="str">
            <v>Und</v>
          </cell>
          <cell r="J6120" t="str">
            <v>Quant.</v>
          </cell>
          <cell r="K6120" t="str">
            <v>Porcent.</v>
          </cell>
          <cell r="L6120" t="str">
            <v>Valor Unit</v>
          </cell>
        </row>
        <row r="6121">
          <cell r="D6121" t="str">
            <v> UFF00015 (ADAPT_CPOS: 17.12.100) </v>
          </cell>
          <cell r="E6121" t="str">
            <v>Próprio</v>
          </cell>
          <cell r="F6121" t="str">
            <v>SOLEIRA EM PISO DE ALTA RESISTÊNCIA, TIPO KORODUR OU EQUIVALENTE TÉCNICO.</v>
          </cell>
          <cell r="G6121" t="str">
            <v>PISO - PISOS</v>
          </cell>
        </row>
        <row r="6121">
          <cell r="I6121" t="str">
            <v>M</v>
          </cell>
          <cell r="J6121">
            <v>1</v>
          </cell>
        </row>
        <row r="6121">
          <cell r="L6121">
            <v>38.76</v>
          </cell>
        </row>
        <row r="6122">
          <cell r="D6122" t="str">
            <v> 88316 </v>
          </cell>
          <cell r="E6122" t="str">
            <v>SINAPI</v>
          </cell>
          <cell r="F6122" t="str">
            <v>SERVENTE COM ENCARGOS COMPLEMENTARES</v>
          </cell>
          <cell r="G6122" t="str">
            <v>SEDI - SERVIÇOS DIVERSOS</v>
          </cell>
        </row>
        <row r="6122">
          <cell r="I6122" t="str">
            <v>H</v>
          </cell>
          <cell r="J6122">
            <v>0.1</v>
          </cell>
          <cell r="K6122">
            <v>0</v>
          </cell>
          <cell r="L6122">
            <v>25.95</v>
          </cell>
        </row>
        <row r="6123">
          <cell r="D6123" t="str">
            <v> 00001379 </v>
          </cell>
          <cell r="E6123" t="str">
            <v>SINAPI</v>
          </cell>
          <cell r="F6123" t="str">
            <v>CIMENTO PORTLAND COMPOSTO CP II-32</v>
          </cell>
          <cell r="G6123" t="str">
            <v>Material</v>
          </cell>
        </row>
        <row r="6123">
          <cell r="I6123" t="str">
            <v>KG</v>
          </cell>
          <cell r="J6123">
            <v>1</v>
          </cell>
          <cell r="K6123">
            <v>0</v>
          </cell>
          <cell r="L6123">
            <v>0.62</v>
          </cell>
        </row>
        <row r="6124">
          <cell r="D6124" t="str">
            <v> 00040653 </v>
          </cell>
          <cell r="E6124" t="str">
            <v>SINAPI</v>
          </cell>
          <cell r="F6124" t="str">
            <v>PISO KORODUR (INCLUSO EXECUCAO)</v>
          </cell>
          <cell r="G6124" t="str">
            <v>Material</v>
          </cell>
        </row>
        <row r="6124">
          <cell r="I6124" t="str">
            <v>m²</v>
          </cell>
          <cell r="J6124">
            <v>0.25</v>
          </cell>
          <cell r="K6124">
            <v>0</v>
          </cell>
          <cell r="L6124">
            <v>142.2</v>
          </cell>
        </row>
        <row r="6126">
          <cell r="F6126" t="str">
            <v>PAVIMENTAÇÃO EXTERNA</v>
          </cell>
        </row>
        <row r="6127">
          <cell r="D6127" t="str">
            <v>Código</v>
          </cell>
          <cell r="E6127" t="str">
            <v>Banco</v>
          </cell>
          <cell r="F6127" t="str">
            <v>Descrição</v>
          </cell>
          <cell r="G6127" t="str">
            <v>Tipo</v>
          </cell>
        </row>
        <row r="6127">
          <cell r="I6127" t="str">
            <v>Und</v>
          </cell>
          <cell r="J6127" t="str">
            <v>Quant.</v>
          </cell>
          <cell r="K6127" t="str">
            <v>Porcent.</v>
          </cell>
          <cell r="L6127" t="str">
            <v>Valor Unit</v>
          </cell>
        </row>
        <row r="6128">
          <cell r="D6128" t="str">
            <v> 92400 </v>
          </cell>
          <cell r="E6128" t="str">
            <v>SINAPI</v>
          </cell>
          <cell r="F6128" t="str">
            <v>EXECUÇÃO DE PAVIMENTO EM PISO INTERTRAVADO, COM BLOCO RETANGULAR DE 20 X 10 CM, ESPESSURA 10 CM. AF_10/2022</v>
          </cell>
          <cell r="G6128" t="str">
            <v>PAVI - PAVIMENTAÇÃO</v>
          </cell>
        </row>
        <row r="6128">
          <cell r="I6128" t="str">
            <v>m²</v>
          </cell>
          <cell r="J6128">
            <v>1</v>
          </cell>
        </row>
        <row r="6128">
          <cell r="L6128">
            <v>106.45</v>
          </cell>
        </row>
        <row r="6129">
          <cell r="D6129" t="str">
            <v> 88260 </v>
          </cell>
          <cell r="E6129" t="str">
            <v>SINAPI</v>
          </cell>
          <cell r="F6129" t="str">
            <v>CALCETEIRO COM ENCARGOS COMPLEMENTARES</v>
          </cell>
          <cell r="G6129" t="str">
            <v>SEDI - SERVIÇOS DIVERSOS</v>
          </cell>
        </row>
        <row r="6129">
          <cell r="I6129" t="str">
            <v>H</v>
          </cell>
          <cell r="J6129">
            <v>0.3249</v>
          </cell>
          <cell r="K6129">
            <v>0</v>
          </cell>
          <cell r="L6129">
            <v>32.19</v>
          </cell>
        </row>
        <row r="6130">
          <cell r="D6130" t="str">
            <v> 91283 </v>
          </cell>
          <cell r="E6130" t="str">
            <v>SINAPI</v>
          </cell>
          <cell r="F6130" t="str">
            <v>CORTADORA DE PISO COM MOTOR 4 TEMPOS A GASOLINA, POTÊNCIA DE 13 HP, COM DISCO DE CORTE DIAMANTADO SEGMENTADO PARA CONCRETO, DIÂMETRO DE 350 MM, FURO DE 1" (14 X 1") - CHP DIURNO. AF_08/2015</v>
          </cell>
          <cell r="G6130" t="str">
            <v>CHOR - CUSTOS HORÁRIOS DE MÁQUINAS E EQUIPAMENTOS</v>
          </cell>
        </row>
        <row r="6130">
          <cell r="I6130" t="str">
            <v>CHP</v>
          </cell>
          <cell r="J6130">
            <v>0.0038</v>
          </cell>
          <cell r="K6130">
            <v>0</v>
          </cell>
          <cell r="L6130">
            <v>10.39</v>
          </cell>
        </row>
        <row r="6131">
          <cell r="D6131" t="str">
            <v> 91285 </v>
          </cell>
          <cell r="E6131" t="str">
            <v>SINAPI</v>
          </cell>
          <cell r="F6131" t="str">
            <v>CORTADORA DE PISO COM MOTOR 4 TEMPOS A GASOLINA, POTÊNCIA DE 13 HP, COM DISCO DE CORTE DIAMANTADO SEGMENTADO PARA CONCRETO, DIÂMETRO DE 350 MM, FURO DE 1" (14 X 1") - CHI DIURNO. AF_08/2015</v>
          </cell>
          <cell r="G6131" t="str">
            <v>CHOR - CUSTOS HORÁRIOS DE MÁQUINAS E EQUIPAMENTOS</v>
          </cell>
        </row>
        <row r="6131">
          <cell r="I6131" t="str">
            <v>CHI</v>
          </cell>
          <cell r="J6131">
            <v>0.1587</v>
          </cell>
          <cell r="K6131">
            <v>0</v>
          </cell>
          <cell r="L6131">
            <v>1</v>
          </cell>
        </row>
        <row r="6132">
          <cell r="D6132" t="str">
            <v> 88316 </v>
          </cell>
          <cell r="E6132" t="str">
            <v>SINAPI</v>
          </cell>
          <cell r="F6132" t="str">
            <v>SERVENTE COM ENCARGOS COMPLEMENTARES</v>
          </cell>
          <cell r="G6132" t="str">
            <v>SEDI - SERVIÇOS DIVERSOS</v>
          </cell>
        </row>
        <row r="6132">
          <cell r="I6132" t="str">
            <v>H</v>
          </cell>
          <cell r="J6132">
            <v>0.3249</v>
          </cell>
          <cell r="K6132">
            <v>0</v>
          </cell>
          <cell r="L6132">
            <v>25.95</v>
          </cell>
        </row>
        <row r="6133">
          <cell r="D6133" t="str">
            <v> 91277 </v>
          </cell>
          <cell r="E6133" t="str">
            <v>SINAPI</v>
          </cell>
          <cell r="F6133" t="str">
            <v>PLACA VIBRATÓRIA REVERSÍVEL COM MOTOR 4 TEMPOS A GASOLINA, FORÇA CENTRÍFUGA DE 25 KN (2500 KGF), POTÊNCIA 5,5 CV - CHP DIURNO. AF_08/2015</v>
          </cell>
          <cell r="G6133" t="str">
            <v>CHOR - CUSTOS HORÁRIOS DE MÁQUINAS E EQUIPAMENTOS</v>
          </cell>
        </row>
        <row r="6133">
          <cell r="I6133" t="str">
            <v>CHP</v>
          </cell>
          <cell r="J6133">
            <v>0.0069</v>
          </cell>
          <cell r="K6133">
            <v>0</v>
          </cell>
          <cell r="L6133">
            <v>9.65</v>
          </cell>
        </row>
        <row r="6134">
          <cell r="D6134" t="str">
            <v> 91278 </v>
          </cell>
          <cell r="E6134" t="str">
            <v>SINAPI</v>
          </cell>
          <cell r="F6134" t="str">
            <v>PLACA VIBRATÓRIA REVERSÍVEL COM MOTOR 4 TEMPOS A GASOLINA, FORÇA CENTRÍFUGA DE 25 KN (2500 KGF), POTÊNCIA 5,5 CV - CHI DIURNO. AF_08/2015</v>
          </cell>
          <cell r="G6134" t="str">
            <v>CHOR - CUSTOS HORÁRIOS DE MÁQUINAS E EQUIPAMENTOS</v>
          </cell>
        </row>
        <row r="6134">
          <cell r="I6134" t="str">
            <v>CHI</v>
          </cell>
          <cell r="J6134">
            <v>0.1556</v>
          </cell>
          <cell r="K6134">
            <v>0</v>
          </cell>
          <cell r="L6134">
            <v>0.68</v>
          </cell>
        </row>
        <row r="6135">
          <cell r="D6135" t="str">
            <v> 00040524 </v>
          </cell>
          <cell r="E6135" t="str">
            <v>SINAPI</v>
          </cell>
          <cell r="F6135" t="str">
            <v>BLOQUETE/PISO INTERTRAVADO DE CONCRETO - MODELO ONDA/16 FACES/RETANGULAR/TIJOLINHO/PAVER/HOLANDES/PARALELEPIPEDO, *20 X 10* CM, E = 10 CM, RESISTENCIA DE 35 MPA, COR NATURAL</v>
          </cell>
          <cell r="G6135" t="str">
            <v>Material</v>
          </cell>
        </row>
        <row r="6135">
          <cell r="I6135" t="str">
            <v>m²</v>
          </cell>
          <cell r="J6135">
            <v>1.0041</v>
          </cell>
          <cell r="K6135">
            <v>0</v>
          </cell>
          <cell r="L6135">
            <v>81.35</v>
          </cell>
        </row>
        <row r="6136">
          <cell r="D6136" t="str">
            <v> 00004741 </v>
          </cell>
          <cell r="E6136" t="str">
            <v>SINAPI</v>
          </cell>
          <cell r="F6136" t="str">
            <v>PO DE PEDRA (POSTO PEDREIRA/FORNECEDOR, SEM FRETE)</v>
          </cell>
          <cell r="G6136" t="str">
            <v>Material</v>
          </cell>
        </row>
        <row r="6136">
          <cell r="I6136" t="str">
            <v>M³</v>
          </cell>
          <cell r="J6136">
            <v>0.0098</v>
          </cell>
          <cell r="K6136">
            <v>0</v>
          </cell>
          <cell r="L6136">
            <v>103.36</v>
          </cell>
        </row>
        <row r="6137">
          <cell r="D6137" t="str">
            <v> 00000370 </v>
          </cell>
          <cell r="E6137" t="str">
            <v>SINAPI</v>
          </cell>
          <cell r="F6137" t="str">
            <v>AREIA MEDIA - POSTO JAZIDA/FORNECEDOR (RETIRADO NA JAZIDA, SEM TRANSPORTE)</v>
          </cell>
          <cell r="G6137" t="str">
            <v>Material</v>
          </cell>
        </row>
        <row r="6137">
          <cell r="I6137" t="str">
            <v>M³</v>
          </cell>
          <cell r="J6137">
            <v>0.0568</v>
          </cell>
          <cell r="K6137">
            <v>0</v>
          </cell>
          <cell r="L6137">
            <v>80</v>
          </cell>
        </row>
        <row r="6139">
          <cell r="D6139" t="str">
            <v>Código</v>
          </cell>
          <cell r="E6139" t="str">
            <v>Banco</v>
          </cell>
          <cell r="F6139" t="str">
            <v>Descrição</v>
          </cell>
          <cell r="G6139" t="str">
            <v>Tipo</v>
          </cell>
        </row>
        <row r="6139">
          <cell r="I6139" t="str">
            <v>Und</v>
          </cell>
          <cell r="J6139" t="str">
            <v>Quant.</v>
          </cell>
          <cell r="K6139" t="str">
            <v>Porcent.</v>
          </cell>
          <cell r="L6139" t="str">
            <v>Valor Unit</v>
          </cell>
        </row>
        <row r="6140">
          <cell r="D6140" t="str">
            <v> 94264 </v>
          </cell>
          <cell r="E6140" t="str">
            <v>SINAPI</v>
          </cell>
          <cell r="F6140" t="str">
            <v>GUIA (MEIO-FIO) CONCRETO, MOLDADA  IN LOCO  EM TRECHO CURVO COM EXTRUSORA, 13 CM BASE X 22 CM ALTURA. AF_01/2024</v>
          </cell>
          <cell r="G6140" t="str">
            <v>DROP - DRENAGEM/OBRAS DE CONTENÇÃO / POÇOS DE VISITA E CAIXAS</v>
          </cell>
        </row>
        <row r="6140">
          <cell r="I6140" t="str">
            <v>M</v>
          </cell>
          <cell r="J6140">
            <v>1</v>
          </cell>
        </row>
        <row r="6140">
          <cell r="L6140">
            <v>41.58</v>
          </cell>
        </row>
        <row r="6141">
          <cell r="D6141" t="str">
            <v> 92961 </v>
          </cell>
          <cell r="E6141" t="str">
            <v>SINAPI</v>
          </cell>
          <cell r="F6141" t="str">
            <v>MÁQUINA EXTRUSORA DE CONCRETO PARA GUIAS E SARJETAS, MOTOR A DIESEL, POTÊNCIA 14 CV - CHI DIURNO. AF_12/2015</v>
          </cell>
          <cell r="G6141" t="str">
            <v>CHOR - CUSTOS HORÁRIOS DE MÁQUINAS E EQUIPAMENTOS</v>
          </cell>
        </row>
        <row r="6141">
          <cell r="I6141" t="str">
            <v>CHI</v>
          </cell>
          <cell r="J6141">
            <v>0.1097</v>
          </cell>
          <cell r="K6141">
            <v>0</v>
          </cell>
          <cell r="L6141">
            <v>5.29</v>
          </cell>
        </row>
        <row r="6142">
          <cell r="D6142" t="str">
            <v> 88309 </v>
          </cell>
          <cell r="E6142" t="str">
            <v>SINAPI</v>
          </cell>
          <cell r="F6142" t="str">
            <v>PEDREIRO COM ENCARGOS COMPLEMENTARES</v>
          </cell>
          <cell r="G6142" t="str">
            <v>SEDI - SERVIÇOS DIVERSOS</v>
          </cell>
        </row>
        <row r="6142">
          <cell r="I6142" t="str">
            <v>H</v>
          </cell>
          <cell r="J6142">
            <v>0.2489</v>
          </cell>
          <cell r="K6142">
            <v>0</v>
          </cell>
          <cell r="L6142">
            <v>33.38</v>
          </cell>
        </row>
        <row r="6143">
          <cell r="D6143" t="str">
            <v> 92960 </v>
          </cell>
          <cell r="E6143" t="str">
            <v>SINAPI</v>
          </cell>
          <cell r="F6143" t="str">
            <v>MÁQUINA EXTRUSORA DE CONCRETO PARA GUIAS E SARJETAS, MOTOR A DIESEL, POTÊNCIA 14 CV - CHP DIURNO. AF_12/2015</v>
          </cell>
          <cell r="G6143" t="str">
            <v>CHOR - CUSTOS HORÁRIOS DE MÁQUINAS E EQUIPAMENTOS</v>
          </cell>
        </row>
        <row r="6143">
          <cell r="I6143" t="str">
            <v>CHP</v>
          </cell>
          <cell r="J6143">
            <v>0.0219</v>
          </cell>
          <cell r="K6143">
            <v>0</v>
          </cell>
          <cell r="L6143">
            <v>19.22</v>
          </cell>
        </row>
        <row r="6144">
          <cell r="D6144" t="str">
            <v> 88316 </v>
          </cell>
          <cell r="E6144" t="str">
            <v>SINAPI</v>
          </cell>
          <cell r="F6144" t="str">
            <v>SERVENTE COM ENCARGOS COMPLEMENTARES</v>
          </cell>
          <cell r="G6144" t="str">
            <v>SEDI - SERVIÇOS DIVERSOS</v>
          </cell>
        </row>
        <row r="6144">
          <cell r="I6144" t="str">
            <v>H</v>
          </cell>
          <cell r="J6144">
            <v>0.4977</v>
          </cell>
          <cell r="K6144">
            <v>0</v>
          </cell>
          <cell r="L6144">
            <v>25.95</v>
          </cell>
        </row>
        <row r="6145">
          <cell r="D6145" t="str">
            <v> 88243 </v>
          </cell>
          <cell r="E6145" t="str">
            <v>SINAPI</v>
          </cell>
          <cell r="F6145" t="str">
            <v>AJUDANTE ESPECIALIZADO COM ENCARGOS COMPLEMENTARES</v>
          </cell>
          <cell r="G6145" t="str">
            <v>SEDI - SERVIÇOS DIVERSOS</v>
          </cell>
        </row>
        <row r="6145">
          <cell r="I6145" t="str">
            <v>H</v>
          </cell>
          <cell r="J6145">
            <v>0.1316</v>
          </cell>
          <cell r="K6145">
            <v>0</v>
          </cell>
          <cell r="L6145">
            <v>26.97</v>
          </cell>
        </row>
        <row r="6146">
          <cell r="D6146" t="str">
            <v> 88631 </v>
          </cell>
          <cell r="E6146" t="str">
            <v>SINAPI</v>
          </cell>
          <cell r="F6146" t="str">
            <v>ARGAMASSA TRAÇO 1:4 (EM VOLUME DE CIMENTO E AREIA MÉDIA ÚMIDA), PREPARO MANUAL. AF_08/2019</v>
          </cell>
          <cell r="G6146" t="str">
            <v>SEDI - SERVIÇOS DIVERSOS</v>
          </cell>
        </row>
        <row r="6146">
          <cell r="I6146" t="str">
            <v>m³</v>
          </cell>
          <cell r="J6146">
            <v>0.0016</v>
          </cell>
          <cell r="K6146">
            <v>0</v>
          </cell>
          <cell r="L6146">
            <v>548.63</v>
          </cell>
        </row>
        <row r="6147">
          <cell r="D6147" t="str">
            <v> 00000370 </v>
          </cell>
          <cell r="E6147" t="str">
            <v>SINAPI</v>
          </cell>
          <cell r="F6147" t="str">
            <v>AREIA MEDIA - POSTO JAZIDA/FORNECEDOR (RETIRADO NA JAZIDA, SEM TRANSPORTE)</v>
          </cell>
          <cell r="G6147" t="str">
            <v>Material</v>
          </cell>
        </row>
        <row r="6147">
          <cell r="I6147" t="str">
            <v>M³</v>
          </cell>
          <cell r="J6147">
            <v>0.0066</v>
          </cell>
          <cell r="K6147">
            <v>0</v>
          </cell>
          <cell r="L6147">
            <v>80</v>
          </cell>
        </row>
        <row r="6148">
          <cell r="D6148" t="str">
            <v> 00034492 </v>
          </cell>
          <cell r="E6148" t="str">
            <v>SINAPI</v>
          </cell>
          <cell r="F6148" t="str">
            <v>CONCRETO USINADO BOMBEAVEL, CLASSE DE RESISTENCIA C20, COM BRITA 0 E 1, SLUMP = 100 +/- 20 MM, EXCLUI SERVICO DE BOMBEAMENTO (NBR 8953)</v>
          </cell>
          <cell r="G6148" t="str">
            <v>Material</v>
          </cell>
        </row>
        <row r="6148">
          <cell r="I6148" t="str">
            <v>M³</v>
          </cell>
          <cell r="J6148">
            <v>0.0314</v>
          </cell>
          <cell r="K6148">
            <v>0</v>
          </cell>
          <cell r="L6148">
            <v>460</v>
          </cell>
        </row>
        <row r="6150">
          <cell r="D6150" t="str">
            <v>Código</v>
          </cell>
          <cell r="E6150" t="str">
            <v>Banco</v>
          </cell>
          <cell r="F6150" t="str">
            <v>Descrição</v>
          </cell>
          <cell r="G6150" t="str">
            <v>Tipo</v>
          </cell>
        </row>
        <row r="6150">
          <cell r="I6150" t="str">
            <v>Und</v>
          </cell>
          <cell r="J6150" t="str">
            <v>Quant.</v>
          </cell>
          <cell r="K6150" t="str">
            <v>Porcent.</v>
          </cell>
          <cell r="L6150" t="str">
            <v>Valor Unit</v>
          </cell>
        </row>
        <row r="6151">
          <cell r="D6151" t="str">
            <v> 94995 </v>
          </cell>
          <cell r="E6151" t="str">
            <v>SINAPI</v>
          </cell>
          <cell r="F6151" t="str">
            <v>EXECUÇÃO DE PASSEIO (CALÇADA) OU PISO DE CONCRETO COM CONCRETO MOLDADO IN LOCO, USINADO, ACABAMENTO CONVENCIONAL, ESPESSURA 8 CM, ARMADO. AF_08/2022</v>
          </cell>
          <cell r="G6151" t="str">
            <v>PISO - PISOS</v>
          </cell>
        </row>
        <row r="6151">
          <cell r="I6151" t="str">
            <v>m²</v>
          </cell>
          <cell r="J6151">
            <v>1</v>
          </cell>
        </row>
        <row r="6151">
          <cell r="L6151">
            <v>88.41</v>
          </cell>
        </row>
        <row r="6152">
          <cell r="D6152" t="str">
            <v> 88316 </v>
          </cell>
          <cell r="E6152" t="str">
            <v>SINAPI</v>
          </cell>
          <cell r="F6152" t="str">
            <v>SERVENTE COM ENCARGOS COMPLEMENTARES</v>
          </cell>
          <cell r="G6152" t="str">
            <v>SEDI - SERVIÇOS DIVERSOS</v>
          </cell>
        </row>
        <row r="6152">
          <cell r="I6152" t="str">
            <v>H</v>
          </cell>
          <cell r="J6152">
            <v>0.2176</v>
          </cell>
          <cell r="K6152">
            <v>0</v>
          </cell>
          <cell r="L6152">
            <v>25.95</v>
          </cell>
        </row>
        <row r="6153">
          <cell r="D6153" t="str">
            <v> 88262 </v>
          </cell>
          <cell r="E6153" t="str">
            <v>SINAPI</v>
          </cell>
          <cell r="F6153" t="str">
            <v>CARPINTEIRO DE FORMAS COM ENCARGOS COMPLEMENTARES</v>
          </cell>
          <cell r="G6153" t="str">
            <v>SEDI - SERVIÇOS DIVERSOS</v>
          </cell>
        </row>
        <row r="6153">
          <cell r="I6153" t="str">
            <v>H</v>
          </cell>
          <cell r="J6153">
            <v>0.1301</v>
          </cell>
          <cell r="K6153">
            <v>0</v>
          </cell>
          <cell r="L6153">
            <v>33.15</v>
          </cell>
        </row>
        <row r="6154">
          <cell r="D6154" t="str">
            <v> 88309 </v>
          </cell>
          <cell r="E6154" t="str">
            <v>SINAPI</v>
          </cell>
          <cell r="F6154" t="str">
            <v>PEDREIRO COM ENCARGOS COMPLEMENTARES</v>
          </cell>
          <cell r="G6154" t="str">
            <v>SEDI - SERVIÇOS DIVERSOS</v>
          </cell>
        </row>
        <row r="6154">
          <cell r="I6154" t="str">
            <v>H</v>
          </cell>
          <cell r="J6154">
            <v>0.0874</v>
          </cell>
          <cell r="K6154">
            <v>0</v>
          </cell>
          <cell r="L6154">
            <v>33.38</v>
          </cell>
        </row>
        <row r="6155">
          <cell r="D6155" t="str">
            <v> 00004517 </v>
          </cell>
          <cell r="E6155" t="str">
            <v>SINAPI</v>
          </cell>
          <cell r="F6155" t="str">
            <v>SARRAFO *2,5 X 7,5* CM EM PINUS, MISTA OU EQUIVALENTE DA REGIAO - BRUTA</v>
          </cell>
          <cell r="G6155" t="str">
            <v>Material</v>
          </cell>
        </row>
        <row r="6155">
          <cell r="I6155" t="str">
            <v>M</v>
          </cell>
          <cell r="J6155">
            <v>0.2</v>
          </cell>
          <cell r="K6155">
            <v>0</v>
          </cell>
          <cell r="L6155">
            <v>2.93</v>
          </cell>
        </row>
        <row r="6156">
          <cell r="D6156" t="str">
            <v> 00004509 </v>
          </cell>
          <cell r="E6156" t="str">
            <v>SINAPI</v>
          </cell>
          <cell r="F6156" t="str">
            <v>SARRAFO *2,5 X 10* CM EM PINUS, MISTA OU EQUIVALENTE DA REGIAO - BRUTA</v>
          </cell>
          <cell r="G6156" t="str">
            <v>Material</v>
          </cell>
        </row>
        <row r="6156">
          <cell r="I6156" t="str">
            <v>M</v>
          </cell>
          <cell r="J6156">
            <v>0.25</v>
          </cell>
          <cell r="K6156">
            <v>0</v>
          </cell>
          <cell r="L6156">
            <v>4.25</v>
          </cell>
        </row>
        <row r="6157">
          <cell r="D6157" t="str">
            <v> 00002692 </v>
          </cell>
          <cell r="E6157" t="str">
            <v>SINAPI</v>
          </cell>
          <cell r="F6157" t="str">
            <v>DESMOLDANTE PROTETOR PARA FORMAS DE MADEIRA, DE BASE OLEOSA EMULSIONADA EM AGUA</v>
          </cell>
          <cell r="G6157" t="str">
            <v>Material</v>
          </cell>
        </row>
        <row r="6157">
          <cell r="I6157" t="str">
            <v>L</v>
          </cell>
          <cell r="J6157">
            <v>0.0017</v>
          </cell>
          <cell r="K6157">
            <v>0</v>
          </cell>
          <cell r="L6157">
            <v>7.97</v>
          </cell>
        </row>
        <row r="6158">
          <cell r="D6158" t="str">
            <v> 00007156 </v>
          </cell>
          <cell r="E6158" t="str">
            <v>SINAPI</v>
          </cell>
          <cell r="F6158" t="str">
            <v>TELA DE ACO SOLDADA NERVURADA, CA-60, Q-196, (3,11 KG/M2), DIAMETRO DO FIO = 5,0 MM, LARGURA = 2,45 M, ESPACAMENTO DA MALHA = 10 X 10 CM</v>
          </cell>
          <cell r="G6158" t="str">
            <v>Material</v>
          </cell>
        </row>
        <row r="6158">
          <cell r="I6158" t="str">
            <v>M²</v>
          </cell>
          <cell r="J6158">
            <v>1.0816</v>
          </cell>
          <cell r="K6158">
            <v>0</v>
          </cell>
          <cell r="L6158">
            <v>26.03</v>
          </cell>
        </row>
        <row r="6159">
          <cell r="D6159" t="str">
            <v> 00005068 </v>
          </cell>
          <cell r="E6159" t="str">
            <v>SINAPI</v>
          </cell>
          <cell r="F6159" t="str">
            <v>PREGO DE ACO POLIDO COM CABECA 17 X 21 (2 X 11)</v>
          </cell>
          <cell r="G6159" t="str">
            <v>Material</v>
          </cell>
        </row>
        <row r="6159">
          <cell r="I6159" t="str">
            <v>KG</v>
          </cell>
          <cell r="J6159">
            <v>0.024</v>
          </cell>
          <cell r="K6159">
            <v>0</v>
          </cell>
          <cell r="L6159">
            <v>18.36</v>
          </cell>
        </row>
        <row r="6160">
          <cell r="D6160" t="str">
            <v> 00034492 </v>
          </cell>
          <cell r="E6160" t="str">
            <v>SINAPI</v>
          </cell>
          <cell r="F6160" t="str">
            <v>CONCRETO USINADO BOMBEAVEL, CLASSE DE RESISTENCIA C20, COM BRITA 0 E 1, SLUMP = 100 +/- 20 MM, EXCLUI SERVICO DE BOMBEAMENTO (NBR 8953)</v>
          </cell>
          <cell r="G6160" t="str">
            <v>Material</v>
          </cell>
        </row>
        <row r="6160">
          <cell r="I6160" t="str">
            <v>M³</v>
          </cell>
          <cell r="J6160">
            <v>0.0985</v>
          </cell>
          <cell r="K6160">
            <v>0</v>
          </cell>
          <cell r="L6160">
            <v>460</v>
          </cell>
        </row>
        <row r="6162">
          <cell r="D6162" t="str">
            <v>Código</v>
          </cell>
          <cell r="E6162" t="str">
            <v>Banco</v>
          </cell>
          <cell r="F6162" t="str">
            <v>Descrição</v>
          </cell>
          <cell r="G6162" t="str">
            <v>Tipo</v>
          </cell>
        </row>
        <row r="6162">
          <cell r="I6162" t="str">
            <v>Und</v>
          </cell>
          <cell r="J6162" t="str">
            <v>Quant.</v>
          </cell>
          <cell r="K6162" t="str">
            <v>Porcent.</v>
          </cell>
          <cell r="L6162" t="str">
            <v>Valor Unit</v>
          </cell>
        </row>
        <row r="6163">
          <cell r="D6163" t="str">
            <v> 103946 </v>
          </cell>
          <cell r="E6163" t="str">
            <v>SINAPI</v>
          </cell>
          <cell r="F6163" t="str">
            <v>PLANTIO DE GRAMA ESMERALDA OU SÃO CARLOS OU CURITIBANA, EM PLACAS. AF_05/2022</v>
          </cell>
          <cell r="G6163" t="str">
            <v>URBA - URBANIZAÇÃO</v>
          </cell>
        </row>
        <row r="6163">
          <cell r="I6163" t="str">
            <v>m²</v>
          </cell>
          <cell r="J6163">
            <v>1</v>
          </cell>
        </row>
        <row r="6163">
          <cell r="L6163">
            <v>22.1</v>
          </cell>
        </row>
        <row r="6164">
          <cell r="D6164" t="str">
            <v> 88441 </v>
          </cell>
          <cell r="E6164" t="str">
            <v>SINAPI</v>
          </cell>
          <cell r="F6164" t="str">
            <v>JARDINEIRO COM ENCARGOS COMPLEMENTARES</v>
          </cell>
          <cell r="G6164" t="str">
            <v>SEDI - SERVIÇOS DIVERSOS</v>
          </cell>
        </row>
        <row r="6164">
          <cell r="I6164" t="str">
            <v>H</v>
          </cell>
          <cell r="J6164">
            <v>0.0391</v>
          </cell>
          <cell r="K6164">
            <v>0</v>
          </cell>
          <cell r="L6164">
            <v>26.98</v>
          </cell>
        </row>
        <row r="6165">
          <cell r="D6165" t="str">
            <v> 88316 </v>
          </cell>
          <cell r="E6165" t="str">
            <v>SINAPI</v>
          </cell>
          <cell r="F6165" t="str">
            <v>SERVENTE COM ENCARGOS COMPLEMENTARES</v>
          </cell>
          <cell r="G6165" t="str">
            <v>SEDI - SERVIÇOS DIVERSOS</v>
          </cell>
        </row>
        <row r="6165">
          <cell r="I6165" t="str">
            <v>H</v>
          </cell>
          <cell r="J6165">
            <v>0.1564</v>
          </cell>
          <cell r="K6165">
            <v>0</v>
          </cell>
          <cell r="L6165">
            <v>25.95</v>
          </cell>
        </row>
        <row r="6166">
          <cell r="D6166" t="str">
            <v> 00003322 </v>
          </cell>
          <cell r="E6166" t="str">
            <v>SINAPI</v>
          </cell>
          <cell r="F6166" t="str">
            <v>GRAMA ESMERALDA OU SAO CARLOS OU CURITIBANA, EM PLACAS, SEM PLANTIO</v>
          </cell>
          <cell r="G6166" t="str">
            <v>Material</v>
          </cell>
        </row>
        <row r="6166">
          <cell r="I6166" t="str">
            <v>M²</v>
          </cell>
          <cell r="J6166">
            <v>1</v>
          </cell>
          <cell r="K6166">
            <v>0</v>
          </cell>
          <cell r="L6166">
            <v>17</v>
          </cell>
        </row>
        <row r="6168">
          <cell r="D6168" t="str">
            <v>Código</v>
          </cell>
          <cell r="E6168" t="str">
            <v>Banco</v>
          </cell>
          <cell r="F6168" t="str">
            <v>Descrição</v>
          </cell>
          <cell r="G6168" t="str">
            <v>Tipo</v>
          </cell>
        </row>
        <row r="6168">
          <cell r="I6168" t="str">
            <v>Und</v>
          </cell>
          <cell r="J6168" t="str">
            <v>Quant.</v>
          </cell>
          <cell r="K6168" t="str">
            <v>Porcent.</v>
          </cell>
          <cell r="L6168" t="str">
            <v>Valor Unit</v>
          </cell>
        </row>
        <row r="6169">
          <cell r="D6169" t="str">
            <v> 00000367 </v>
          </cell>
          <cell r="E6169" t="str">
            <v>SINAPI</v>
          </cell>
          <cell r="F6169" t="str">
            <v>AREIA GROSSA - POSTO JAZIDA/FORNECEDOR (RETIRADO NA JAZIDA, SEM TRANSPORTE)</v>
          </cell>
          <cell r="G6169" t="str">
            <v>Material</v>
          </cell>
        </row>
        <row r="6169">
          <cell r="I6169" t="str">
            <v>M³</v>
          </cell>
          <cell r="J6169">
            <v>1</v>
          </cell>
        </row>
        <row r="6169">
          <cell r="L6169">
            <v>81.04</v>
          </cell>
        </row>
        <row r="6171">
          <cell r="D6171" t="str">
            <v>Código</v>
          </cell>
          <cell r="E6171" t="str">
            <v>Banco</v>
          </cell>
          <cell r="F6171" t="str">
            <v>Descrição</v>
          </cell>
          <cell r="G6171" t="str">
            <v>Tipo</v>
          </cell>
        </row>
        <row r="6171">
          <cell r="I6171" t="str">
            <v>Und</v>
          </cell>
          <cell r="J6171" t="str">
            <v>Quant.</v>
          </cell>
          <cell r="K6171" t="str">
            <v>Porcent.</v>
          </cell>
          <cell r="L6171" t="str">
            <v>Valor Unit</v>
          </cell>
        </row>
        <row r="6172">
          <cell r="D6172" t="str">
            <v> 00004718 </v>
          </cell>
          <cell r="E6172" t="str">
            <v>SINAPI</v>
          </cell>
          <cell r="F6172" t="str">
            <v>PEDRA BRITADA N. 2 (19 A 38 MM) POSTO PEDREIRA/FORNECEDOR, SEM FRETE</v>
          </cell>
          <cell r="G6172" t="str">
            <v>Material</v>
          </cell>
        </row>
        <row r="6172">
          <cell r="I6172" t="str">
            <v>M³</v>
          </cell>
          <cell r="J6172">
            <v>1</v>
          </cell>
        </row>
        <row r="6172">
          <cell r="L6172">
            <v>110</v>
          </cell>
        </row>
        <row r="6174">
          <cell r="F6174" t="str">
            <v>PINTURA</v>
          </cell>
        </row>
        <row r="6175">
          <cell r="F6175" t="str">
            <v>PINTURA PAREDE INTERNA</v>
          </cell>
        </row>
        <row r="6176">
          <cell r="D6176" t="str">
            <v>Código</v>
          </cell>
          <cell r="E6176" t="str">
            <v>Banco</v>
          </cell>
          <cell r="F6176" t="str">
            <v>Descrição</v>
          </cell>
          <cell r="G6176" t="str">
            <v>Tipo</v>
          </cell>
        </row>
        <row r="6176">
          <cell r="I6176" t="str">
            <v>Und</v>
          </cell>
          <cell r="J6176" t="str">
            <v>Quant.</v>
          </cell>
          <cell r="K6176" t="str">
            <v>Porcent.</v>
          </cell>
          <cell r="L6176" t="str">
            <v>Valor Unit</v>
          </cell>
        </row>
        <row r="6177">
          <cell r="D6177" t="str">
            <v> 88485 </v>
          </cell>
          <cell r="E6177" t="str">
            <v>SINAPI</v>
          </cell>
          <cell r="F6177" t="str">
            <v>FUNDO SELADOR ACRÍLICO, APLICAÇÃO MANUAL EM PAREDE, UMA DEMÃO. AF_04/2023</v>
          </cell>
          <cell r="G6177" t="str">
            <v>PINT - PINTURAS</v>
          </cell>
        </row>
        <row r="6177">
          <cell r="I6177" t="str">
            <v>m²</v>
          </cell>
          <cell r="J6177">
            <v>1</v>
          </cell>
        </row>
        <row r="6177">
          <cell r="L6177">
            <v>4.85</v>
          </cell>
        </row>
        <row r="6178">
          <cell r="D6178" t="str">
            <v> 88310 </v>
          </cell>
          <cell r="E6178" t="str">
            <v>SINAPI</v>
          </cell>
          <cell r="F6178" t="str">
            <v>PINTOR COM ENCARGOS COMPLEMENTARES</v>
          </cell>
          <cell r="G6178" t="str">
            <v>SEDI - SERVIÇOS DIVERSOS</v>
          </cell>
        </row>
        <row r="6178">
          <cell r="I6178" t="str">
            <v>H</v>
          </cell>
          <cell r="J6178">
            <v>0.0666</v>
          </cell>
          <cell r="K6178">
            <v>0</v>
          </cell>
          <cell r="L6178">
            <v>33.47</v>
          </cell>
        </row>
        <row r="6179">
          <cell r="D6179" t="str">
            <v> 88316 </v>
          </cell>
          <cell r="E6179" t="str">
            <v>SINAPI</v>
          </cell>
          <cell r="F6179" t="str">
            <v>SERVENTE COM ENCARGOS COMPLEMENTARES</v>
          </cell>
          <cell r="G6179" t="str">
            <v>SEDI - SERVIÇOS DIVERSOS</v>
          </cell>
        </row>
        <row r="6179">
          <cell r="I6179" t="str">
            <v>H</v>
          </cell>
          <cell r="J6179">
            <v>0.0222</v>
          </cell>
          <cell r="K6179">
            <v>0</v>
          </cell>
          <cell r="L6179">
            <v>25.95</v>
          </cell>
        </row>
        <row r="6180">
          <cell r="D6180" t="str">
            <v> 00006085 </v>
          </cell>
          <cell r="E6180" t="str">
            <v>SINAPI</v>
          </cell>
          <cell r="F6180" t="str">
            <v>SELADOR ACRILICO OPACO PREMIUM INTERIOR/EXTERIOR</v>
          </cell>
          <cell r="G6180" t="str">
            <v>Material</v>
          </cell>
        </row>
        <row r="6180">
          <cell r="I6180" t="str">
            <v>L</v>
          </cell>
          <cell r="J6180">
            <v>0.1666</v>
          </cell>
          <cell r="K6180">
            <v>0</v>
          </cell>
          <cell r="L6180">
            <v>12.42</v>
          </cell>
        </row>
        <row r="6182">
          <cell r="D6182" t="str">
            <v>Código</v>
          </cell>
          <cell r="E6182" t="str">
            <v>Banco</v>
          </cell>
          <cell r="F6182" t="str">
            <v>Descrição</v>
          </cell>
          <cell r="G6182" t="str">
            <v>Tipo</v>
          </cell>
        </row>
        <row r="6182">
          <cell r="I6182" t="str">
            <v>Und</v>
          </cell>
          <cell r="J6182" t="str">
            <v>Quant.</v>
          </cell>
          <cell r="K6182" t="str">
            <v>Porcent.</v>
          </cell>
          <cell r="L6182" t="str">
            <v>Valor Unit</v>
          </cell>
        </row>
        <row r="6183">
          <cell r="D6183" t="str">
            <v> 88489 </v>
          </cell>
          <cell r="E6183" t="str">
            <v>SINAPI</v>
          </cell>
          <cell r="F6183" t="str">
            <v>PINTURA LÁTEX ACRÍLICA PREMIUM, APLICAÇÃO MANUAL EM PAREDES, DUAS DEMÃOS. AF_04/2023</v>
          </cell>
          <cell r="G6183" t="str">
            <v>PINT - PINTURAS</v>
          </cell>
        </row>
        <row r="6183">
          <cell r="I6183" t="str">
            <v>m²</v>
          </cell>
          <cell r="J6183">
            <v>1</v>
          </cell>
        </row>
        <row r="6183">
          <cell r="L6183">
            <v>13.85</v>
          </cell>
        </row>
        <row r="6184">
          <cell r="D6184" t="str">
            <v> 88310 </v>
          </cell>
          <cell r="E6184" t="str">
            <v>SINAPI</v>
          </cell>
          <cell r="F6184" t="str">
            <v>PINTOR COM ENCARGOS COMPLEMENTARES</v>
          </cell>
          <cell r="G6184" t="str">
            <v>SEDI - SERVIÇOS DIVERSOS</v>
          </cell>
        </row>
        <row r="6184">
          <cell r="I6184" t="str">
            <v>H</v>
          </cell>
          <cell r="J6184">
            <v>0.1631</v>
          </cell>
          <cell r="K6184">
            <v>0</v>
          </cell>
          <cell r="L6184">
            <v>33.47</v>
          </cell>
        </row>
        <row r="6185">
          <cell r="D6185" t="str">
            <v> 88316 </v>
          </cell>
          <cell r="E6185" t="str">
            <v>SINAPI</v>
          </cell>
          <cell r="F6185" t="str">
            <v>SERVENTE COM ENCARGOS COMPLEMENTARES</v>
          </cell>
          <cell r="G6185" t="str">
            <v>SEDI - SERVIÇOS DIVERSOS</v>
          </cell>
        </row>
        <row r="6185">
          <cell r="I6185" t="str">
            <v>H</v>
          </cell>
          <cell r="J6185">
            <v>0.0544</v>
          </cell>
          <cell r="K6185">
            <v>0</v>
          </cell>
          <cell r="L6185">
            <v>25.95</v>
          </cell>
        </row>
        <row r="6186">
          <cell r="D6186" t="str">
            <v> 00007356 </v>
          </cell>
          <cell r="E6186" t="str">
            <v>SINAPI</v>
          </cell>
          <cell r="F6186" t="str">
            <v>TINTA LATEX ACRILICA PREMIUM, COR BRANCO FOSCO</v>
          </cell>
          <cell r="G6186" t="str">
            <v>Material</v>
          </cell>
        </row>
        <row r="6186">
          <cell r="I6186" t="str">
            <v>L</v>
          </cell>
          <cell r="J6186">
            <v>0.2285</v>
          </cell>
          <cell r="K6186">
            <v>0</v>
          </cell>
          <cell r="L6186">
            <v>30.63</v>
          </cell>
        </row>
        <row r="6188">
          <cell r="D6188" t="str">
            <v>Código</v>
          </cell>
          <cell r="E6188" t="str">
            <v>Banco</v>
          </cell>
          <cell r="F6188" t="str">
            <v>Descrição</v>
          </cell>
          <cell r="G6188" t="str">
            <v>Tipo</v>
          </cell>
        </row>
        <row r="6188">
          <cell r="I6188" t="str">
            <v>Und</v>
          </cell>
          <cell r="J6188" t="str">
            <v>Quant.</v>
          </cell>
          <cell r="K6188" t="str">
            <v>Porcent.</v>
          </cell>
          <cell r="L6188" t="str">
            <v>Valor Unit</v>
          </cell>
        </row>
        <row r="6189">
          <cell r="D6189" t="str">
            <v> 88497 </v>
          </cell>
          <cell r="E6189" t="str">
            <v>SINAPI</v>
          </cell>
          <cell r="F6189" t="str">
            <v>EMASSAMENTO COM MASSA LÁTEX, APLICAÇÃO EM PAREDE, DUAS DEMÃOS, LIXAMENTO MANUAL. AF_04/2023</v>
          </cell>
          <cell r="G6189" t="str">
            <v>PINT - PINTURAS</v>
          </cell>
        </row>
        <row r="6189">
          <cell r="I6189" t="str">
            <v>m²</v>
          </cell>
          <cell r="J6189">
            <v>1</v>
          </cell>
        </row>
        <row r="6189">
          <cell r="L6189">
            <v>21.2</v>
          </cell>
        </row>
        <row r="6190">
          <cell r="D6190" t="str">
            <v> 88310 </v>
          </cell>
          <cell r="E6190" t="str">
            <v>SINAPI</v>
          </cell>
          <cell r="F6190" t="str">
            <v>PINTOR COM ENCARGOS COMPLEMENTARES</v>
          </cell>
          <cell r="G6190" t="str">
            <v>SEDI - SERVIÇOS DIVERSOS</v>
          </cell>
        </row>
        <row r="6190">
          <cell r="I6190" t="str">
            <v>H</v>
          </cell>
          <cell r="J6190">
            <v>0.361</v>
          </cell>
          <cell r="K6190">
            <v>0</v>
          </cell>
          <cell r="L6190">
            <v>33.47</v>
          </cell>
        </row>
        <row r="6191">
          <cell r="D6191" t="str">
            <v> 88316 </v>
          </cell>
          <cell r="E6191" t="str">
            <v>SINAPI</v>
          </cell>
          <cell r="F6191" t="str">
            <v>SERVENTE COM ENCARGOS COMPLEMENTARES</v>
          </cell>
          <cell r="G6191" t="str">
            <v>SEDI - SERVIÇOS DIVERSOS</v>
          </cell>
        </row>
        <row r="6191">
          <cell r="I6191" t="str">
            <v>H</v>
          </cell>
          <cell r="J6191">
            <v>0.1203</v>
          </cell>
          <cell r="K6191">
            <v>0</v>
          </cell>
          <cell r="L6191">
            <v>25.95</v>
          </cell>
        </row>
        <row r="6192">
          <cell r="D6192" t="str">
            <v> 00003767 </v>
          </cell>
          <cell r="E6192" t="str">
            <v>SINAPI</v>
          </cell>
          <cell r="F6192" t="str">
            <v>LIXA EM FOLHA PARA PAREDE OU MADEIRA, NUMERO 120, COR VERMELHA</v>
          </cell>
          <cell r="G6192" t="str">
            <v>Material</v>
          </cell>
        </row>
        <row r="6192">
          <cell r="I6192" t="str">
            <v>UN</v>
          </cell>
          <cell r="J6192">
            <v>0.0802</v>
          </cell>
          <cell r="K6192">
            <v>0</v>
          </cell>
          <cell r="L6192">
            <v>1.48</v>
          </cell>
        </row>
        <row r="6193">
          <cell r="D6193" t="str">
            <v> 00043626 </v>
          </cell>
          <cell r="E6193" t="str">
            <v>SINAPI</v>
          </cell>
          <cell r="F6193" t="str">
            <v>MASSA CORRIDA PARA SUPERFICIES DE AMBIENTES INTERNOS</v>
          </cell>
          <cell r="G6193" t="str">
            <v>Material</v>
          </cell>
        </row>
        <row r="6193">
          <cell r="I6193" t="str">
            <v>KG</v>
          </cell>
          <cell r="J6193">
            <v>1.3389</v>
          </cell>
          <cell r="K6193">
            <v>0</v>
          </cell>
          <cell r="L6193">
            <v>4.4</v>
          </cell>
        </row>
        <row r="6195">
          <cell r="F6195" t="str">
            <v>PINTURA PAREDE EXTERNA</v>
          </cell>
        </row>
        <row r="6196">
          <cell r="D6196" t="str">
            <v>Código</v>
          </cell>
          <cell r="E6196" t="str">
            <v>Banco</v>
          </cell>
          <cell r="F6196" t="str">
            <v>Descrição</v>
          </cell>
          <cell r="G6196" t="str">
            <v>Tipo</v>
          </cell>
        </row>
        <row r="6196">
          <cell r="I6196" t="str">
            <v>Und</v>
          </cell>
          <cell r="J6196" t="str">
            <v>Quant.</v>
          </cell>
          <cell r="K6196" t="str">
            <v>Porcent.</v>
          </cell>
          <cell r="L6196" t="str">
            <v>Valor Unit</v>
          </cell>
        </row>
        <row r="6197">
          <cell r="D6197" t="str">
            <v> 88415 </v>
          </cell>
          <cell r="E6197" t="str">
            <v>SINAPI</v>
          </cell>
          <cell r="F6197" t="str">
            <v>APLICAÇÃO MANUAL DE FUNDO SELADOR ACRÍLICO EM PAREDES EXTERNAS DE CASAS. AF_03/2024</v>
          </cell>
          <cell r="G6197" t="str">
            <v>PINT - PINTURAS</v>
          </cell>
        </row>
        <row r="6197">
          <cell r="I6197" t="str">
            <v>m²</v>
          </cell>
          <cell r="J6197">
            <v>1</v>
          </cell>
        </row>
        <row r="6197">
          <cell r="L6197">
            <v>5.78</v>
          </cell>
        </row>
        <row r="6198">
          <cell r="D6198" t="str">
            <v> 88310 </v>
          </cell>
          <cell r="E6198" t="str">
            <v>SINAPI</v>
          </cell>
          <cell r="F6198" t="str">
            <v>PINTOR COM ENCARGOS COMPLEMENTARES</v>
          </cell>
          <cell r="G6198" t="str">
            <v>SEDI - SERVIÇOS DIVERSOS</v>
          </cell>
        </row>
        <row r="6198">
          <cell r="I6198" t="str">
            <v>H</v>
          </cell>
          <cell r="J6198">
            <v>0.0566</v>
          </cell>
          <cell r="K6198">
            <v>0</v>
          </cell>
          <cell r="L6198">
            <v>33.47</v>
          </cell>
        </row>
        <row r="6199">
          <cell r="D6199" t="str">
            <v> 88316 </v>
          </cell>
          <cell r="E6199" t="str">
            <v>SINAPI</v>
          </cell>
          <cell r="F6199" t="str">
            <v>SERVENTE COM ENCARGOS COMPLEMENTARES</v>
          </cell>
          <cell r="G6199" t="str">
            <v>SEDI - SERVIÇOS DIVERSOS</v>
          </cell>
        </row>
        <row r="6199">
          <cell r="I6199" t="str">
            <v>H</v>
          </cell>
          <cell r="J6199">
            <v>0.0092</v>
          </cell>
          <cell r="K6199">
            <v>0</v>
          </cell>
          <cell r="L6199">
            <v>25.95</v>
          </cell>
        </row>
        <row r="6200">
          <cell r="D6200" t="str">
            <v> 00006085 </v>
          </cell>
          <cell r="E6200" t="str">
            <v>SINAPI</v>
          </cell>
          <cell r="F6200" t="str">
            <v>SELADOR ACRILICO OPACO PREMIUM INTERIOR/EXTERIOR</v>
          </cell>
          <cell r="G6200" t="str">
            <v>Material</v>
          </cell>
        </row>
        <row r="6200">
          <cell r="I6200" t="str">
            <v>L</v>
          </cell>
          <cell r="J6200">
            <v>0.29472</v>
          </cell>
          <cell r="K6200">
            <v>0</v>
          </cell>
          <cell r="L6200">
            <v>12.42</v>
          </cell>
        </row>
        <row r="6202">
          <cell r="D6202" t="str">
            <v>Código</v>
          </cell>
          <cell r="E6202" t="str">
            <v>Banco</v>
          </cell>
          <cell r="F6202" t="str">
            <v>Descrição</v>
          </cell>
          <cell r="G6202" t="str">
            <v>Tipo</v>
          </cell>
        </row>
        <row r="6202">
          <cell r="I6202" t="str">
            <v>Und</v>
          </cell>
          <cell r="J6202" t="str">
            <v>Quant.</v>
          </cell>
          <cell r="K6202" t="str">
            <v>Porcent.</v>
          </cell>
          <cell r="L6202" t="str">
            <v>Valor Unit</v>
          </cell>
        </row>
        <row r="6203">
          <cell r="D6203" t="str">
            <v> 95626 </v>
          </cell>
          <cell r="E6203" t="str">
            <v>SINAPI</v>
          </cell>
          <cell r="F6203" t="str">
            <v>APLICAÇÃO MANUAL DE TINTA LÁTEX ACRÍLICA EM PAREDE EXTERNAS DE CASAS, DUAS DEMÃOS. AF_03/2024</v>
          </cell>
          <cell r="G6203" t="str">
            <v>PINT - PINTURAS</v>
          </cell>
        </row>
        <row r="6203">
          <cell r="I6203" t="str">
            <v>m²</v>
          </cell>
          <cell r="J6203">
            <v>1</v>
          </cell>
        </row>
        <row r="6203">
          <cell r="L6203">
            <v>17.11</v>
          </cell>
        </row>
        <row r="6204">
          <cell r="D6204" t="str">
            <v> 88310 </v>
          </cell>
          <cell r="E6204" t="str">
            <v>SINAPI</v>
          </cell>
          <cell r="F6204" t="str">
            <v>PINTOR COM ENCARGOS COMPLEMENTARES</v>
          </cell>
          <cell r="G6204" t="str">
            <v>SEDI - SERVIÇOS DIVERSOS</v>
          </cell>
        </row>
        <row r="6204">
          <cell r="I6204" t="str">
            <v>H</v>
          </cell>
          <cell r="J6204">
            <v>0.2866</v>
          </cell>
          <cell r="K6204">
            <v>0</v>
          </cell>
          <cell r="L6204">
            <v>33.47</v>
          </cell>
        </row>
        <row r="6205">
          <cell r="D6205" t="str">
            <v> 88316 </v>
          </cell>
          <cell r="E6205" t="str">
            <v>SINAPI</v>
          </cell>
          <cell r="F6205" t="str">
            <v>SERVENTE COM ENCARGOS COMPLEMENTARES</v>
          </cell>
          <cell r="G6205" t="str">
            <v>SEDI - SERVIÇOS DIVERSOS</v>
          </cell>
        </row>
        <row r="6205">
          <cell r="I6205" t="str">
            <v>H</v>
          </cell>
          <cell r="J6205">
            <v>0.0468</v>
          </cell>
          <cell r="K6205">
            <v>0</v>
          </cell>
          <cell r="L6205">
            <v>25.95</v>
          </cell>
        </row>
        <row r="6206">
          <cell r="D6206" t="str">
            <v> 00007356 </v>
          </cell>
          <cell r="E6206" t="str">
            <v>SINAPI</v>
          </cell>
          <cell r="F6206" t="str">
            <v>TINTA LATEX ACRILICA PREMIUM, COR BRANCO FOSCO</v>
          </cell>
          <cell r="G6206" t="str">
            <v>Material</v>
          </cell>
        </row>
        <row r="6206">
          <cell r="I6206" t="str">
            <v>L</v>
          </cell>
          <cell r="J6206">
            <v>0.20615</v>
          </cell>
          <cell r="K6206">
            <v>0</v>
          </cell>
          <cell r="L6206">
            <v>30.63</v>
          </cell>
        </row>
        <row r="6208">
          <cell r="D6208" t="str">
            <v>Código</v>
          </cell>
          <cell r="E6208" t="str">
            <v>Banco</v>
          </cell>
          <cell r="F6208" t="str">
            <v>Descrição</v>
          </cell>
          <cell r="G6208" t="str">
            <v>Tipo</v>
          </cell>
        </row>
        <row r="6208">
          <cell r="I6208" t="str">
            <v>Und</v>
          </cell>
          <cell r="J6208" t="str">
            <v>Quant.</v>
          </cell>
          <cell r="K6208" t="str">
            <v>Porcent.</v>
          </cell>
          <cell r="L6208" t="str">
            <v>Valor Unit</v>
          </cell>
        </row>
        <row r="6209">
          <cell r="D6209" t="str">
            <v> 96135 </v>
          </cell>
          <cell r="E6209" t="str">
            <v>SINAPI</v>
          </cell>
          <cell r="F6209" t="str">
            <v>APLICAÇÃO MANUAL DE MASSA ACRÍLICA EM PAREDES EXTERNAS DE CASAS, DUAS DEMÃOS. AF_03/2024</v>
          </cell>
          <cell r="G6209" t="str">
            <v>PINT - PINTURAS</v>
          </cell>
        </row>
        <row r="6209">
          <cell r="I6209" t="str">
            <v>m²</v>
          </cell>
          <cell r="J6209">
            <v>1</v>
          </cell>
        </row>
        <row r="6209">
          <cell r="L6209">
            <v>35</v>
          </cell>
        </row>
        <row r="6210">
          <cell r="D6210" t="str">
            <v> 88316 </v>
          </cell>
          <cell r="E6210" t="str">
            <v>SINAPI</v>
          </cell>
          <cell r="F6210" t="str">
            <v>SERVENTE COM ENCARGOS COMPLEMENTARES</v>
          </cell>
          <cell r="G6210" t="str">
            <v>SEDI - SERVIÇOS DIVERSOS</v>
          </cell>
        </row>
        <row r="6210">
          <cell r="I6210" t="str">
            <v>H</v>
          </cell>
          <cell r="J6210">
            <v>0.1036</v>
          </cell>
          <cell r="K6210">
            <v>0</v>
          </cell>
          <cell r="L6210">
            <v>25.95</v>
          </cell>
        </row>
        <row r="6211">
          <cell r="D6211" t="str">
            <v> 88310 </v>
          </cell>
          <cell r="E6211" t="str">
            <v>SINAPI</v>
          </cell>
          <cell r="F6211" t="str">
            <v>PINTOR COM ENCARGOS COMPLEMENTARES</v>
          </cell>
          <cell r="G6211" t="str">
            <v>SEDI - SERVIÇOS DIVERSOS</v>
          </cell>
        </row>
        <row r="6211">
          <cell r="I6211" t="str">
            <v>H</v>
          </cell>
          <cell r="J6211">
            <v>0.6344</v>
          </cell>
          <cell r="K6211">
            <v>0</v>
          </cell>
          <cell r="L6211">
            <v>33.47</v>
          </cell>
        </row>
        <row r="6212">
          <cell r="D6212" t="str">
            <v> 00043651 </v>
          </cell>
          <cell r="E6212" t="str">
            <v>SINAPI</v>
          </cell>
          <cell r="F6212" t="str">
            <v>MASSA ACRILICA PARA SUPERFICIES INTERNAS E EXTERNAS</v>
          </cell>
          <cell r="G6212" t="str">
            <v>Material</v>
          </cell>
        </row>
        <row r="6212">
          <cell r="I6212" t="str">
            <v>KG</v>
          </cell>
          <cell r="J6212">
            <v>1.38709</v>
          </cell>
          <cell r="K6212">
            <v>0</v>
          </cell>
          <cell r="L6212">
            <v>7.91</v>
          </cell>
        </row>
        <row r="6213">
          <cell r="D6213" t="str">
            <v> 00003767 </v>
          </cell>
          <cell r="E6213" t="str">
            <v>SINAPI</v>
          </cell>
          <cell r="F6213" t="str">
            <v>LIXA EM FOLHA PARA PAREDE OU MADEIRA, NUMERO 120, COR VERMELHA</v>
          </cell>
          <cell r="G6213" t="str">
            <v>Material</v>
          </cell>
        </row>
        <row r="6213">
          <cell r="I6213" t="str">
            <v>UN</v>
          </cell>
          <cell r="J6213">
            <v>0.08287</v>
          </cell>
          <cell r="K6213">
            <v>0</v>
          </cell>
          <cell r="L6213">
            <v>1.48</v>
          </cell>
        </row>
        <row r="6215">
          <cell r="D6215" t="str">
            <v>Código</v>
          </cell>
          <cell r="E6215" t="str">
            <v>Banco</v>
          </cell>
          <cell r="F6215" t="str">
            <v>Descrição</v>
          </cell>
          <cell r="G6215" t="str">
            <v>Tipo</v>
          </cell>
        </row>
        <row r="6215">
          <cell r="I6215" t="str">
            <v>Und</v>
          </cell>
          <cell r="J6215" t="str">
            <v>Quant.</v>
          </cell>
          <cell r="K6215" t="str">
            <v>Porcent.</v>
          </cell>
          <cell r="L6215" t="str">
            <v>Valor Unit</v>
          </cell>
        </row>
        <row r="6216">
          <cell r="D6216" t="str">
            <v> 100719 </v>
          </cell>
          <cell r="E6216" t="str">
            <v>SINAPI</v>
          </cell>
          <cell r="F6216" t="str">
            <v>PINTURA COM TINTA ALQUÍDICA DE FUNDO (TIPO ZARCÃO) PULVERIZADA SOBRE PERFIL METÁLICO EXECUTADO EM FÁBRICA (POR DEMÃO). AF_01/2020_PE</v>
          </cell>
          <cell r="G6216" t="str">
            <v>PINT - PINTURAS</v>
          </cell>
        </row>
        <row r="6216">
          <cell r="I6216" t="str">
            <v>m²</v>
          </cell>
          <cell r="J6216">
            <v>1</v>
          </cell>
        </row>
        <row r="6216">
          <cell r="L6216">
            <v>12.97</v>
          </cell>
        </row>
        <row r="6217">
          <cell r="D6217" t="str">
            <v> 88310 </v>
          </cell>
          <cell r="E6217" t="str">
            <v>SINAPI</v>
          </cell>
          <cell r="F6217" t="str">
            <v>PINTOR COM ENCARGOS COMPLEMENTARES</v>
          </cell>
          <cell r="G6217" t="str">
            <v>SEDI - SERVIÇOS DIVERSOS</v>
          </cell>
        </row>
        <row r="6217">
          <cell r="I6217" t="str">
            <v>H</v>
          </cell>
          <cell r="J6217">
            <v>0.0635</v>
          </cell>
          <cell r="K6217">
            <v>0</v>
          </cell>
          <cell r="L6217">
            <v>33.47</v>
          </cell>
        </row>
        <row r="6218">
          <cell r="D6218" t="str">
            <v> 00007307 </v>
          </cell>
          <cell r="E6218" t="str">
            <v>SINAPI</v>
          </cell>
          <cell r="F6218" t="str">
            <v>FUNDO ANTICORROSIVO PARA METAIS FERROSOS (ZARCAO)</v>
          </cell>
          <cell r="G6218" t="str">
            <v>Material</v>
          </cell>
        </row>
        <row r="6218">
          <cell r="I6218" t="str">
            <v>L</v>
          </cell>
          <cell r="J6218">
            <v>0.1908</v>
          </cell>
          <cell r="K6218">
            <v>0</v>
          </cell>
          <cell r="L6218">
            <v>50.91</v>
          </cell>
        </row>
        <row r="6219">
          <cell r="D6219" t="str">
            <v> 00005318 </v>
          </cell>
          <cell r="E6219" t="str">
            <v>SINAPI</v>
          </cell>
          <cell r="F6219" t="str">
            <v>DILUENTE AGUARRAS</v>
          </cell>
          <cell r="G6219" t="str">
            <v>Material</v>
          </cell>
        </row>
        <row r="6219">
          <cell r="I6219" t="str">
            <v>L</v>
          </cell>
          <cell r="J6219">
            <v>0.0575</v>
          </cell>
          <cell r="K6219">
            <v>0</v>
          </cell>
          <cell r="L6219">
            <v>19.98</v>
          </cell>
        </row>
        <row r="6221">
          <cell r="D6221" t="str">
            <v>Código</v>
          </cell>
          <cell r="E6221" t="str">
            <v>Banco</v>
          </cell>
          <cell r="F6221" t="str">
            <v>Descrição</v>
          </cell>
          <cell r="G6221" t="str">
            <v>Tipo</v>
          </cell>
        </row>
        <row r="6221">
          <cell r="I6221" t="str">
            <v>Und</v>
          </cell>
          <cell r="J6221" t="str">
            <v>Quant.</v>
          </cell>
          <cell r="K6221" t="str">
            <v>Porcent.</v>
          </cell>
          <cell r="L6221" t="str">
            <v>Valor Unit</v>
          </cell>
        </row>
        <row r="6222">
          <cell r="D6222" t="str">
            <v> 100759 </v>
          </cell>
          <cell r="E6222" t="str">
            <v>SINAPI</v>
          </cell>
          <cell r="F6222" t="str">
            <v>PINTURA COM TINTA ALQUÍDICA DE ACABAMENTO (ESMALTE SINTÉTICO BRILHANTE) PULVERIZADA SOBRE SUPERFÍCIES METÁLICAS (EXCETO PERFIL) EXECUTADO EM OBRA (02 DEMÃOS). AF_01/2020_PE</v>
          </cell>
          <cell r="G6222" t="str">
            <v>PINT - PINTURAS</v>
          </cell>
        </row>
        <row r="6222">
          <cell r="I6222" t="str">
            <v>m²</v>
          </cell>
          <cell r="J6222">
            <v>1</v>
          </cell>
        </row>
        <row r="6222">
          <cell r="L6222">
            <v>57.22</v>
          </cell>
        </row>
        <row r="6223">
          <cell r="D6223" t="str">
            <v> 88310 </v>
          </cell>
          <cell r="E6223" t="str">
            <v>SINAPI</v>
          </cell>
          <cell r="F6223" t="str">
            <v>PINTOR COM ENCARGOS COMPLEMENTARES</v>
          </cell>
          <cell r="G6223" t="str">
            <v>SEDI - SERVIÇOS DIVERSOS</v>
          </cell>
        </row>
        <row r="6223">
          <cell r="I6223" t="str">
            <v>H</v>
          </cell>
          <cell r="J6223">
            <v>1.0531</v>
          </cell>
          <cell r="K6223">
            <v>0</v>
          </cell>
          <cell r="L6223">
            <v>33.47</v>
          </cell>
        </row>
        <row r="6224">
          <cell r="D6224" t="str">
            <v> 00005318 </v>
          </cell>
          <cell r="E6224" t="str">
            <v>SINAPI</v>
          </cell>
          <cell r="F6224" t="str">
            <v>DILUENTE AGUARRAS</v>
          </cell>
          <cell r="G6224" t="str">
            <v>Material</v>
          </cell>
        </row>
        <row r="6224">
          <cell r="I6224" t="str">
            <v>L</v>
          </cell>
          <cell r="J6224">
            <v>0.124</v>
          </cell>
          <cell r="K6224">
            <v>0</v>
          </cell>
          <cell r="L6224">
            <v>19.98</v>
          </cell>
        </row>
        <row r="6225">
          <cell r="D6225" t="str">
            <v> 00007292 </v>
          </cell>
          <cell r="E6225" t="str">
            <v>SINAPI</v>
          </cell>
          <cell r="F6225" t="str">
            <v>TINTA ESMALTE SINTETICO PREMIUM BRILHANTE</v>
          </cell>
          <cell r="G6225" t="str">
            <v>Material</v>
          </cell>
        </row>
        <row r="6225">
          <cell r="I6225" t="str">
            <v>L</v>
          </cell>
          <cell r="J6225">
            <v>0.4134</v>
          </cell>
          <cell r="K6225">
            <v>0</v>
          </cell>
          <cell r="L6225">
            <v>47.2</v>
          </cell>
        </row>
        <row r="6227">
          <cell r="F6227" t="str">
            <v>PINTURA TETO</v>
          </cell>
        </row>
        <row r="6228">
          <cell r="D6228" t="str">
            <v>Código</v>
          </cell>
          <cell r="E6228" t="str">
            <v>Banco</v>
          </cell>
          <cell r="F6228" t="str">
            <v>Descrição</v>
          </cell>
          <cell r="G6228" t="str">
            <v>Tipo</v>
          </cell>
        </row>
        <row r="6228">
          <cell r="I6228" t="str">
            <v>Und</v>
          </cell>
          <cell r="J6228" t="str">
            <v>Quant.</v>
          </cell>
          <cell r="K6228" t="str">
            <v>Porcent.</v>
          </cell>
          <cell r="L6228" t="str">
            <v>Valor Unit</v>
          </cell>
        </row>
        <row r="6229">
          <cell r="D6229" t="str">
            <v> 88484 </v>
          </cell>
          <cell r="E6229" t="str">
            <v>SINAPI</v>
          </cell>
          <cell r="F6229" t="str">
            <v>FUNDO SELADOR ACRÍLICO, APLICAÇÃO MANUAL EM TETO, UMA DEMÃO. AF_04/2023</v>
          </cell>
          <cell r="G6229" t="str">
            <v>PINT - PINTURAS</v>
          </cell>
        </row>
        <row r="6229">
          <cell r="I6229" t="str">
            <v>m²</v>
          </cell>
          <cell r="J6229">
            <v>1</v>
          </cell>
        </row>
        <row r="6229">
          <cell r="L6229">
            <v>5.96</v>
          </cell>
        </row>
        <row r="6230">
          <cell r="D6230" t="str">
            <v> 88316 </v>
          </cell>
          <cell r="E6230" t="str">
            <v>SINAPI</v>
          </cell>
          <cell r="F6230" t="str">
            <v>SERVENTE COM ENCARGOS COMPLEMENTARES</v>
          </cell>
          <cell r="G6230" t="str">
            <v>SEDI - SERVIÇOS DIVERSOS</v>
          </cell>
        </row>
        <row r="6230">
          <cell r="I6230" t="str">
            <v>H</v>
          </cell>
          <cell r="J6230">
            <v>0.0309</v>
          </cell>
          <cell r="K6230">
            <v>0</v>
          </cell>
          <cell r="L6230">
            <v>25.95</v>
          </cell>
        </row>
        <row r="6231">
          <cell r="D6231" t="str">
            <v> 88310 </v>
          </cell>
          <cell r="E6231" t="str">
            <v>SINAPI</v>
          </cell>
          <cell r="F6231" t="str">
            <v>PINTOR COM ENCARGOS COMPLEMENTARES</v>
          </cell>
          <cell r="G6231" t="str">
            <v>SEDI - SERVIÇOS DIVERSOS</v>
          </cell>
        </row>
        <row r="6231">
          <cell r="I6231" t="str">
            <v>H</v>
          </cell>
          <cell r="J6231">
            <v>0.0927</v>
          </cell>
          <cell r="K6231">
            <v>0</v>
          </cell>
          <cell r="L6231">
            <v>33.47</v>
          </cell>
        </row>
        <row r="6232">
          <cell r="D6232" t="str">
            <v> 00006085 </v>
          </cell>
          <cell r="E6232" t="str">
            <v>SINAPI</v>
          </cell>
          <cell r="F6232" t="str">
            <v>SELADOR ACRILICO OPACO PREMIUM INTERIOR/EXTERIOR</v>
          </cell>
          <cell r="G6232" t="str">
            <v>Material</v>
          </cell>
        </row>
        <row r="6232">
          <cell r="I6232" t="str">
            <v>L</v>
          </cell>
          <cell r="J6232">
            <v>0.1666</v>
          </cell>
          <cell r="K6232">
            <v>0</v>
          </cell>
          <cell r="L6232">
            <v>12.42</v>
          </cell>
        </row>
        <row r="6234">
          <cell r="D6234" t="str">
            <v>Código</v>
          </cell>
          <cell r="E6234" t="str">
            <v>Banco</v>
          </cell>
          <cell r="F6234" t="str">
            <v>Descrição</v>
          </cell>
          <cell r="G6234" t="str">
            <v>Tipo</v>
          </cell>
        </row>
        <row r="6234">
          <cell r="I6234" t="str">
            <v>Und</v>
          </cell>
          <cell r="J6234" t="str">
            <v>Quant.</v>
          </cell>
          <cell r="K6234" t="str">
            <v>Porcent.</v>
          </cell>
          <cell r="L6234" t="str">
            <v>Valor Unit</v>
          </cell>
        </row>
        <row r="6235">
          <cell r="D6235" t="str">
            <v> 88488 </v>
          </cell>
          <cell r="E6235" t="str">
            <v>SINAPI</v>
          </cell>
          <cell r="F6235" t="str">
            <v>PINTURA LÁTEX ACRÍLICA PREMIUM, APLICAÇÃO MANUAL EM TETO, DUAS DEMÃOS. AF_04/2023</v>
          </cell>
          <cell r="G6235" t="str">
            <v>PINT - PINTURAS</v>
          </cell>
        </row>
        <row r="6235">
          <cell r="I6235" t="str">
            <v>m²</v>
          </cell>
          <cell r="J6235">
            <v>1</v>
          </cell>
        </row>
        <row r="6235">
          <cell r="L6235">
            <v>16.54</v>
          </cell>
        </row>
        <row r="6236">
          <cell r="D6236" t="str">
            <v> 88310 </v>
          </cell>
          <cell r="E6236" t="str">
            <v>SINAPI</v>
          </cell>
          <cell r="F6236" t="str">
            <v>PINTOR COM ENCARGOS COMPLEMENTARES</v>
          </cell>
          <cell r="G6236" t="str">
            <v>SEDI - SERVIÇOS DIVERSOS</v>
          </cell>
        </row>
        <row r="6236">
          <cell r="I6236" t="str">
            <v>H</v>
          </cell>
          <cell r="J6236">
            <v>0.227</v>
          </cell>
          <cell r="K6236">
            <v>0</v>
          </cell>
          <cell r="L6236">
            <v>33.47</v>
          </cell>
        </row>
        <row r="6237">
          <cell r="D6237" t="str">
            <v> 88316 </v>
          </cell>
          <cell r="E6237" t="str">
            <v>SINAPI</v>
          </cell>
          <cell r="F6237" t="str">
            <v>SERVENTE COM ENCARGOS COMPLEMENTARES</v>
          </cell>
          <cell r="G6237" t="str">
            <v>SEDI - SERVIÇOS DIVERSOS</v>
          </cell>
        </row>
        <row r="6237">
          <cell r="I6237" t="str">
            <v>H</v>
          </cell>
          <cell r="J6237">
            <v>0.0757</v>
          </cell>
          <cell r="K6237">
            <v>0</v>
          </cell>
          <cell r="L6237">
            <v>25.95</v>
          </cell>
        </row>
        <row r="6238">
          <cell r="D6238" t="str">
            <v> 00007356 </v>
          </cell>
          <cell r="E6238" t="str">
            <v>SINAPI</v>
          </cell>
          <cell r="F6238" t="str">
            <v>TINTA LATEX ACRILICA PREMIUM, COR BRANCO FOSCO</v>
          </cell>
          <cell r="G6238" t="str">
            <v>Material</v>
          </cell>
        </row>
        <row r="6238">
          <cell r="I6238" t="str">
            <v>L</v>
          </cell>
          <cell r="J6238">
            <v>0.2285</v>
          </cell>
          <cell r="K6238">
            <v>0</v>
          </cell>
          <cell r="L6238">
            <v>30.63</v>
          </cell>
        </row>
        <row r="6240">
          <cell r="D6240" t="str">
            <v>Código</v>
          </cell>
          <cell r="E6240" t="str">
            <v>Banco</v>
          </cell>
          <cell r="F6240" t="str">
            <v>Descrição</v>
          </cell>
          <cell r="G6240" t="str">
            <v>Tipo</v>
          </cell>
        </row>
        <row r="6240">
          <cell r="I6240" t="str">
            <v>Und</v>
          </cell>
          <cell r="J6240" t="str">
            <v>Quant.</v>
          </cell>
          <cell r="K6240" t="str">
            <v>Porcent.</v>
          </cell>
          <cell r="L6240" t="str">
            <v>Valor Unit</v>
          </cell>
        </row>
        <row r="6241">
          <cell r="D6241" t="str">
            <v> 88496 </v>
          </cell>
          <cell r="E6241" t="str">
            <v>SINAPI</v>
          </cell>
          <cell r="F6241" t="str">
            <v>EMASSAMENTO COM MASSA LÁTEX, APLICAÇÃO EM TETO, DUAS DEMÃOS, LIXAMENTO MANUAL. AF_04/2023</v>
          </cell>
          <cell r="G6241" t="str">
            <v>PINT - PINTURAS</v>
          </cell>
        </row>
        <row r="6241">
          <cell r="I6241" t="str">
            <v>m²</v>
          </cell>
          <cell r="J6241">
            <v>1</v>
          </cell>
        </row>
        <row r="6241">
          <cell r="L6241">
            <v>37.24</v>
          </cell>
        </row>
        <row r="6242">
          <cell r="D6242" t="str">
            <v> 88316 </v>
          </cell>
          <cell r="E6242" t="str">
            <v>SINAPI</v>
          </cell>
          <cell r="F6242" t="str">
            <v>SERVENTE COM ENCARGOS COMPLEMENTARES</v>
          </cell>
          <cell r="G6242" t="str">
            <v>SEDI - SERVIÇOS DIVERSOS</v>
          </cell>
        </row>
        <row r="6242">
          <cell r="I6242" t="str">
            <v>H</v>
          </cell>
          <cell r="J6242">
            <v>0.2473</v>
          </cell>
          <cell r="K6242">
            <v>0</v>
          </cell>
          <cell r="L6242">
            <v>25.95</v>
          </cell>
        </row>
        <row r="6243">
          <cell r="D6243" t="str">
            <v> 88310 </v>
          </cell>
          <cell r="E6243" t="str">
            <v>SINAPI</v>
          </cell>
          <cell r="F6243" t="str">
            <v>PINTOR COM ENCARGOS COMPLEMENTARES</v>
          </cell>
          <cell r="G6243" t="str">
            <v>SEDI - SERVIÇOS DIVERSOS</v>
          </cell>
        </row>
        <row r="6243">
          <cell r="I6243" t="str">
            <v>H</v>
          </cell>
          <cell r="J6243">
            <v>0.7419</v>
          </cell>
          <cell r="K6243">
            <v>0</v>
          </cell>
          <cell r="L6243">
            <v>33.47</v>
          </cell>
        </row>
        <row r="6244">
          <cell r="D6244" t="str">
            <v> 00003767 </v>
          </cell>
          <cell r="E6244" t="str">
            <v>SINAPI</v>
          </cell>
          <cell r="F6244" t="str">
            <v>LIXA EM FOLHA PARA PAREDE OU MADEIRA, NUMERO 120, COR VERMELHA</v>
          </cell>
          <cell r="G6244" t="str">
            <v>Material</v>
          </cell>
        </row>
        <row r="6244">
          <cell r="I6244" t="str">
            <v>UN</v>
          </cell>
          <cell r="J6244">
            <v>0.0802</v>
          </cell>
          <cell r="K6244">
            <v>0</v>
          </cell>
          <cell r="L6244">
            <v>1.48</v>
          </cell>
        </row>
        <row r="6245">
          <cell r="D6245" t="str">
            <v> 00043626 </v>
          </cell>
          <cell r="E6245" t="str">
            <v>SINAPI</v>
          </cell>
          <cell r="F6245" t="str">
            <v>MASSA CORRIDA PARA SUPERFICIES DE AMBIENTES INTERNOS</v>
          </cell>
          <cell r="G6245" t="str">
            <v>Material</v>
          </cell>
        </row>
        <row r="6245">
          <cell r="I6245" t="str">
            <v>KG</v>
          </cell>
          <cell r="J6245">
            <v>1.3389</v>
          </cell>
          <cell r="K6245">
            <v>0</v>
          </cell>
          <cell r="L6245">
            <v>4.4</v>
          </cell>
        </row>
        <row r="6247">
          <cell r="F6247" t="str">
            <v>PINTURA PISO</v>
          </cell>
        </row>
        <row r="6248">
          <cell r="D6248" t="str">
            <v>Código</v>
          </cell>
          <cell r="E6248" t="str">
            <v>Banco</v>
          </cell>
          <cell r="F6248" t="str">
            <v>Descrição</v>
          </cell>
          <cell r="G6248" t="str">
            <v>Tipo</v>
          </cell>
        </row>
        <row r="6248">
          <cell r="I6248" t="str">
            <v>Und</v>
          </cell>
          <cell r="J6248" t="str">
            <v>Quant.</v>
          </cell>
          <cell r="K6248" t="str">
            <v>Porcent.</v>
          </cell>
          <cell r="L6248" t="str">
            <v>Valor Unit</v>
          </cell>
        </row>
        <row r="6249">
          <cell r="D6249" t="str">
            <v> 180028 </v>
          </cell>
          <cell r="E6249" t="str">
            <v>SBC</v>
          </cell>
          <cell r="F6249" t="str">
            <v>PINTURA DE PISOS CIMENTADOS COM TINTA PROTETORA NOVACOR</v>
          </cell>
          <cell r="G6249" t="str">
            <v>PINTURAS</v>
          </cell>
        </row>
        <row r="6249">
          <cell r="I6249" t="str">
            <v>m²</v>
          </cell>
          <cell r="J6249">
            <v>1</v>
          </cell>
        </row>
        <row r="6249">
          <cell r="L6249">
            <v>22.91</v>
          </cell>
        </row>
        <row r="6250">
          <cell r="D6250" t="str">
            <v> 099900 </v>
          </cell>
          <cell r="E6250" t="str">
            <v>SBC</v>
          </cell>
          <cell r="F6250" t="str">
            <v>SERVENTE</v>
          </cell>
          <cell r="G6250" t="str">
            <v>Mão de Obra</v>
          </cell>
        </row>
        <row r="6250">
          <cell r="I6250" t="str">
            <v>H</v>
          </cell>
          <cell r="J6250">
            <v>0.309</v>
          </cell>
          <cell r="K6250">
            <v>0</v>
          </cell>
          <cell r="L6250">
            <v>18.683875</v>
          </cell>
        </row>
        <row r="6251">
          <cell r="D6251" t="str">
            <v> 099550 </v>
          </cell>
          <cell r="E6251" t="str">
            <v>SBC</v>
          </cell>
          <cell r="F6251" t="str">
            <v>PINTOR</v>
          </cell>
          <cell r="G6251" t="str">
            <v>Mão de Obra</v>
          </cell>
        </row>
        <row r="6251">
          <cell r="I6251" t="str">
            <v>H</v>
          </cell>
          <cell r="J6251">
            <v>0.309</v>
          </cell>
          <cell r="K6251">
            <v>0</v>
          </cell>
          <cell r="L6251">
            <v>25.83713</v>
          </cell>
        </row>
        <row r="6252">
          <cell r="D6252" t="str">
            <v> 043933 </v>
          </cell>
          <cell r="E6252" t="str">
            <v>SBC</v>
          </cell>
          <cell r="F6252" t="str">
            <v>TINTA PARA PINTURA PISOS/TELHADOS NOVACOR (GALAO 3,6L)</v>
          </cell>
          <cell r="G6252" t="str">
            <v>Material</v>
          </cell>
        </row>
        <row r="6252">
          <cell r="I6252" t="str">
            <v>UN</v>
          </cell>
          <cell r="J6252">
            <v>0.08</v>
          </cell>
          <cell r="K6252">
            <v>0</v>
          </cell>
          <cell r="L6252">
            <v>114.6</v>
          </cell>
        </row>
        <row r="6254">
          <cell r="D6254" t="str">
            <v>Código</v>
          </cell>
          <cell r="E6254" t="str">
            <v>Banco</v>
          </cell>
          <cell r="F6254" t="str">
            <v>Descrição</v>
          </cell>
          <cell r="G6254" t="str">
            <v>Tipo</v>
          </cell>
        </row>
        <row r="6254">
          <cell r="I6254" t="str">
            <v>Und</v>
          </cell>
          <cell r="J6254" t="str">
            <v>Quant.</v>
          </cell>
          <cell r="K6254" t="str">
            <v>Porcent.</v>
          </cell>
          <cell r="L6254" t="str">
            <v>Valor Unit</v>
          </cell>
        </row>
        <row r="6255">
          <cell r="D6255" t="str">
            <v> 102494 </v>
          </cell>
          <cell r="E6255" t="str">
            <v>SINAPI</v>
          </cell>
          <cell r="F6255" t="str">
            <v>PINTURA DE PISO COM TINTA EPÓXI, APLICAÇÃO MANUAL, 2 DEMÃOS, INCLUSO PRIMER EPÓXI. AF_05/2021</v>
          </cell>
          <cell r="G6255" t="str">
            <v>PINT - PINTURAS</v>
          </cell>
        </row>
        <row r="6255">
          <cell r="I6255" t="str">
            <v>m²</v>
          </cell>
          <cell r="J6255">
            <v>1</v>
          </cell>
        </row>
        <row r="6255">
          <cell r="L6255">
            <v>76.08</v>
          </cell>
        </row>
        <row r="6256">
          <cell r="D6256" t="str">
            <v> 88310 </v>
          </cell>
          <cell r="E6256" t="str">
            <v>SINAPI</v>
          </cell>
          <cell r="F6256" t="str">
            <v>PINTOR COM ENCARGOS COMPLEMENTARES</v>
          </cell>
          <cell r="G6256" t="str">
            <v>SEDI - SERVIÇOS DIVERSOS</v>
          </cell>
        </row>
        <row r="6256">
          <cell r="I6256" t="str">
            <v>H</v>
          </cell>
          <cell r="J6256">
            <v>0.275</v>
          </cell>
          <cell r="K6256">
            <v>0</v>
          </cell>
          <cell r="L6256">
            <v>33.47</v>
          </cell>
        </row>
        <row r="6257">
          <cell r="D6257" t="str">
            <v> 88316 </v>
          </cell>
          <cell r="E6257" t="str">
            <v>SINAPI</v>
          </cell>
          <cell r="F6257" t="str">
            <v>SERVENTE COM ENCARGOS COMPLEMENTARES</v>
          </cell>
          <cell r="G6257" t="str">
            <v>SEDI - SERVIÇOS DIVERSOS</v>
          </cell>
        </row>
        <row r="6257">
          <cell r="I6257" t="str">
            <v>H</v>
          </cell>
          <cell r="J6257">
            <v>0.115</v>
          </cell>
          <cell r="K6257">
            <v>0</v>
          </cell>
          <cell r="L6257">
            <v>25.95</v>
          </cell>
        </row>
        <row r="6258">
          <cell r="D6258" t="str">
            <v> 00005330 </v>
          </cell>
          <cell r="E6258" t="str">
            <v>SINAPI</v>
          </cell>
          <cell r="F6258" t="str">
            <v>DILUENTE EPOXI</v>
          </cell>
          <cell r="G6258" t="str">
            <v>Material</v>
          </cell>
        </row>
        <row r="6258">
          <cell r="I6258" t="str">
            <v>L</v>
          </cell>
          <cell r="J6258">
            <v>0.064</v>
          </cell>
          <cell r="K6258">
            <v>0</v>
          </cell>
          <cell r="L6258">
            <v>45.54</v>
          </cell>
        </row>
        <row r="6259">
          <cell r="D6259" t="str">
            <v> 00044072 </v>
          </cell>
          <cell r="E6259" t="str">
            <v>SINAPI</v>
          </cell>
          <cell r="F6259" t="str">
            <v>PRIMER EPOXI / EPOXIDICO</v>
          </cell>
          <cell r="G6259" t="str">
            <v>Material</v>
          </cell>
        </row>
        <row r="6259">
          <cell r="I6259" t="str">
            <v>L</v>
          </cell>
          <cell r="J6259">
            <v>0.2016</v>
          </cell>
          <cell r="K6259">
            <v>0</v>
          </cell>
          <cell r="L6259">
            <v>146.62</v>
          </cell>
        </row>
        <row r="6260">
          <cell r="D6260" t="str">
            <v> 00012815 </v>
          </cell>
          <cell r="E6260" t="str">
            <v>SINAPI</v>
          </cell>
          <cell r="F6260" t="str">
            <v>FITA CREPE ROLO DE 25 MM X 50 M</v>
          </cell>
          <cell r="G6260" t="str">
            <v>Material</v>
          </cell>
        </row>
        <row r="6260">
          <cell r="I6260" t="str">
            <v>UN</v>
          </cell>
          <cell r="J6260">
            <v>0.01</v>
          </cell>
          <cell r="K6260">
            <v>0</v>
          </cell>
          <cell r="L6260">
            <v>9.82</v>
          </cell>
        </row>
        <row r="6261">
          <cell r="D6261" t="str">
            <v> 00007304 </v>
          </cell>
          <cell r="E6261" t="str">
            <v>SINAPI</v>
          </cell>
          <cell r="F6261" t="str">
            <v>TINTA EPOXI BASE AGUA PREMIUM, BRANCA</v>
          </cell>
          <cell r="G6261" t="str">
            <v>Material</v>
          </cell>
        </row>
        <row r="6261">
          <cell r="I6261" t="str">
            <v>L</v>
          </cell>
          <cell r="J6261">
            <v>0.322</v>
          </cell>
          <cell r="K6261">
            <v>0</v>
          </cell>
          <cell r="L6261">
            <v>97.38</v>
          </cell>
        </row>
        <row r="6263">
          <cell r="F6263" t="str">
            <v>EQUIPAMENTOS</v>
          </cell>
        </row>
        <row r="6264">
          <cell r="D6264" t="str">
            <v>Código</v>
          </cell>
          <cell r="E6264" t="str">
            <v>Banco</v>
          </cell>
          <cell r="F6264" t="str">
            <v>Descrição</v>
          </cell>
          <cell r="G6264" t="str">
            <v>Tipo</v>
          </cell>
        </row>
        <row r="6264">
          <cell r="I6264" t="str">
            <v>Und</v>
          </cell>
          <cell r="J6264" t="str">
            <v>Quant.</v>
          </cell>
          <cell r="K6264" t="str">
            <v>Porcent.</v>
          </cell>
          <cell r="L6264" t="str">
            <v>Valor Unit</v>
          </cell>
        </row>
        <row r="6265">
          <cell r="D6265" t="str">
            <v> 18.025.0001-A </v>
          </cell>
          <cell r="E6265" t="str">
            <v>EMOP</v>
          </cell>
          <cell r="F6265" t="str">
            <v>BEBEDOURO PURIFICADOR,DE COLUNA,COM ACESSIBILIDADE,CONFORME ABNT NBR 9050,EM ACO INOXIDAVEL,MODELO PRESSAO,COM 2 TORNEIR AS,VAZAO MINIMA DE 30L/H,CONFORME ABNT NBR 16236.FORNECIMENT O</v>
          </cell>
          <cell r="G6265">
            <v>18</v>
          </cell>
        </row>
        <row r="6265">
          <cell r="I6265" t="str">
            <v>UN</v>
          </cell>
          <cell r="J6265">
            <v>1</v>
          </cell>
        </row>
        <row r="6265">
          <cell r="L6265">
            <v>1216.44</v>
          </cell>
        </row>
        <row r="6266">
          <cell r="D6266" t="str">
            <v> 02367 </v>
          </cell>
          <cell r="E6266" t="str">
            <v>EMOP</v>
          </cell>
          <cell r="F6266" t="str">
            <v>BEBEDOURO PURIFICADOR,COLUNA,C/ACESSIBIL IIDADE,ABNT NBR9050,ACO INOXIDAVEL,PRESS AO,2 TORN.,V.MINIMA 30L/H,ABNT NBR16236</v>
          </cell>
          <cell r="G6266" t="str">
            <v>Material</v>
          </cell>
        </row>
        <row r="6266">
          <cell r="I6266" t="str">
            <v>UN</v>
          </cell>
          <cell r="J6266">
            <v>1</v>
          </cell>
          <cell r="K6266">
            <v>0</v>
          </cell>
          <cell r="L6266">
            <v>1216.44</v>
          </cell>
        </row>
        <row r="6268">
          <cell r="D6268" t="str">
            <v>Código</v>
          </cell>
          <cell r="E6268" t="str">
            <v>Banco</v>
          </cell>
          <cell r="F6268" t="str">
            <v>Descrição</v>
          </cell>
          <cell r="G6268" t="str">
            <v>Tipo</v>
          </cell>
        </row>
        <row r="6268">
          <cell r="I6268" t="str">
            <v>Und</v>
          </cell>
          <cell r="J6268" t="str">
            <v>Quant.</v>
          </cell>
          <cell r="K6268" t="str">
            <v>Porcent.</v>
          </cell>
          <cell r="L6268" t="str">
            <v>Valor Unit</v>
          </cell>
        </row>
        <row r="6269">
          <cell r="D6269" t="str">
            <v> UFF00355 </v>
          </cell>
          <cell r="E6269" t="str">
            <v>Próprio</v>
          </cell>
          <cell r="F6269"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6269" t="str">
            <v>SERT - SERVIÇOS TÉCNICOS</v>
          </cell>
        </row>
        <row r="6269">
          <cell r="I6269" t="str">
            <v>mês</v>
          </cell>
          <cell r="J6269">
            <v>1</v>
          </cell>
        </row>
        <row r="6269">
          <cell r="L6269">
            <v>399237.2</v>
          </cell>
        </row>
        <row r="6270">
          <cell r="D6270" t="str">
            <v> UFF_COTAÇÃO 301 </v>
          </cell>
          <cell r="E6270" t="str">
            <v>Próprio</v>
          </cell>
          <cell r="F6270"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6270" t="str">
            <v>Serviços</v>
          </cell>
        </row>
        <row r="6270">
          <cell r="I6270" t="str">
            <v>mês</v>
          </cell>
          <cell r="J6270">
            <v>1</v>
          </cell>
          <cell r="K6270">
            <v>0</v>
          </cell>
          <cell r="L6270">
            <v>399237.2</v>
          </cell>
        </row>
        <row r="6272">
          <cell r="F6272" t="str">
            <v>FORRO</v>
          </cell>
        </row>
        <row r="6273">
          <cell r="D6273" t="str">
            <v>Código</v>
          </cell>
          <cell r="E6273" t="str">
            <v>Banco</v>
          </cell>
          <cell r="F6273" t="str">
            <v>Descrição</v>
          </cell>
          <cell r="G6273" t="str">
            <v>Tipo</v>
          </cell>
        </row>
        <row r="6273">
          <cell r="I6273" t="str">
            <v>Und</v>
          </cell>
          <cell r="J6273" t="str">
            <v>Quant.</v>
          </cell>
          <cell r="K6273" t="str">
            <v>Porcent.</v>
          </cell>
          <cell r="L6273" t="str">
            <v>Valor Unit</v>
          </cell>
        </row>
        <row r="6274">
          <cell r="D6274" t="str">
            <v> 99054 </v>
          </cell>
          <cell r="E6274" t="str">
            <v>SINAPI</v>
          </cell>
          <cell r="F6274" t="str">
            <v>ACABAMENTOS PARA FORRO (SANCA DE GESSO, MONTADA NA OBRA). AF_08/2023_PS</v>
          </cell>
          <cell r="G6274" t="str">
            <v>REVE - REVESTIMENTO E TRATAMENTO DE SUPERFÍCIES</v>
          </cell>
        </row>
        <row r="6274">
          <cell r="I6274" t="str">
            <v>m²</v>
          </cell>
          <cell r="J6274">
            <v>1</v>
          </cell>
        </row>
        <row r="6274">
          <cell r="L6274">
            <v>66.99</v>
          </cell>
        </row>
        <row r="6275">
          <cell r="D6275" t="str">
            <v> 88316 </v>
          </cell>
          <cell r="E6275" t="str">
            <v>SINAPI</v>
          </cell>
          <cell r="F6275" t="str">
            <v>SERVENTE COM ENCARGOS COMPLEMENTARES</v>
          </cell>
          <cell r="G6275" t="str">
            <v>SEDI - SERVIÇOS DIVERSOS</v>
          </cell>
        </row>
        <row r="6275">
          <cell r="I6275" t="str">
            <v>H</v>
          </cell>
          <cell r="J6275">
            <v>0.6296</v>
          </cell>
          <cell r="K6275">
            <v>0</v>
          </cell>
          <cell r="L6275">
            <v>25.95</v>
          </cell>
        </row>
        <row r="6276">
          <cell r="D6276" t="str">
            <v> 88269 </v>
          </cell>
          <cell r="E6276" t="str">
            <v>SINAPI</v>
          </cell>
          <cell r="F6276" t="str">
            <v>GESSEIRO COM ENCARGOS COMPLEMENTARES</v>
          </cell>
          <cell r="G6276" t="str">
            <v>SEDI - SERVIÇOS DIVERSOS</v>
          </cell>
        </row>
        <row r="6276">
          <cell r="I6276" t="str">
            <v>H</v>
          </cell>
          <cell r="J6276">
            <v>1.0954</v>
          </cell>
          <cell r="K6276">
            <v>0</v>
          </cell>
          <cell r="L6276">
            <v>32.49</v>
          </cell>
        </row>
        <row r="6277">
          <cell r="D6277" t="str">
            <v> 00004812 </v>
          </cell>
          <cell r="E6277" t="str">
            <v>SINAPI</v>
          </cell>
          <cell r="F6277" t="str">
            <v>PLACA DE GESSO PARA FORRO, *60 X 60* CM, ESPESSURA DE 12 MM (SEM COLOCACAO)</v>
          </cell>
          <cell r="G6277" t="str">
            <v>Material</v>
          </cell>
        </row>
        <row r="6277">
          <cell r="I6277" t="str">
            <v>M²</v>
          </cell>
          <cell r="J6277">
            <v>1.0414</v>
          </cell>
          <cell r="K6277">
            <v>0</v>
          </cell>
          <cell r="L6277">
            <v>11.11</v>
          </cell>
        </row>
        <row r="6278">
          <cell r="D6278" t="str">
            <v> 00005066 </v>
          </cell>
          <cell r="E6278" t="str">
            <v>SINAPI</v>
          </cell>
          <cell r="F6278" t="str">
            <v>PREGO DE ACO POLIDO COM CABECA 12 X 12</v>
          </cell>
          <cell r="G6278" t="str">
            <v>Material</v>
          </cell>
        </row>
        <row r="6278">
          <cell r="I6278" t="str">
            <v>KG</v>
          </cell>
          <cell r="J6278">
            <v>0.0036</v>
          </cell>
          <cell r="K6278">
            <v>0</v>
          </cell>
          <cell r="L6278">
            <v>24.19</v>
          </cell>
        </row>
        <row r="6279">
          <cell r="D6279" t="str">
            <v> 00000345 </v>
          </cell>
          <cell r="E6279" t="str">
            <v>SINAPI</v>
          </cell>
          <cell r="F6279" t="str">
            <v>ARAME GALVANIZADO 18 BWG, D = 1,24MM (0,009 KG/M)</v>
          </cell>
          <cell r="G6279" t="str">
            <v>Material</v>
          </cell>
        </row>
        <row r="6279">
          <cell r="I6279" t="str">
            <v>KG</v>
          </cell>
          <cell r="J6279">
            <v>0.0217</v>
          </cell>
          <cell r="K6279">
            <v>0</v>
          </cell>
          <cell r="L6279">
            <v>36.64</v>
          </cell>
        </row>
        <row r="6280">
          <cell r="D6280" t="str">
            <v> 00040547 </v>
          </cell>
          <cell r="E6280" t="str">
            <v>SINAPI</v>
          </cell>
          <cell r="F6280" t="str">
            <v>PARAFUSO ZINCADO, AUTOBROCANTE, FLANGEADO, 4,2 MM X 19 MM</v>
          </cell>
          <cell r="G6280" t="str">
            <v>Material</v>
          </cell>
        </row>
        <row r="6280">
          <cell r="I6280" t="str">
            <v>CENTO</v>
          </cell>
          <cell r="J6280">
            <v>0.0293</v>
          </cell>
          <cell r="K6280">
            <v>0</v>
          </cell>
          <cell r="L6280">
            <v>37.87</v>
          </cell>
        </row>
        <row r="6281">
          <cell r="D6281" t="str">
            <v> 00003315 </v>
          </cell>
          <cell r="E6281" t="str">
            <v>SINAPI</v>
          </cell>
          <cell r="F6281" t="str">
            <v>GESSO EM PO PARA REVESTIMENTOS/MOLDURAS/SANCAS E USO GERAL</v>
          </cell>
          <cell r="G6281" t="str">
            <v>Material</v>
          </cell>
        </row>
        <row r="6281">
          <cell r="I6281" t="str">
            <v>KG</v>
          </cell>
          <cell r="J6281">
            <v>1.8127</v>
          </cell>
          <cell r="K6281">
            <v>0</v>
          </cell>
          <cell r="L6281">
            <v>0.79</v>
          </cell>
        </row>
        <row r="6282">
          <cell r="D6282" t="str">
            <v> 00020250 </v>
          </cell>
          <cell r="E6282" t="str">
            <v>SINAPI</v>
          </cell>
          <cell r="F6282" t="str">
            <v>SISAL EM FIBRA / ESTOPA SISAL PARA GESSO</v>
          </cell>
          <cell r="G6282" t="str">
            <v>Material</v>
          </cell>
        </row>
        <row r="6282">
          <cell r="I6282" t="str">
            <v>KG</v>
          </cell>
          <cell r="J6282">
            <v>0.0078</v>
          </cell>
          <cell r="K6282">
            <v>0</v>
          </cell>
          <cell r="L6282">
            <v>16</v>
          </cell>
        </row>
        <row r="6284">
          <cell r="D6284" t="str">
            <v>Código</v>
          </cell>
          <cell r="E6284" t="str">
            <v>Banco</v>
          </cell>
          <cell r="F6284" t="str">
            <v>Descrição</v>
          </cell>
          <cell r="G6284" t="str">
            <v>Tipo</v>
          </cell>
        </row>
        <row r="6284">
          <cell r="I6284" t="str">
            <v>Und</v>
          </cell>
          <cell r="J6284" t="str">
            <v>Quant.</v>
          </cell>
          <cell r="K6284" t="str">
            <v>Porcent.</v>
          </cell>
          <cell r="L6284" t="str">
            <v>Valor Unit</v>
          </cell>
        </row>
        <row r="6285">
          <cell r="D6285" t="str">
            <v> 13.193.0010-A </v>
          </cell>
          <cell r="E6285" t="str">
            <v>EMOP</v>
          </cell>
          <cell r="F6285" t="str">
            <v>FORRO EM PLACA TIPO COLMEIA,EM ALUMINIO PRE-PINTADO,MODULACA O DE (62X62)CM,MALHA MEDINDO APROXIMADAMENTE 5X5CM,FIXADO CO M PERFIL "T" APARENTE.FORNECIMENTO E COLOCACAO</v>
          </cell>
          <cell r="G6285">
            <v>13</v>
          </cell>
        </row>
        <row r="6285">
          <cell r="I6285" t="str">
            <v>m²</v>
          </cell>
          <cell r="J6285">
            <v>1</v>
          </cell>
        </row>
        <row r="6285">
          <cell r="L6285">
            <v>465</v>
          </cell>
        </row>
        <row r="6286">
          <cell r="D6286" t="str">
            <v> 11219 </v>
          </cell>
          <cell r="E6286" t="str">
            <v>EMOP</v>
          </cell>
          <cell r="F6286" t="str">
            <v>PLACA TIPO COLMEIA,EM ALUMINIO PRE-PINTA DO,MODULACAO DE (62X62)CM,MALHA MEDINDO APROX.(5X5)CM,FIXADO C/PERFIL T APARENTE</v>
          </cell>
          <cell r="G6286" t="str">
            <v>Material</v>
          </cell>
        </row>
        <row r="6286">
          <cell r="I6286" t="str">
            <v>m²</v>
          </cell>
          <cell r="J6286">
            <v>1</v>
          </cell>
          <cell r="K6286">
            <v>0</v>
          </cell>
          <cell r="L6286">
            <v>465</v>
          </cell>
        </row>
        <row r="6288">
          <cell r="D6288" t="str">
            <v>Código</v>
          </cell>
          <cell r="E6288" t="str">
            <v>Banco</v>
          </cell>
          <cell r="F6288" t="str">
            <v>Descrição</v>
          </cell>
          <cell r="G6288" t="str">
            <v>Tipo</v>
          </cell>
        </row>
        <row r="6288">
          <cell r="I6288" t="str">
            <v>Und</v>
          </cell>
          <cell r="J6288" t="str">
            <v>Quant.</v>
          </cell>
          <cell r="K6288" t="str">
            <v>Porcent.</v>
          </cell>
          <cell r="L6288" t="str">
            <v>Valor Unit</v>
          </cell>
        </row>
        <row r="6289">
          <cell r="D6289" t="str">
            <v> UFF00030 (ADAPT_SBC: 120715) </v>
          </cell>
          <cell r="E6289" t="str">
            <v>Próprio</v>
          </cell>
          <cell r="F6289" t="str">
            <v>FORRO TERMOACÚSTICO EM FIBRA MINERAL APOIADAS SOBRE PERFIL EM AÇO TIPO "T", MODULAÇÃO 625X625MM. REF. LINHA ARMSTRONG, MODELO SAHRA, HUNTER DOUGLAS OU EQUIVALENTE TÉCNICO.</v>
          </cell>
          <cell r="G6289" t="str">
            <v>REVE - REVESTIMENTO E TRATAMENTO DE SUPERFÍCIES</v>
          </cell>
        </row>
        <row r="6289">
          <cell r="I6289" t="str">
            <v>m²</v>
          </cell>
          <cell r="J6289">
            <v>1</v>
          </cell>
        </row>
        <row r="6289">
          <cell r="L6289">
            <v>241.33</v>
          </cell>
        </row>
        <row r="6290">
          <cell r="D6290" t="str">
            <v> 88261 </v>
          </cell>
          <cell r="E6290" t="str">
            <v>SINAPI</v>
          </cell>
          <cell r="F6290" t="str">
            <v>CARPINTEIRO DE ESQUADRIA COM ENCARGOS COMPLEMENTARES</v>
          </cell>
          <cell r="G6290" t="str">
            <v>SEDI - SERVIÇOS DIVERSOS</v>
          </cell>
        </row>
        <row r="6290">
          <cell r="I6290" t="str">
            <v>H</v>
          </cell>
          <cell r="J6290">
            <v>0.63</v>
          </cell>
          <cell r="K6290">
            <v>0</v>
          </cell>
          <cell r="L6290">
            <v>35.11</v>
          </cell>
        </row>
        <row r="6291">
          <cell r="D6291" t="str">
            <v> 88316 </v>
          </cell>
          <cell r="E6291" t="str">
            <v>SINAPI</v>
          </cell>
          <cell r="F6291" t="str">
            <v>SERVENTE COM ENCARGOS COMPLEMENTARES</v>
          </cell>
          <cell r="G6291" t="str">
            <v>SEDI - SERVIÇOS DIVERSOS</v>
          </cell>
        </row>
        <row r="6291">
          <cell r="I6291" t="str">
            <v>H</v>
          </cell>
          <cell r="J6291">
            <v>0.63</v>
          </cell>
          <cell r="K6291">
            <v>0</v>
          </cell>
          <cell r="L6291">
            <v>25.95</v>
          </cell>
        </row>
        <row r="6292">
          <cell r="D6292" t="str">
            <v> 062222 </v>
          </cell>
          <cell r="E6292" t="str">
            <v>SBC</v>
          </cell>
          <cell r="F6292" t="str">
            <v>PERFIL TRAVESSA CLICADO PARA FORRO REMOVIVEL 24x625mm</v>
          </cell>
          <cell r="G6292" t="str">
            <v>Material</v>
          </cell>
        </row>
        <row r="6292">
          <cell r="I6292" t="str">
            <v>UN</v>
          </cell>
          <cell r="J6292">
            <v>4</v>
          </cell>
          <cell r="K6292">
            <v>0</v>
          </cell>
          <cell r="L6292">
            <v>2.58</v>
          </cell>
        </row>
        <row r="6293">
          <cell r="D6293" t="str">
            <v> 005052 </v>
          </cell>
          <cell r="E6293" t="str">
            <v>SBC</v>
          </cell>
          <cell r="F6293" t="str">
            <v>DRYWALL - CANTONEIRA 25x30 COM 3,0m</v>
          </cell>
          <cell r="G6293" t="str">
            <v>Material</v>
          </cell>
        </row>
        <row r="6293">
          <cell r="I6293" t="str">
            <v>UN</v>
          </cell>
          <cell r="J6293">
            <v>0.179</v>
          </cell>
          <cell r="K6293">
            <v>0</v>
          </cell>
          <cell r="L6293">
            <v>8.36</v>
          </cell>
        </row>
        <row r="6294">
          <cell r="D6294" t="str">
            <v> 005053 </v>
          </cell>
          <cell r="E6294" t="str">
            <v>SBC</v>
          </cell>
          <cell r="F6294" t="str">
            <v>FORRO MINERAL DUNE MICROLOOK T15 16 x 625 x 625mm ARMSTRONG</v>
          </cell>
          <cell r="G6294" t="str">
            <v>Material</v>
          </cell>
        </row>
        <row r="6294">
          <cell r="I6294" t="str">
            <v>m²</v>
          </cell>
          <cell r="J6294">
            <v>1.05</v>
          </cell>
          <cell r="K6294">
            <v>0</v>
          </cell>
          <cell r="L6294">
            <v>174.82</v>
          </cell>
        </row>
        <row r="6295">
          <cell r="D6295" t="str">
            <v> 005026 </v>
          </cell>
          <cell r="E6295" t="str">
            <v>SBC</v>
          </cell>
          <cell r="F6295" t="str">
            <v>DRYWALL - TRAVESSA CLICADA RF2 C/1250mm BRASGIPS</v>
          </cell>
          <cell r="G6295" t="str">
            <v>Material</v>
          </cell>
        </row>
        <row r="6295">
          <cell r="I6295" t="str">
            <v>UN</v>
          </cell>
          <cell r="J6295">
            <v>1.282</v>
          </cell>
          <cell r="K6295">
            <v>0</v>
          </cell>
          <cell r="L6295">
            <v>5.32</v>
          </cell>
        </row>
        <row r="6296">
          <cell r="D6296" t="str">
            <v> 005034 </v>
          </cell>
          <cell r="E6296" t="str">
            <v>SBC</v>
          </cell>
          <cell r="F6296" t="str">
            <v>FINCAPINO C22 CURTO ACAO DIRETA PARA PISTOLA</v>
          </cell>
          <cell r="G6296" t="str">
            <v>Material</v>
          </cell>
        </row>
        <row r="6296">
          <cell r="I6296" t="str">
            <v>UN</v>
          </cell>
          <cell r="J6296">
            <v>1</v>
          </cell>
          <cell r="K6296">
            <v>0</v>
          </cell>
          <cell r="L6296">
            <v>0.69</v>
          </cell>
        </row>
        <row r="6298">
          <cell r="D6298" t="str">
            <v>Código</v>
          </cell>
          <cell r="E6298" t="str">
            <v>Banco</v>
          </cell>
          <cell r="F6298" t="str">
            <v>Descrição</v>
          </cell>
          <cell r="G6298" t="str">
            <v>Tipo</v>
          </cell>
        </row>
        <row r="6298">
          <cell r="I6298" t="str">
            <v>Und</v>
          </cell>
          <cell r="J6298" t="str">
            <v>Quant.</v>
          </cell>
          <cell r="K6298" t="str">
            <v>Porcent.</v>
          </cell>
          <cell r="L6298" t="str">
            <v>Valor Unit</v>
          </cell>
        </row>
        <row r="6299">
          <cell r="D6299" t="str">
            <v> UFF00026 (ADAPT_SCO: RV 24.10.0050) </v>
          </cell>
          <cell r="E6299" t="str">
            <v>Próprio</v>
          </cell>
          <cell r="F6299" t="str">
            <v>Forro modulado liso, configurado por perfis em aço na forma de "t" invertido, modulação 625 x 625mm. ref. modelo tile tegular, hunter douglas ou equivalente técnico</v>
          </cell>
          <cell r="G6299" t="str">
            <v>RV</v>
          </cell>
        </row>
        <row r="6299">
          <cell r="I6299" t="str">
            <v>m²</v>
          </cell>
          <cell r="J6299">
            <v>1</v>
          </cell>
        </row>
        <row r="6299">
          <cell r="L6299">
            <v>328.22</v>
          </cell>
        </row>
        <row r="6300">
          <cell r="D6300" t="str">
            <v> 88261 </v>
          </cell>
          <cell r="E6300" t="str">
            <v>SINAPI</v>
          </cell>
          <cell r="F6300" t="str">
            <v>CARPINTEIRO DE ESQUADRIA COM ENCARGOS COMPLEMENTARES</v>
          </cell>
          <cell r="G6300" t="str">
            <v>SEDI - SERVIÇOS DIVERSOS</v>
          </cell>
        </row>
        <row r="6300">
          <cell r="I6300" t="str">
            <v>H</v>
          </cell>
          <cell r="J6300">
            <v>2.5</v>
          </cell>
          <cell r="K6300">
            <v>0</v>
          </cell>
          <cell r="L6300">
            <v>35.11</v>
          </cell>
        </row>
        <row r="6301">
          <cell r="D6301" t="str">
            <v> MAT061950 </v>
          </cell>
          <cell r="E6301" t="str">
            <v>SCO</v>
          </cell>
          <cell r="F6301" t="str">
            <v>Forro acustico, RH-90, perfil Javelim, Armstrong, Hunter Douglas ou similar, medindo: (625x625x19)mm, tipo Cirrus</v>
          </cell>
          <cell r="G6301" t="str">
            <v>Material</v>
          </cell>
        </row>
        <row r="6301">
          <cell r="I6301" t="str">
            <v>m²</v>
          </cell>
          <cell r="J6301">
            <v>1.05</v>
          </cell>
          <cell r="K6301">
            <v>0</v>
          </cell>
          <cell r="L6301">
            <v>229</v>
          </cell>
        </row>
        <row r="6303">
          <cell r="D6303" t="str">
            <v>Código</v>
          </cell>
          <cell r="E6303" t="str">
            <v>Banco</v>
          </cell>
          <cell r="F6303" t="str">
            <v>Descrição</v>
          </cell>
          <cell r="G6303" t="str">
            <v>Tipo</v>
          </cell>
        </row>
        <row r="6303">
          <cell r="I6303" t="str">
            <v>Und</v>
          </cell>
          <cell r="J6303" t="str">
            <v>Quant.</v>
          </cell>
          <cell r="K6303" t="str">
            <v>Porcent.</v>
          </cell>
          <cell r="L6303" t="str">
            <v>Valor Unit</v>
          </cell>
        </row>
        <row r="6304">
          <cell r="D6304" t="str">
            <v> UFF00019 (ADAPT_SBC: 120350) </v>
          </cell>
          <cell r="E6304" t="str">
            <v>Próprio</v>
          </cell>
          <cell r="F6304" t="str">
            <v>Forro com caixilho de alumínio anodizado preto com tela de arame galvanizado revestida com pvc.</v>
          </cell>
          <cell r="G6304" t="str">
            <v>REVE - REVESTIMENTO E TRATAMENTO DE SUPERFÍCIES</v>
          </cell>
        </row>
        <row r="6304">
          <cell r="I6304" t="str">
            <v>m²</v>
          </cell>
          <cell r="J6304">
            <v>1</v>
          </cell>
        </row>
        <row r="6304">
          <cell r="L6304">
            <v>26.14</v>
          </cell>
        </row>
        <row r="6305">
          <cell r="D6305" t="str">
            <v> 88251 </v>
          </cell>
          <cell r="E6305" t="str">
            <v>SINAPI</v>
          </cell>
          <cell r="F6305" t="str">
            <v>AUXILIAR DE SERRALHEIRO COM ENCARGOS COMPLEMENTARES</v>
          </cell>
          <cell r="G6305" t="str">
            <v>SEDI - SERVIÇOS DIVERSOS</v>
          </cell>
        </row>
        <row r="6305">
          <cell r="I6305" t="str">
            <v>H</v>
          </cell>
          <cell r="J6305">
            <v>0.088</v>
          </cell>
          <cell r="K6305">
            <v>0</v>
          </cell>
          <cell r="L6305">
            <v>26.79</v>
          </cell>
        </row>
        <row r="6306">
          <cell r="D6306" t="str">
            <v> 88243 </v>
          </cell>
          <cell r="E6306" t="str">
            <v>SINAPI</v>
          </cell>
          <cell r="F6306" t="str">
            <v>AJUDANTE ESPECIALIZADO COM ENCARGOS COMPLEMENTARES</v>
          </cell>
          <cell r="G6306" t="str">
            <v>SEDI - SERVIÇOS DIVERSOS</v>
          </cell>
        </row>
        <row r="6306">
          <cell r="I6306" t="str">
            <v>H</v>
          </cell>
          <cell r="J6306">
            <v>0.053</v>
          </cell>
          <cell r="K6306">
            <v>0</v>
          </cell>
          <cell r="L6306">
            <v>26.97</v>
          </cell>
        </row>
        <row r="6307">
          <cell r="D6307" t="str">
            <v> 88317 </v>
          </cell>
          <cell r="E6307" t="str">
            <v>SINAPI</v>
          </cell>
          <cell r="F6307" t="str">
            <v>SOLDADOR COM ENCARGOS COMPLEMENTARES</v>
          </cell>
          <cell r="G6307" t="str">
            <v>SEDI - SERVIÇOS DIVERSOS</v>
          </cell>
        </row>
        <row r="6307">
          <cell r="I6307" t="str">
            <v>H</v>
          </cell>
          <cell r="J6307">
            <v>0.053</v>
          </cell>
          <cell r="K6307">
            <v>0</v>
          </cell>
          <cell r="L6307">
            <v>36.83</v>
          </cell>
        </row>
        <row r="6308">
          <cell r="D6308" t="str">
            <v> 88315 </v>
          </cell>
          <cell r="E6308" t="str">
            <v>SINAPI</v>
          </cell>
          <cell r="F6308" t="str">
            <v>SERRALHEIRO COM ENCARGOS COMPLEMENTARES</v>
          </cell>
          <cell r="G6308" t="str">
            <v>SEDI - SERVIÇOS DIVERSOS</v>
          </cell>
        </row>
        <row r="6308">
          <cell r="I6308" t="str">
            <v>H</v>
          </cell>
          <cell r="J6308">
            <v>0.121</v>
          </cell>
          <cell r="K6308">
            <v>0</v>
          </cell>
          <cell r="L6308">
            <v>33.11</v>
          </cell>
        </row>
        <row r="6309">
          <cell r="D6309" t="str">
            <v> 000311 </v>
          </cell>
          <cell r="E6309" t="str">
            <v>SBC</v>
          </cell>
          <cell r="F6309" t="str">
            <v>TELA DE PROTECAO EXTRUSADA LARANJA</v>
          </cell>
          <cell r="G6309" t="str">
            <v>Material</v>
          </cell>
        </row>
        <row r="6309">
          <cell r="I6309" t="str">
            <v>m²</v>
          </cell>
          <cell r="J6309">
            <v>1.05</v>
          </cell>
          <cell r="K6309">
            <v>0</v>
          </cell>
          <cell r="L6309">
            <v>1.78</v>
          </cell>
        </row>
        <row r="6310">
          <cell r="D6310" t="str">
            <v> 008518 </v>
          </cell>
          <cell r="E6310" t="str">
            <v>SBC</v>
          </cell>
          <cell r="F6310" t="str">
            <v>PINO ARRUELA CONICA 23mm WALSYWA 1/4 x 28</v>
          </cell>
          <cell r="G6310" t="str">
            <v>Material</v>
          </cell>
        </row>
        <row r="6310">
          <cell r="I6310" t="str">
            <v>UN</v>
          </cell>
          <cell r="J6310">
            <v>1</v>
          </cell>
          <cell r="K6310">
            <v>0</v>
          </cell>
          <cell r="L6310">
            <v>0.29</v>
          </cell>
        </row>
        <row r="6311">
          <cell r="D6311" t="str">
            <v> 034422 </v>
          </cell>
          <cell r="E6311" t="str">
            <v>SBC</v>
          </cell>
          <cell r="F6311" t="str">
            <v>MAQUINA SOLDA ELET.SMASHWELD SUPER BANTAN 3,5kVA(19065)</v>
          </cell>
          <cell r="G6311" t="str">
            <v>Material</v>
          </cell>
        </row>
        <row r="6311">
          <cell r="I6311" t="str">
            <v>H</v>
          </cell>
          <cell r="J6311">
            <v>0.046</v>
          </cell>
          <cell r="K6311">
            <v>0</v>
          </cell>
          <cell r="L6311">
            <v>2.1</v>
          </cell>
        </row>
        <row r="6312">
          <cell r="D6312" t="str">
            <v> 013003 </v>
          </cell>
          <cell r="E6312" t="str">
            <v>SBC</v>
          </cell>
          <cell r="F6312" t="str">
            <v>PERFIL "L" ABAS IGUAIS 1.1/2"x1/8" (1,83kg/m)</v>
          </cell>
          <cell r="G6312" t="str">
            <v>Material</v>
          </cell>
        </row>
        <row r="6312">
          <cell r="I6312" t="str">
            <v>KG</v>
          </cell>
          <cell r="J6312">
            <v>0.686</v>
          </cell>
          <cell r="K6312">
            <v>0</v>
          </cell>
          <cell r="L6312">
            <v>14.83</v>
          </cell>
        </row>
        <row r="6313">
          <cell r="D6313" t="str">
            <v> 000232 </v>
          </cell>
          <cell r="E6313" t="str">
            <v>SBC</v>
          </cell>
          <cell r="F6313" t="str">
            <v>ENERGIA ELETRICA ATE 2000 KWH</v>
          </cell>
          <cell r="G6313" t="str">
            <v>Material</v>
          </cell>
        </row>
        <row r="6313">
          <cell r="I6313" t="str">
            <v>KWH</v>
          </cell>
          <cell r="J6313">
            <v>3.86</v>
          </cell>
          <cell r="K6313">
            <v>0</v>
          </cell>
          <cell r="L6313">
            <v>0.74</v>
          </cell>
        </row>
        <row r="6314">
          <cell r="D6314" t="str">
            <v> 000433 </v>
          </cell>
          <cell r="E6314" t="str">
            <v>SBC</v>
          </cell>
          <cell r="F6314" t="str">
            <v>SOLDA-ELETRODO OK 4804 AWS 7018 5,0mm 3/16" (lata 25kg)</v>
          </cell>
          <cell r="G6314" t="str">
            <v>Material</v>
          </cell>
        </row>
        <row r="6314">
          <cell r="I6314" t="str">
            <v>KG</v>
          </cell>
          <cell r="J6314">
            <v>0.041</v>
          </cell>
          <cell r="K6314">
            <v>0</v>
          </cell>
          <cell r="L6314">
            <v>28.37</v>
          </cell>
        </row>
        <row r="6316">
          <cell r="D6316" t="str">
            <v>Código</v>
          </cell>
          <cell r="E6316" t="str">
            <v>Banco</v>
          </cell>
          <cell r="F6316" t="str">
            <v>Descrição</v>
          </cell>
          <cell r="G6316" t="str">
            <v>Tipo</v>
          </cell>
        </row>
        <row r="6316">
          <cell r="I6316" t="str">
            <v>Und</v>
          </cell>
          <cell r="J6316" t="str">
            <v>Quant.</v>
          </cell>
          <cell r="K6316" t="str">
            <v>Porcent.</v>
          </cell>
          <cell r="L6316" t="str">
            <v>Valor Unit</v>
          </cell>
        </row>
        <row r="6317">
          <cell r="D6317" t="str">
            <v> 96113 </v>
          </cell>
          <cell r="E6317" t="str">
            <v>SINAPI</v>
          </cell>
          <cell r="F6317" t="str">
            <v>FORRO EM PLACAS DE GESSO, PARA AMBIENTES COMERCIAIS. AF_08/2023_PS</v>
          </cell>
          <cell r="G6317" t="str">
            <v>REVE - REVESTIMENTO E TRATAMENTO DE SUPERFÍCIES</v>
          </cell>
        </row>
        <row r="6317">
          <cell r="I6317" t="str">
            <v>m²</v>
          </cell>
          <cell r="J6317">
            <v>1</v>
          </cell>
        </row>
        <row r="6317">
          <cell r="L6317">
            <v>52.28</v>
          </cell>
        </row>
        <row r="6318">
          <cell r="D6318" t="str">
            <v> 88316 </v>
          </cell>
          <cell r="E6318" t="str">
            <v>SINAPI</v>
          </cell>
          <cell r="F6318" t="str">
            <v>SERVENTE COM ENCARGOS COMPLEMENTARES</v>
          </cell>
          <cell r="G6318" t="str">
            <v>SEDI - SERVIÇOS DIVERSOS</v>
          </cell>
        </row>
        <row r="6318">
          <cell r="I6318" t="str">
            <v>H</v>
          </cell>
          <cell r="J6318">
            <v>0.4522</v>
          </cell>
          <cell r="K6318">
            <v>0</v>
          </cell>
          <cell r="L6318">
            <v>25.95</v>
          </cell>
        </row>
        <row r="6319">
          <cell r="D6319" t="str">
            <v> 88269 </v>
          </cell>
          <cell r="E6319" t="str">
            <v>SINAPI</v>
          </cell>
          <cell r="F6319" t="str">
            <v>GESSEIRO COM ENCARGOS COMPLEMENTARES</v>
          </cell>
          <cell r="G6319" t="str">
            <v>SEDI - SERVIÇOS DIVERSOS</v>
          </cell>
        </row>
        <row r="6319">
          <cell r="I6319" t="str">
            <v>H</v>
          </cell>
          <cell r="J6319">
            <v>0.7867</v>
          </cell>
          <cell r="K6319">
            <v>0</v>
          </cell>
          <cell r="L6319">
            <v>32.49</v>
          </cell>
        </row>
        <row r="6320">
          <cell r="D6320" t="str">
            <v> 00000345 </v>
          </cell>
          <cell r="E6320" t="str">
            <v>SINAPI</v>
          </cell>
          <cell r="F6320" t="str">
            <v>ARAME GALVANIZADO 18 BWG, D = 1,24MM (0,009 KG/M)</v>
          </cell>
          <cell r="G6320" t="str">
            <v>Material</v>
          </cell>
        </row>
        <row r="6320">
          <cell r="I6320" t="str">
            <v>KG</v>
          </cell>
          <cell r="J6320">
            <v>0.0217</v>
          </cell>
          <cell r="K6320">
            <v>0</v>
          </cell>
          <cell r="L6320">
            <v>36.64</v>
          </cell>
        </row>
        <row r="6321">
          <cell r="D6321" t="str">
            <v> 00003315 </v>
          </cell>
          <cell r="E6321" t="str">
            <v>SINAPI</v>
          </cell>
          <cell r="F6321" t="str">
            <v>GESSO EM PO PARA REVESTIMENTOS/MOLDURAS/SANCAS E USO GERAL</v>
          </cell>
          <cell r="G6321" t="str">
            <v>Material</v>
          </cell>
        </row>
        <row r="6321">
          <cell r="I6321" t="str">
            <v>KG</v>
          </cell>
          <cell r="J6321">
            <v>1.8127</v>
          </cell>
          <cell r="K6321">
            <v>0</v>
          </cell>
          <cell r="L6321">
            <v>0.79</v>
          </cell>
        </row>
        <row r="6322">
          <cell r="D6322" t="str">
            <v> 00040547 </v>
          </cell>
          <cell r="E6322" t="str">
            <v>SINAPI</v>
          </cell>
          <cell r="F6322" t="str">
            <v>PARAFUSO ZINCADO, AUTOBROCANTE, FLANGEADO, 4,2 MM X 19 MM</v>
          </cell>
          <cell r="G6322" t="str">
            <v>Material</v>
          </cell>
        </row>
        <row r="6322">
          <cell r="I6322" t="str">
            <v>CENTO</v>
          </cell>
          <cell r="J6322">
            <v>0.0293</v>
          </cell>
          <cell r="K6322">
            <v>0</v>
          </cell>
          <cell r="L6322">
            <v>37.87</v>
          </cell>
        </row>
        <row r="6323">
          <cell r="D6323" t="str">
            <v> 00004812 </v>
          </cell>
          <cell r="E6323" t="str">
            <v>SINAPI</v>
          </cell>
          <cell r="F6323" t="str">
            <v>PLACA DE GESSO PARA FORRO, *60 X 60* CM, ESPESSURA DE 12 MM (SEM COLOCACAO)</v>
          </cell>
          <cell r="G6323" t="str">
            <v>Material</v>
          </cell>
        </row>
        <row r="6323">
          <cell r="I6323" t="str">
            <v>M²</v>
          </cell>
          <cell r="J6323">
            <v>1.0414</v>
          </cell>
          <cell r="K6323">
            <v>0</v>
          </cell>
          <cell r="L6323">
            <v>11.11</v>
          </cell>
        </row>
        <row r="6324">
          <cell r="D6324" t="str">
            <v> 00020250 </v>
          </cell>
          <cell r="E6324" t="str">
            <v>SINAPI</v>
          </cell>
          <cell r="F6324" t="str">
            <v>SISAL EM FIBRA / ESTOPA SISAL PARA GESSO</v>
          </cell>
          <cell r="G6324" t="str">
            <v>Material</v>
          </cell>
        </row>
        <row r="6324">
          <cell r="I6324" t="str">
            <v>KG</v>
          </cell>
          <cell r="J6324">
            <v>0.0078</v>
          </cell>
          <cell r="K6324">
            <v>0</v>
          </cell>
          <cell r="L6324">
            <v>16</v>
          </cell>
        </row>
        <row r="6326">
          <cell r="F6326" t="str">
            <v>SERVIÇOS COMPLEMENTARES</v>
          </cell>
        </row>
        <row r="6327">
          <cell r="F6327" t="str">
            <v>RETIRADA DE ENTULHO</v>
          </cell>
        </row>
        <row r="6328">
          <cell r="D6328" t="str">
            <v>Código</v>
          </cell>
          <cell r="E6328" t="str">
            <v>Banco</v>
          </cell>
          <cell r="F6328" t="str">
            <v>Descrição</v>
          </cell>
          <cell r="G6328" t="str">
            <v>Tipo</v>
          </cell>
        </row>
        <row r="6328">
          <cell r="I6328" t="str">
            <v>Und</v>
          </cell>
          <cell r="J6328" t="str">
            <v>Quant.</v>
          </cell>
          <cell r="K6328" t="str">
            <v>Porcent.</v>
          </cell>
          <cell r="L6328" t="str">
            <v>Valor Unit</v>
          </cell>
        </row>
        <row r="6329">
          <cell r="D6329" t="str">
            <v> 04.014.0095-A </v>
          </cell>
          <cell r="E6329" t="str">
            <v>EMOP</v>
          </cell>
          <cell r="F6329" t="str">
            <v>RETIRADA DE ENTULHO DE OBRA COM CACAMBA DE ACO TIPO CONTAINE R COM 5M3 DE CAPACIDADE,INCLUSIVE CARREGAMENTO,TRANSPORTE E DESCARREGAMENTO.CUSTO POR UNIDADE DE CACAMBA E INCLUI A TAX A PARA DESCARGA EM LOCAIS AUTORIZADOS</v>
          </cell>
          <cell r="G6329">
            <v>4</v>
          </cell>
        </row>
        <row r="6329">
          <cell r="I6329" t="str">
            <v>UN</v>
          </cell>
          <cell r="J6329">
            <v>1</v>
          </cell>
        </row>
        <row r="6329">
          <cell r="L6329">
            <v>330.81</v>
          </cell>
        </row>
        <row r="6330">
          <cell r="D6330" t="str">
            <v> 10962 </v>
          </cell>
          <cell r="E6330" t="str">
            <v>EMOP</v>
          </cell>
          <cell r="F6330" t="str">
            <v>ALUGUEL CACAMBA DE ACO TIPO CONTAINER C/ 5M3 CAPAC.P/RETIRADA ENTULHO OBRA,INCL.C ARREGA.,TRANSP.E DESCAR.LOCAIS AUTORIZ.</v>
          </cell>
          <cell r="G6330" t="str">
            <v>Material</v>
          </cell>
        </row>
        <row r="6330">
          <cell r="I6330" t="str">
            <v>UN</v>
          </cell>
          <cell r="J6330">
            <v>1</v>
          </cell>
          <cell r="K6330">
            <v>0</v>
          </cell>
          <cell r="L6330">
            <v>320</v>
          </cell>
        </row>
        <row r="6331">
          <cell r="D6331" t="str">
            <v> 20132 </v>
          </cell>
          <cell r="E6331" t="str">
            <v>EMOP</v>
          </cell>
          <cell r="F6331" t="str">
            <v>MAO-DE-OBRA DE SERVENTE DA CONSTRUCAO CI VIL, INCLUSIVE ENCARGOS SOCIAIS DESONERA DOS</v>
          </cell>
          <cell r="G6331" t="str">
            <v>Mão de Obra</v>
          </cell>
        </row>
        <row r="6331">
          <cell r="I6331" t="str">
            <v>H</v>
          </cell>
          <cell r="J6331">
            <v>0.6</v>
          </cell>
          <cell r="K6331">
            <v>3</v>
          </cell>
          <cell r="L6331">
            <v>17.5</v>
          </cell>
        </row>
        <row r="6333">
          <cell r="F6333" t="str">
            <v>SEGURANÇA E SAÚDE</v>
          </cell>
        </row>
        <row r="6334">
          <cell r="D6334" t="str">
            <v>Código</v>
          </cell>
          <cell r="E6334" t="str">
            <v>Banco</v>
          </cell>
          <cell r="F6334" t="str">
            <v>Descrição</v>
          </cell>
          <cell r="G6334" t="str">
            <v>Tipo</v>
          </cell>
        </row>
        <row r="6334">
          <cell r="I6334" t="str">
            <v>Und</v>
          </cell>
          <cell r="J6334" t="str">
            <v>Quant.</v>
          </cell>
          <cell r="K6334" t="str">
            <v>Porcent.</v>
          </cell>
          <cell r="L6334" t="str">
            <v>Valor Unit</v>
          </cell>
        </row>
        <row r="6335">
          <cell r="D6335" t="str">
            <v> UFF00472 (ADAPT_SBC: 016691) </v>
          </cell>
          <cell r="E6335" t="str">
            <v>Próprio</v>
          </cell>
          <cell r="F6335" t="str">
            <v>ATESTADO PGR - ANUAL</v>
          </cell>
          <cell r="G6335">
            <v>16</v>
          </cell>
        </row>
        <row r="6335">
          <cell r="I6335" t="str">
            <v>UN</v>
          </cell>
          <cell r="J6335">
            <v>1</v>
          </cell>
        </row>
        <row r="6335">
          <cell r="L6335">
            <v>1500</v>
          </cell>
        </row>
        <row r="6336">
          <cell r="D6336" t="str">
            <v> 087756 </v>
          </cell>
          <cell r="E6336" t="str">
            <v>SBC</v>
          </cell>
          <cell r="F6336" t="str">
            <v>ATESTADO PCMSO (NR7) ANUAL</v>
          </cell>
          <cell r="G6336" t="str">
            <v>Material</v>
          </cell>
        </row>
        <row r="6336">
          <cell r="I6336" t="str">
            <v>UN</v>
          </cell>
          <cell r="J6336">
            <v>1</v>
          </cell>
          <cell r="K6336">
            <v>0</v>
          </cell>
          <cell r="L6336">
            <v>1500</v>
          </cell>
        </row>
        <row r="6338">
          <cell r="D6338" t="str">
            <v>Código</v>
          </cell>
          <cell r="E6338" t="str">
            <v>Banco</v>
          </cell>
          <cell r="F6338" t="str">
            <v>Descrição</v>
          </cell>
          <cell r="G6338" t="str">
            <v>Tipo</v>
          </cell>
        </row>
        <row r="6338">
          <cell r="I6338" t="str">
            <v>Und</v>
          </cell>
          <cell r="J6338" t="str">
            <v>Quant.</v>
          </cell>
          <cell r="K6338" t="str">
            <v>Porcent.</v>
          </cell>
          <cell r="L6338" t="str">
            <v>Valor Unit</v>
          </cell>
        </row>
        <row r="6339">
          <cell r="D6339" t="str">
            <v> 016691 </v>
          </cell>
          <cell r="E6339" t="str">
            <v>SBC</v>
          </cell>
          <cell r="F6339" t="str">
            <v>ATESTADO PCMSO (NR7)- ANUAL</v>
          </cell>
          <cell r="G6339" t="str">
            <v>DESPESAS LEGAIS</v>
          </cell>
        </row>
        <row r="6339">
          <cell r="I6339" t="str">
            <v>UN</v>
          </cell>
          <cell r="J6339">
            <v>1</v>
          </cell>
        </row>
        <row r="6339">
          <cell r="L6339">
            <v>1500</v>
          </cell>
        </row>
        <row r="6340">
          <cell r="D6340" t="str">
            <v> 087756 </v>
          </cell>
          <cell r="E6340" t="str">
            <v>SBC</v>
          </cell>
          <cell r="F6340" t="str">
            <v>ATESTADO PCMSO (NR7) ANUAL</v>
          </cell>
          <cell r="G6340" t="str">
            <v>Material</v>
          </cell>
        </row>
        <row r="6340">
          <cell r="I6340" t="str">
            <v>UN</v>
          </cell>
          <cell r="J6340">
            <v>1</v>
          </cell>
          <cell r="K6340">
            <v>0</v>
          </cell>
          <cell r="L6340">
            <v>1500</v>
          </cell>
        </row>
        <row r="6342">
          <cell r="F6342" t="str">
            <v>COMUNICAÇÃO VISUAL / SINALIZAÇÃO</v>
          </cell>
        </row>
        <row r="6343">
          <cell r="D6343" t="str">
            <v>Código</v>
          </cell>
          <cell r="E6343" t="str">
            <v>Banco</v>
          </cell>
          <cell r="F6343" t="str">
            <v>Descrição</v>
          </cell>
          <cell r="G6343" t="str">
            <v>Tipo</v>
          </cell>
        </row>
        <row r="6343">
          <cell r="I6343" t="str">
            <v>Und</v>
          </cell>
          <cell r="J6343" t="str">
            <v>Quant.</v>
          </cell>
          <cell r="K6343" t="str">
            <v>Porcent.</v>
          </cell>
          <cell r="L6343" t="str">
            <v>Valor Unit</v>
          </cell>
        </row>
        <row r="6344">
          <cell r="D6344" t="str">
            <v> UFF00273 (ADAPT_SBC: 120216) </v>
          </cell>
          <cell r="E6344" t="str">
            <v>Próprio</v>
          </cell>
          <cell r="F6344" t="str">
            <v>PAINEL GERAL DOS ANDARES/ HALL ELEVADORES Painel composto de perfis modulares cambiáveis em alumínio anodizado natural. Texto em recorte vinílico.</v>
          </cell>
          <cell r="G6344" t="str">
            <v>ESQV - ESQUADRIAS/FERRAGENS/VIDROS</v>
          </cell>
        </row>
        <row r="6344">
          <cell r="I6344" t="str">
            <v>UN</v>
          </cell>
          <cell r="J6344">
            <v>1</v>
          </cell>
        </row>
        <row r="6344">
          <cell r="L6344">
            <v>507.34</v>
          </cell>
        </row>
        <row r="6345">
          <cell r="D6345" t="str">
            <v> 88277 </v>
          </cell>
          <cell r="E6345" t="str">
            <v>SINAPI</v>
          </cell>
          <cell r="F6345" t="str">
            <v>MONTADOR (TUBO AÇO/EQUIPAMENTOS) COM ENCARGOS COMPLEMENTARES</v>
          </cell>
          <cell r="G6345" t="str">
            <v>SEDI - SERVIÇOS DIVERSOS</v>
          </cell>
        </row>
        <row r="6345">
          <cell r="I6345" t="str">
            <v>H</v>
          </cell>
          <cell r="J6345">
            <v>1.303</v>
          </cell>
          <cell r="K6345">
            <v>0</v>
          </cell>
          <cell r="L6345">
            <v>41.79</v>
          </cell>
        </row>
        <row r="6346">
          <cell r="D6346" t="str">
            <v> 88316 </v>
          </cell>
          <cell r="E6346" t="str">
            <v>SINAPI</v>
          </cell>
          <cell r="F6346" t="str">
            <v>SERVENTE COM ENCARGOS COMPLEMENTARES</v>
          </cell>
          <cell r="G6346" t="str">
            <v>SEDI - SERVIÇOS DIVERSOS</v>
          </cell>
        </row>
        <row r="6346">
          <cell r="I6346" t="str">
            <v>H</v>
          </cell>
          <cell r="J6346">
            <v>1.228</v>
          </cell>
          <cell r="K6346">
            <v>0</v>
          </cell>
          <cell r="L6346">
            <v>25.95</v>
          </cell>
        </row>
        <row r="6347">
          <cell r="D6347" t="str">
            <v> 061678 </v>
          </cell>
          <cell r="E6347" t="str">
            <v>SBC</v>
          </cell>
          <cell r="F6347" t="str">
            <v>CHAPA ALUMINIO PARA ABA TIPO WALL/CAP 1,5mm (4,94kg/m2)</v>
          </cell>
          <cell r="G6347" t="str">
            <v>Material</v>
          </cell>
        </row>
        <row r="6347">
          <cell r="I6347" t="str">
            <v>m²</v>
          </cell>
          <cell r="J6347">
            <v>1.4</v>
          </cell>
          <cell r="K6347">
            <v>0</v>
          </cell>
          <cell r="L6347">
            <v>139.55</v>
          </cell>
        </row>
        <row r="6348">
          <cell r="D6348" t="str">
            <v> 040015 </v>
          </cell>
          <cell r="E6348" t="str">
            <v>SBC</v>
          </cell>
          <cell r="F6348" t="str">
            <v>PREFABRICACAO E USINAGEM DE CHAPAS DE ACO</v>
          </cell>
          <cell r="G6348" t="str">
            <v>Material</v>
          </cell>
        </row>
        <row r="6348">
          <cell r="I6348" t="str">
            <v>KG</v>
          </cell>
          <cell r="J6348">
            <v>6.916</v>
          </cell>
          <cell r="K6348">
            <v>0</v>
          </cell>
          <cell r="L6348">
            <v>11.82</v>
          </cell>
        </row>
        <row r="6349">
          <cell r="D6349" t="str">
            <v> 000881 </v>
          </cell>
          <cell r="E6349" t="str">
            <v>SBC</v>
          </cell>
          <cell r="F6349" t="str">
            <v>ALUGUEL ANDAIME TUBULAR FACHADEIRO-ESTRADO 2 OPERARIOS</v>
          </cell>
          <cell r="G6349" t="str">
            <v>Material</v>
          </cell>
        </row>
        <row r="6349">
          <cell r="I6349" t="str">
            <v>m²</v>
          </cell>
          <cell r="J6349">
            <v>1.4</v>
          </cell>
          <cell r="K6349">
            <v>0</v>
          </cell>
          <cell r="L6349">
            <v>7.8</v>
          </cell>
        </row>
        <row r="6350">
          <cell r="D6350" t="str">
            <v> UFF_COTAÇÃO 302 </v>
          </cell>
          <cell r="E6350" t="str">
            <v>Próprio</v>
          </cell>
          <cell r="F6350" t="str">
            <v>VINIL AUTO-ADESIVO FOSCO OU BRILHANTE C/ APLICAÇÃO</v>
          </cell>
          <cell r="G6350" t="str">
            <v>Material</v>
          </cell>
        </row>
        <row r="6350">
          <cell r="I6350" t="str">
            <v>m²</v>
          </cell>
          <cell r="J6350">
            <v>1.4</v>
          </cell>
          <cell r="K6350">
            <v>0</v>
          </cell>
          <cell r="L6350">
            <v>95</v>
          </cell>
        </row>
        <row r="6352">
          <cell r="D6352" t="str">
            <v>Código</v>
          </cell>
          <cell r="E6352" t="str">
            <v>Banco</v>
          </cell>
          <cell r="F6352" t="str">
            <v>Descrição</v>
          </cell>
          <cell r="G6352" t="str">
            <v>Tipo</v>
          </cell>
        </row>
        <row r="6352">
          <cell r="I6352" t="str">
            <v>Und</v>
          </cell>
          <cell r="J6352" t="str">
            <v>Quant.</v>
          </cell>
          <cell r="K6352" t="str">
            <v>Porcent.</v>
          </cell>
          <cell r="L6352" t="str">
            <v>Valor Unit</v>
          </cell>
        </row>
        <row r="6353">
          <cell r="D6353" t="str">
            <v> UFF00274 (ADAPT_SCO: RV 09.30.0060) </v>
          </cell>
          <cell r="E6353" t="str">
            <v>Próprio</v>
          </cell>
          <cell r="F6353" t="str">
            <v>PLACA INDICATIVA DO ANDAR/ HALL ELEVADORES Placa em MDF 12 mm (0.30 x 1.00 m) revestida com vinil impresso laminado na cor específica do Campus com aplicação de tarja em vinil padrão aço escovado e recortes para texto e números. Fixação em alvenaria.</v>
          </cell>
          <cell r="G6353" t="str">
            <v>RV</v>
          </cell>
        </row>
        <row r="6353">
          <cell r="I6353" t="str">
            <v>un</v>
          </cell>
          <cell r="J6353">
            <v>1</v>
          </cell>
        </row>
        <row r="6353">
          <cell r="L6353">
            <v>109.55</v>
          </cell>
        </row>
        <row r="6354">
          <cell r="D6354" t="str">
            <v> 88261 </v>
          </cell>
          <cell r="E6354" t="str">
            <v>SINAPI</v>
          </cell>
          <cell r="F6354" t="str">
            <v>CARPINTEIRO DE ESQUADRIA COM ENCARGOS COMPLEMENTARES</v>
          </cell>
          <cell r="G6354" t="str">
            <v>SEDI - SERVIÇOS DIVERSOS</v>
          </cell>
        </row>
        <row r="6354">
          <cell r="I6354" t="str">
            <v>H</v>
          </cell>
          <cell r="J6354">
            <v>0.088</v>
          </cell>
          <cell r="K6354">
            <v>0</v>
          </cell>
          <cell r="L6354">
            <v>35.11</v>
          </cell>
        </row>
        <row r="6355">
          <cell r="D6355" t="str">
            <v> 88316 </v>
          </cell>
          <cell r="E6355" t="str">
            <v>SINAPI</v>
          </cell>
          <cell r="F6355" t="str">
            <v>SERVENTE COM ENCARGOS COMPLEMENTARES</v>
          </cell>
          <cell r="G6355" t="str">
            <v>SEDI - SERVIÇOS DIVERSOS</v>
          </cell>
        </row>
        <row r="6355">
          <cell r="I6355" t="str">
            <v>H</v>
          </cell>
          <cell r="J6355">
            <v>0.059</v>
          </cell>
          <cell r="K6355">
            <v>0</v>
          </cell>
          <cell r="L6355">
            <v>25.95</v>
          </cell>
        </row>
        <row r="6356">
          <cell r="D6356" t="str">
            <v> 001091 </v>
          </cell>
          <cell r="E6356" t="str">
            <v>SBC</v>
          </cell>
          <cell r="F6356" t="str">
            <v>FITA VHB DUPLA-FACE STRUCTURAL GLAZING PELE DE VIDRO 25mm x 20m</v>
          </cell>
          <cell r="G6356" t="str">
            <v>Material</v>
          </cell>
        </row>
        <row r="6356">
          <cell r="I6356" t="str">
            <v>UN</v>
          </cell>
          <cell r="J6356">
            <v>0.3</v>
          </cell>
          <cell r="K6356">
            <v>0</v>
          </cell>
          <cell r="L6356">
            <v>246.05</v>
          </cell>
        </row>
        <row r="6357">
          <cell r="D6357" t="str">
            <v> UFF_COTAÇÃO 302 </v>
          </cell>
          <cell r="E6357" t="str">
            <v>Próprio</v>
          </cell>
          <cell r="F6357" t="str">
            <v>VINIL AUTO-ADESIVO FOSCO OU BRILHANTE C/ APLICAÇÃO</v>
          </cell>
          <cell r="G6357" t="str">
            <v>Material</v>
          </cell>
        </row>
        <row r="6357">
          <cell r="I6357" t="str">
            <v>m²</v>
          </cell>
          <cell r="J6357">
            <v>0.3</v>
          </cell>
          <cell r="K6357">
            <v>0</v>
          </cell>
          <cell r="L6357">
            <v>95</v>
          </cell>
        </row>
        <row r="6358">
          <cell r="D6358" t="str">
            <v> 00034659 </v>
          </cell>
          <cell r="E6358" t="str">
            <v>SINAPI</v>
          </cell>
          <cell r="F6358" t="str">
            <v>CHAPA DE MDF BRANCO LISO 1 FACE, E = 12 MM, DE *2,75 X 1,85* M</v>
          </cell>
          <cell r="G6358" t="str">
            <v>Material</v>
          </cell>
        </row>
        <row r="6358">
          <cell r="I6358" t="str">
            <v>m²</v>
          </cell>
          <cell r="J6358">
            <v>0.059</v>
          </cell>
          <cell r="K6358">
            <v>0</v>
          </cell>
          <cell r="L6358">
            <v>44.74</v>
          </cell>
        </row>
        <row r="6360">
          <cell r="D6360" t="str">
            <v>Código</v>
          </cell>
          <cell r="E6360" t="str">
            <v>Banco</v>
          </cell>
          <cell r="F6360" t="str">
            <v>Descrição</v>
          </cell>
          <cell r="G6360" t="str">
            <v>Tipo</v>
          </cell>
        </row>
        <row r="6360">
          <cell r="I6360" t="str">
            <v>Und</v>
          </cell>
          <cell r="J6360" t="str">
            <v>Quant.</v>
          </cell>
          <cell r="K6360" t="str">
            <v>Porcent.</v>
          </cell>
          <cell r="L6360" t="str">
            <v>Valor Unit</v>
          </cell>
        </row>
        <row r="6361">
          <cell r="D6361" t="str">
            <v> UFF00275 (ADAPT_SCO: RV 09.30.0060) </v>
          </cell>
          <cell r="E6361" t="str">
            <v>Próprio</v>
          </cell>
          <cell r="F6361" t="str">
            <v>PLACA INDICATIVA DO ANDAR/ HALL ESCADAS Placa em MDF 12mm (0.30 x 0.50m) revestida com vinil impresso laminado na cor específica do Campus com aplicação de tarja em vinil padrão aço escovado e recortes para texto e números.Fixar em alvenaria .</v>
          </cell>
          <cell r="G6361" t="str">
            <v>RV</v>
          </cell>
        </row>
        <row r="6361">
          <cell r="I6361" t="str">
            <v>un</v>
          </cell>
          <cell r="J6361">
            <v>1</v>
          </cell>
        </row>
        <row r="6361">
          <cell r="L6361">
            <v>54.73</v>
          </cell>
        </row>
        <row r="6362">
          <cell r="D6362" t="str">
            <v> 88261 </v>
          </cell>
          <cell r="E6362" t="str">
            <v>SINAPI</v>
          </cell>
          <cell r="F6362" t="str">
            <v>CARPINTEIRO DE ESQUADRIA COM ENCARGOS COMPLEMENTARES</v>
          </cell>
          <cell r="G6362" t="str">
            <v>SEDI - SERVIÇOS DIVERSOS</v>
          </cell>
        </row>
        <row r="6362">
          <cell r="I6362" t="str">
            <v>H</v>
          </cell>
          <cell r="J6362">
            <v>0.044</v>
          </cell>
          <cell r="K6362">
            <v>0</v>
          </cell>
          <cell r="L6362">
            <v>35.11</v>
          </cell>
        </row>
        <row r="6363">
          <cell r="D6363" t="str">
            <v> 88316 </v>
          </cell>
          <cell r="E6363" t="str">
            <v>SINAPI</v>
          </cell>
          <cell r="F6363" t="str">
            <v>SERVENTE COM ENCARGOS COMPLEMENTARES</v>
          </cell>
          <cell r="G6363" t="str">
            <v>SEDI - SERVIÇOS DIVERSOS</v>
          </cell>
        </row>
        <row r="6363">
          <cell r="I6363" t="str">
            <v>H</v>
          </cell>
          <cell r="J6363">
            <v>0.029</v>
          </cell>
          <cell r="K6363">
            <v>0</v>
          </cell>
          <cell r="L6363">
            <v>25.95</v>
          </cell>
        </row>
        <row r="6364">
          <cell r="D6364" t="str">
            <v> 001091 </v>
          </cell>
          <cell r="E6364" t="str">
            <v>SBC</v>
          </cell>
          <cell r="F6364" t="str">
            <v>FITA VHB DUPLA-FACE STRUCTURAL GLAZING PELE DE VIDRO 25mm x 20m</v>
          </cell>
          <cell r="G6364" t="str">
            <v>Material</v>
          </cell>
        </row>
        <row r="6364">
          <cell r="I6364" t="str">
            <v>UN</v>
          </cell>
          <cell r="J6364">
            <v>0.15</v>
          </cell>
          <cell r="K6364">
            <v>0</v>
          </cell>
          <cell r="L6364">
            <v>246.05</v>
          </cell>
        </row>
        <row r="6365">
          <cell r="D6365" t="str">
            <v> 00034659 </v>
          </cell>
          <cell r="E6365" t="str">
            <v>SINAPI</v>
          </cell>
          <cell r="F6365" t="str">
            <v>CHAPA DE MDF BRANCO LISO 1 FACE, E = 12 MM, DE *2,75 X 1,85* M</v>
          </cell>
          <cell r="G6365" t="str">
            <v>Material</v>
          </cell>
        </row>
        <row r="6365">
          <cell r="I6365" t="str">
            <v>m²</v>
          </cell>
          <cell r="J6365">
            <v>0.029</v>
          </cell>
          <cell r="K6365">
            <v>0</v>
          </cell>
          <cell r="L6365">
            <v>44.74</v>
          </cell>
        </row>
        <row r="6366">
          <cell r="D6366" t="str">
            <v> UFF_COTAÇÃO 302 </v>
          </cell>
          <cell r="E6366" t="str">
            <v>Próprio</v>
          </cell>
          <cell r="F6366" t="str">
            <v>VINIL AUTO-ADESIVO FOSCO OU BRILHANTE C/ APLICAÇÃO</v>
          </cell>
          <cell r="G6366" t="str">
            <v>Material</v>
          </cell>
        </row>
        <row r="6366">
          <cell r="I6366" t="str">
            <v>m²</v>
          </cell>
          <cell r="J6366">
            <v>0.15</v>
          </cell>
          <cell r="K6366">
            <v>0</v>
          </cell>
          <cell r="L6366">
            <v>95</v>
          </cell>
        </row>
        <row r="6368">
          <cell r="D6368" t="str">
            <v>Código</v>
          </cell>
          <cell r="E6368" t="str">
            <v>Banco</v>
          </cell>
          <cell r="F6368" t="str">
            <v>Descrição</v>
          </cell>
          <cell r="G6368" t="str">
            <v>Tipo</v>
          </cell>
        </row>
        <row r="6368">
          <cell r="I6368" t="str">
            <v>Und</v>
          </cell>
          <cell r="J6368" t="str">
            <v>Quant.</v>
          </cell>
          <cell r="K6368" t="str">
            <v>Porcent.</v>
          </cell>
          <cell r="L6368" t="str">
            <v>Valor Unit</v>
          </cell>
        </row>
        <row r="6369">
          <cell r="D6369" t="str">
            <v> UFF00276 (ADAPT_CPOS: 97.02.036) </v>
          </cell>
          <cell r="E6369" t="str">
            <v>Próprio</v>
          </cell>
          <cell r="F6369" t="str">
            <v>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v>
          </cell>
          <cell r="G6369">
            <v>97.02</v>
          </cell>
        </row>
        <row r="6369">
          <cell r="I6369" t="str">
            <v>UN</v>
          </cell>
          <cell r="J6369">
            <v>1</v>
          </cell>
        </row>
        <row r="6369">
          <cell r="L6369">
            <v>12.85</v>
          </cell>
        </row>
        <row r="6370">
          <cell r="D6370" t="str">
            <v> 88309 </v>
          </cell>
          <cell r="E6370" t="str">
            <v>SINAPI</v>
          </cell>
          <cell r="F6370" t="str">
            <v>PEDREIRO COM ENCARGOS COMPLEMENTARES</v>
          </cell>
          <cell r="G6370" t="str">
            <v>SEDI - SERVIÇOS DIVERSOS</v>
          </cell>
        </row>
        <row r="6370">
          <cell r="I6370" t="str">
            <v>H</v>
          </cell>
          <cell r="J6370">
            <v>0.06</v>
          </cell>
          <cell r="K6370">
            <v>0</v>
          </cell>
          <cell r="L6370">
            <v>33.38</v>
          </cell>
        </row>
        <row r="6371">
          <cell r="D6371" t="str">
            <v> 88316 </v>
          </cell>
          <cell r="E6371" t="str">
            <v>SINAPI</v>
          </cell>
          <cell r="F6371" t="str">
            <v>SERVENTE COM ENCARGOS COMPLEMENTARES</v>
          </cell>
          <cell r="G6371" t="str">
            <v>SEDI - SERVIÇOS DIVERSOS</v>
          </cell>
        </row>
        <row r="6371">
          <cell r="I6371" t="str">
            <v>H</v>
          </cell>
          <cell r="J6371">
            <v>0.06</v>
          </cell>
          <cell r="K6371">
            <v>0</v>
          </cell>
          <cell r="L6371">
            <v>25.95</v>
          </cell>
        </row>
        <row r="6372">
          <cell r="D6372" t="str">
            <v> 00011950 </v>
          </cell>
          <cell r="E6372" t="str">
            <v>SINAPI</v>
          </cell>
          <cell r="F6372" t="str">
            <v>BUCHA DE NYLON SEM ABA S6, COM PARAFUSO DE 4,20 X 40 MM EM ACO ZINCADO COM ROSCA SOBERBA, CABECA CHATA E FENDA PHILLIPS</v>
          </cell>
          <cell r="G6372" t="str">
            <v>Material</v>
          </cell>
        </row>
        <row r="6372">
          <cell r="I6372" t="str">
            <v>UN</v>
          </cell>
          <cell r="J6372">
            <v>2</v>
          </cell>
          <cell r="K6372">
            <v>0</v>
          </cell>
          <cell r="L6372">
            <v>0.31</v>
          </cell>
        </row>
        <row r="6373">
          <cell r="D6373" t="str">
            <v> UFF_COTAÇÃO 303 </v>
          </cell>
          <cell r="E6373" t="str">
            <v>Próprio</v>
          </cell>
          <cell r="F6373" t="str">
            <v>PLACA DE PVC EXPANDIDO 4MM 1220X2440MM</v>
          </cell>
          <cell r="G6373" t="str">
            <v>Material</v>
          </cell>
        </row>
        <row r="6373">
          <cell r="I6373" t="str">
            <v>UN</v>
          </cell>
          <cell r="J6373">
            <v>0.01</v>
          </cell>
          <cell r="K6373">
            <v>0</v>
          </cell>
          <cell r="L6373">
            <v>298</v>
          </cell>
        </row>
        <row r="6374">
          <cell r="D6374" t="str">
            <v> UFF_COTAÇÃO 302 </v>
          </cell>
          <cell r="E6374" t="str">
            <v>Próprio</v>
          </cell>
          <cell r="F6374" t="str">
            <v>VINIL AUTO-ADESIVO FOSCO OU BRILHANTE C/ APLICAÇÃO</v>
          </cell>
          <cell r="G6374" t="str">
            <v>Material</v>
          </cell>
        </row>
        <row r="6374">
          <cell r="I6374" t="str">
            <v>m²</v>
          </cell>
          <cell r="J6374">
            <v>0.06</v>
          </cell>
          <cell r="K6374">
            <v>0</v>
          </cell>
          <cell r="L6374">
            <v>95</v>
          </cell>
        </row>
        <row r="6376">
          <cell r="D6376" t="str">
            <v>Código</v>
          </cell>
          <cell r="E6376" t="str">
            <v>Banco</v>
          </cell>
          <cell r="F6376" t="str">
            <v>Descrição</v>
          </cell>
          <cell r="G6376" t="str">
            <v>Tipo</v>
          </cell>
        </row>
        <row r="6376">
          <cell r="I6376" t="str">
            <v>Und</v>
          </cell>
          <cell r="J6376" t="str">
            <v>Quant.</v>
          </cell>
          <cell r="K6376" t="str">
            <v>Porcent.</v>
          </cell>
          <cell r="L6376" t="str">
            <v>Valor Unit</v>
          </cell>
        </row>
        <row r="6377">
          <cell r="D6377" t="str">
            <v> UFF00277 (ADAPT_CPOS: 97.02.036) </v>
          </cell>
          <cell r="E6377" t="str">
            <v>Próprio</v>
          </cell>
          <cell r="F6377" t="str">
            <v>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v>
          </cell>
          <cell r="G6377">
            <v>97.02</v>
          </cell>
        </row>
        <row r="6377">
          <cell r="I6377" t="str">
            <v>UN</v>
          </cell>
          <cell r="J6377">
            <v>1</v>
          </cell>
        </row>
        <row r="6377">
          <cell r="L6377">
            <v>16.83</v>
          </cell>
        </row>
        <row r="6378">
          <cell r="D6378" t="str">
            <v> 88309 </v>
          </cell>
          <cell r="E6378" t="str">
            <v>SINAPI</v>
          </cell>
          <cell r="F6378" t="str">
            <v>PEDREIRO COM ENCARGOS COMPLEMENTARES</v>
          </cell>
          <cell r="G6378" t="str">
            <v>SEDI - SERVIÇOS DIVERSOS</v>
          </cell>
        </row>
        <row r="6378">
          <cell r="I6378" t="str">
            <v>H</v>
          </cell>
          <cell r="J6378">
            <v>0.08</v>
          </cell>
          <cell r="K6378">
            <v>0</v>
          </cell>
          <cell r="L6378">
            <v>33.38</v>
          </cell>
        </row>
        <row r="6379">
          <cell r="D6379" t="str">
            <v> 88316 </v>
          </cell>
          <cell r="E6379" t="str">
            <v>SINAPI</v>
          </cell>
          <cell r="F6379" t="str">
            <v>SERVENTE COM ENCARGOS COMPLEMENTARES</v>
          </cell>
          <cell r="G6379" t="str">
            <v>SEDI - SERVIÇOS DIVERSOS</v>
          </cell>
        </row>
        <row r="6379">
          <cell r="I6379" t="str">
            <v>H</v>
          </cell>
          <cell r="J6379">
            <v>0.08</v>
          </cell>
          <cell r="K6379">
            <v>0</v>
          </cell>
          <cell r="L6379">
            <v>25.95</v>
          </cell>
        </row>
        <row r="6380">
          <cell r="D6380" t="str">
            <v> 00011950 </v>
          </cell>
          <cell r="E6380" t="str">
            <v>SINAPI</v>
          </cell>
          <cell r="F6380" t="str">
            <v>BUCHA DE NYLON SEM ABA S6, COM PARAFUSO DE 4,20 X 40 MM EM ACO ZINCADO COM ROSCA SOBERBA, CABECA CHATA E FENDA PHILLIPS</v>
          </cell>
          <cell r="G6380" t="str">
            <v>Material</v>
          </cell>
        </row>
        <row r="6380">
          <cell r="I6380" t="str">
            <v>UN</v>
          </cell>
          <cell r="J6380">
            <v>2</v>
          </cell>
          <cell r="K6380">
            <v>0</v>
          </cell>
          <cell r="L6380">
            <v>0.31</v>
          </cell>
        </row>
        <row r="6381">
          <cell r="D6381" t="str">
            <v> UFF_COTAÇÃO 302 </v>
          </cell>
          <cell r="E6381" t="str">
            <v>Próprio</v>
          </cell>
          <cell r="F6381" t="str">
            <v>VINIL AUTO-ADESIVO FOSCO OU BRILHANTE C/ APLICAÇÃO</v>
          </cell>
          <cell r="G6381" t="str">
            <v>Material</v>
          </cell>
        </row>
        <row r="6381">
          <cell r="I6381" t="str">
            <v>m²</v>
          </cell>
          <cell r="J6381">
            <v>0.08</v>
          </cell>
          <cell r="K6381">
            <v>0</v>
          </cell>
          <cell r="L6381">
            <v>95</v>
          </cell>
        </row>
        <row r="6382">
          <cell r="D6382" t="str">
            <v> UFF_COTAÇÃO 303 </v>
          </cell>
          <cell r="E6382" t="str">
            <v>Próprio</v>
          </cell>
          <cell r="F6382" t="str">
            <v>PLACA DE PVC EXPANDIDO 4MM 1220X2440MM</v>
          </cell>
          <cell r="G6382" t="str">
            <v>Material</v>
          </cell>
        </row>
        <row r="6382">
          <cell r="I6382" t="str">
            <v>UN</v>
          </cell>
          <cell r="J6382">
            <v>0.013</v>
          </cell>
          <cell r="K6382">
            <v>0</v>
          </cell>
          <cell r="L6382">
            <v>298</v>
          </cell>
        </row>
        <row r="6384">
          <cell r="D6384" t="str">
            <v>Código</v>
          </cell>
          <cell r="E6384" t="str">
            <v>Banco</v>
          </cell>
          <cell r="F6384" t="str">
            <v>Descrição</v>
          </cell>
          <cell r="G6384" t="str">
            <v>Tipo</v>
          </cell>
        </row>
        <row r="6384">
          <cell r="I6384" t="str">
            <v>Und</v>
          </cell>
          <cell r="J6384" t="str">
            <v>Quant.</v>
          </cell>
          <cell r="K6384" t="str">
            <v>Porcent.</v>
          </cell>
          <cell r="L6384" t="str">
            <v>Valor Unit</v>
          </cell>
        </row>
        <row r="6385">
          <cell r="D6385" t="str">
            <v> UFF00278 (ADAPT_CPOS: 97.02.036) </v>
          </cell>
          <cell r="E6385" t="str">
            <v>Próprio</v>
          </cell>
          <cell r="F6385" t="str">
            <v>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v>
          </cell>
          <cell r="G6385">
            <v>97.02</v>
          </cell>
        </row>
        <row r="6385">
          <cell r="I6385" t="str">
            <v>UN</v>
          </cell>
          <cell r="J6385">
            <v>1</v>
          </cell>
        </row>
        <row r="6385">
          <cell r="L6385">
            <v>14.47</v>
          </cell>
        </row>
        <row r="6386">
          <cell r="D6386" t="str">
            <v> 88316 </v>
          </cell>
          <cell r="E6386" t="str">
            <v>SINAPI</v>
          </cell>
          <cell r="F6386" t="str">
            <v>SERVENTE COM ENCARGOS COMPLEMENTARES</v>
          </cell>
          <cell r="G6386" t="str">
            <v>SEDI - SERVIÇOS DIVERSOS</v>
          </cell>
        </row>
        <row r="6386">
          <cell r="I6386" t="str">
            <v>H</v>
          </cell>
          <cell r="J6386">
            <v>0.036</v>
          </cell>
          <cell r="K6386">
            <v>0</v>
          </cell>
          <cell r="L6386">
            <v>25.95</v>
          </cell>
        </row>
        <row r="6387">
          <cell r="D6387" t="str">
            <v> 88309 </v>
          </cell>
          <cell r="E6387" t="str">
            <v>SINAPI</v>
          </cell>
          <cell r="F6387" t="str">
            <v>PEDREIRO COM ENCARGOS COMPLEMENTARES</v>
          </cell>
          <cell r="G6387" t="str">
            <v>SEDI - SERVIÇOS DIVERSOS</v>
          </cell>
        </row>
        <row r="6387">
          <cell r="I6387" t="str">
            <v>H</v>
          </cell>
          <cell r="J6387">
            <v>0.036</v>
          </cell>
          <cell r="K6387">
            <v>0</v>
          </cell>
          <cell r="L6387">
            <v>33.38</v>
          </cell>
        </row>
        <row r="6388">
          <cell r="D6388" t="str">
            <v> UFF_COTAÇÃO 303 </v>
          </cell>
          <cell r="E6388" t="str">
            <v>Próprio</v>
          </cell>
          <cell r="F6388" t="str">
            <v>PLACA DE PVC EXPANDIDO 4MM 1220X2440MM</v>
          </cell>
          <cell r="G6388" t="str">
            <v>Material</v>
          </cell>
        </row>
        <row r="6388">
          <cell r="I6388" t="str">
            <v>UN</v>
          </cell>
          <cell r="J6388">
            <v>0.006</v>
          </cell>
          <cell r="K6388">
            <v>0</v>
          </cell>
          <cell r="L6388">
            <v>298</v>
          </cell>
        </row>
        <row r="6389">
          <cell r="D6389" t="str">
            <v> 001091 </v>
          </cell>
          <cell r="E6389" t="str">
            <v>SBC</v>
          </cell>
          <cell r="F6389" t="str">
            <v>FITA VHB DUPLA-FACE STRUCTURAL GLAZING PELE DE VIDRO 25mm x 20m</v>
          </cell>
          <cell r="G6389" t="str">
            <v>Material</v>
          </cell>
        </row>
        <row r="6389">
          <cell r="I6389" t="str">
            <v>UN</v>
          </cell>
          <cell r="J6389">
            <v>0.036</v>
          </cell>
          <cell r="K6389">
            <v>0</v>
          </cell>
          <cell r="L6389">
            <v>246.05</v>
          </cell>
        </row>
        <row r="6390">
          <cell r="D6390" t="str">
            <v> UFF_COTAÇÃO 302 </v>
          </cell>
          <cell r="E6390" t="str">
            <v>Próprio</v>
          </cell>
          <cell r="F6390" t="str">
            <v>VINIL AUTO-ADESIVO FOSCO OU BRILHANTE C/ APLICAÇÃO</v>
          </cell>
          <cell r="G6390" t="str">
            <v>Material</v>
          </cell>
        </row>
        <row r="6390">
          <cell r="I6390" t="str">
            <v>m²</v>
          </cell>
          <cell r="J6390">
            <v>0.018</v>
          </cell>
          <cell r="K6390">
            <v>0</v>
          </cell>
          <cell r="L6390">
            <v>95</v>
          </cell>
        </row>
        <row r="6392">
          <cell r="D6392" t="str">
            <v>Código</v>
          </cell>
          <cell r="E6392" t="str">
            <v>Banco</v>
          </cell>
          <cell r="F6392" t="str">
            <v>Descrição</v>
          </cell>
          <cell r="G6392" t="str">
            <v>Tipo</v>
          </cell>
        </row>
        <row r="6392">
          <cell r="I6392" t="str">
            <v>Und</v>
          </cell>
          <cell r="J6392" t="str">
            <v>Quant.</v>
          </cell>
          <cell r="K6392" t="str">
            <v>Porcent.</v>
          </cell>
          <cell r="L6392" t="str">
            <v>Valor Unit</v>
          </cell>
        </row>
        <row r="6393">
          <cell r="D6393" t="str">
            <v> UFF00279 (ADAPT_CPOS: 97.02.036) </v>
          </cell>
          <cell r="E6393" t="str">
            <v>Próprio</v>
          </cell>
          <cell r="F6393" t="str">
            <v>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v>
          </cell>
          <cell r="G6393">
            <v>97.02</v>
          </cell>
        </row>
        <row r="6393">
          <cell r="I6393" t="str">
            <v>UN</v>
          </cell>
          <cell r="J6393">
            <v>1</v>
          </cell>
        </row>
        <row r="6393">
          <cell r="L6393">
            <v>12.77</v>
          </cell>
        </row>
        <row r="6394">
          <cell r="D6394" t="str">
            <v> 88309 </v>
          </cell>
          <cell r="E6394" t="str">
            <v>SINAPI</v>
          </cell>
          <cell r="F6394" t="str">
            <v>PEDREIRO COM ENCARGOS COMPLEMENTARES</v>
          </cell>
          <cell r="G6394" t="str">
            <v>SEDI - SERVIÇOS DIVERSOS</v>
          </cell>
        </row>
        <row r="6394">
          <cell r="I6394" t="str">
            <v>H</v>
          </cell>
          <cell r="J6394">
            <v>0.032</v>
          </cell>
          <cell r="K6394">
            <v>0</v>
          </cell>
          <cell r="L6394">
            <v>33.38</v>
          </cell>
        </row>
        <row r="6395">
          <cell r="D6395" t="str">
            <v> 88316 </v>
          </cell>
          <cell r="E6395" t="str">
            <v>SINAPI</v>
          </cell>
          <cell r="F6395" t="str">
            <v>SERVENTE COM ENCARGOS COMPLEMENTARES</v>
          </cell>
          <cell r="G6395" t="str">
            <v>SEDI - SERVIÇOS DIVERSOS</v>
          </cell>
        </row>
        <row r="6395">
          <cell r="I6395" t="str">
            <v>H</v>
          </cell>
          <cell r="J6395">
            <v>0.032</v>
          </cell>
          <cell r="K6395">
            <v>0</v>
          </cell>
          <cell r="L6395">
            <v>25.95</v>
          </cell>
        </row>
        <row r="6396">
          <cell r="D6396" t="str">
            <v> 001091 </v>
          </cell>
          <cell r="E6396" t="str">
            <v>SBC</v>
          </cell>
          <cell r="F6396" t="str">
            <v>FITA VHB DUPLA-FACE STRUCTURAL GLAZING PELE DE VIDRO 25mm x 20m</v>
          </cell>
          <cell r="G6396" t="str">
            <v>Material</v>
          </cell>
        </row>
        <row r="6396">
          <cell r="I6396" t="str">
            <v>UN</v>
          </cell>
          <cell r="J6396">
            <v>0.032</v>
          </cell>
          <cell r="K6396">
            <v>0</v>
          </cell>
          <cell r="L6396">
            <v>246.05</v>
          </cell>
        </row>
        <row r="6397">
          <cell r="D6397" t="str">
            <v> UFF_COTAÇÃO 303 </v>
          </cell>
          <cell r="E6397" t="str">
            <v>Próprio</v>
          </cell>
          <cell r="F6397" t="str">
            <v>PLACA DE PVC EXPANDIDO 4MM 1220X2440MM</v>
          </cell>
          <cell r="G6397" t="str">
            <v>Material</v>
          </cell>
        </row>
        <row r="6397">
          <cell r="I6397" t="str">
            <v>UN</v>
          </cell>
          <cell r="J6397">
            <v>0.005</v>
          </cell>
          <cell r="K6397">
            <v>0</v>
          </cell>
          <cell r="L6397">
            <v>298</v>
          </cell>
        </row>
        <row r="6398">
          <cell r="D6398" t="str">
            <v> UFF_COTAÇÃO 302 </v>
          </cell>
          <cell r="E6398" t="str">
            <v>Próprio</v>
          </cell>
          <cell r="F6398" t="str">
            <v>VINIL AUTO-ADESIVO FOSCO OU BRILHANTE C/ APLICAÇÃO</v>
          </cell>
          <cell r="G6398" t="str">
            <v>Material</v>
          </cell>
        </row>
        <row r="6398">
          <cell r="I6398" t="str">
            <v>m²</v>
          </cell>
          <cell r="J6398">
            <v>0.016</v>
          </cell>
          <cell r="K6398">
            <v>0</v>
          </cell>
          <cell r="L6398">
            <v>95</v>
          </cell>
        </row>
        <row r="6400">
          <cell r="D6400" t="str">
            <v>Código</v>
          </cell>
          <cell r="E6400" t="str">
            <v>Banco</v>
          </cell>
          <cell r="F6400" t="str">
            <v>Descrição</v>
          </cell>
          <cell r="G6400" t="str">
            <v>Tipo</v>
          </cell>
        </row>
        <row r="6400">
          <cell r="I6400" t="str">
            <v>Und</v>
          </cell>
          <cell r="J6400" t="str">
            <v>Quant.</v>
          </cell>
          <cell r="K6400" t="str">
            <v>Porcent.</v>
          </cell>
          <cell r="L6400" t="str">
            <v>Valor Unit</v>
          </cell>
        </row>
        <row r="6401">
          <cell r="D6401" t="str">
            <v> UFF00280 (ADAPT_SUDECAP: 18.05.29) </v>
          </cell>
          <cell r="E6401" t="str">
            <v>Próprio</v>
          </cell>
          <cell r="F6401" t="str">
            <v>PLACA DE PICTOGRAMA Placa em pvc expandido 4mm (10x10) na cor branca com aplicação em vinil impresso na cor específica do campus e seta recortada em vinil na cor preta. Fixar na superfície determinada no projeto de comunicação visual, através de fita duplaface (tipo banana).</v>
          </cell>
          <cell r="G6401">
            <v>18.05</v>
          </cell>
        </row>
        <row r="6401">
          <cell r="I6401" t="str">
            <v>UN</v>
          </cell>
          <cell r="J6401">
            <v>1</v>
          </cell>
        </row>
        <row r="6401">
          <cell r="L6401">
            <v>13.24</v>
          </cell>
        </row>
        <row r="6402">
          <cell r="D6402" t="str">
            <v> 88316 </v>
          </cell>
          <cell r="E6402" t="str">
            <v>SINAPI</v>
          </cell>
          <cell r="F6402" t="str">
            <v>SERVENTE COM ENCARGOS COMPLEMENTARES</v>
          </cell>
          <cell r="G6402" t="str">
            <v>SEDI - SERVIÇOS DIVERSOS</v>
          </cell>
        </row>
        <row r="6402">
          <cell r="I6402" t="str">
            <v>H</v>
          </cell>
          <cell r="J6402">
            <v>0.25</v>
          </cell>
          <cell r="K6402">
            <v>0</v>
          </cell>
          <cell r="L6402">
            <v>25.95</v>
          </cell>
        </row>
        <row r="6403">
          <cell r="D6403" t="str">
            <v> UFF_COTAÇÃO 302 </v>
          </cell>
          <cell r="E6403" t="str">
            <v>Próprio</v>
          </cell>
          <cell r="F6403" t="str">
            <v>VINIL AUTO-ADESIVO FOSCO OU BRILHANTE C/ APLICAÇÃO</v>
          </cell>
          <cell r="G6403" t="str">
            <v>Material</v>
          </cell>
        </row>
        <row r="6403">
          <cell r="I6403" t="str">
            <v>m²</v>
          </cell>
          <cell r="J6403">
            <v>0.01</v>
          </cell>
          <cell r="K6403">
            <v>0</v>
          </cell>
          <cell r="L6403">
            <v>95</v>
          </cell>
        </row>
        <row r="6404">
          <cell r="D6404" t="str">
            <v> UFF_COTAÇÃO 303 </v>
          </cell>
          <cell r="E6404" t="str">
            <v>Próprio</v>
          </cell>
          <cell r="F6404" t="str">
            <v>PLACA DE PVC EXPANDIDO 4MM 1220X2440MM</v>
          </cell>
          <cell r="G6404" t="str">
            <v>Material</v>
          </cell>
        </row>
        <row r="6404">
          <cell r="I6404" t="str">
            <v>UN</v>
          </cell>
          <cell r="J6404">
            <v>0.003</v>
          </cell>
          <cell r="K6404">
            <v>0</v>
          </cell>
          <cell r="L6404">
            <v>298</v>
          </cell>
        </row>
        <row r="6405">
          <cell r="D6405" t="str">
            <v> 001091 </v>
          </cell>
          <cell r="E6405" t="str">
            <v>SBC</v>
          </cell>
          <cell r="F6405" t="str">
            <v>FITA VHB DUPLA-FACE STRUCTURAL GLAZING PELE DE VIDRO 25mm x 20m</v>
          </cell>
          <cell r="G6405" t="str">
            <v>Material</v>
          </cell>
        </row>
        <row r="6405">
          <cell r="I6405" t="str">
            <v>UN</v>
          </cell>
          <cell r="J6405">
            <v>0.02</v>
          </cell>
          <cell r="K6405">
            <v>0</v>
          </cell>
          <cell r="L6405">
            <v>246.05</v>
          </cell>
        </row>
        <row r="6407">
          <cell r="D6407" t="str">
            <v>Código</v>
          </cell>
          <cell r="E6407" t="str">
            <v>Banco</v>
          </cell>
          <cell r="F6407" t="str">
            <v>Descrição</v>
          </cell>
          <cell r="G6407" t="str">
            <v>Tipo</v>
          </cell>
        </row>
        <row r="6407">
          <cell r="I6407" t="str">
            <v>Und</v>
          </cell>
          <cell r="J6407" t="str">
            <v>Quant.</v>
          </cell>
          <cell r="K6407" t="str">
            <v>Porcent.</v>
          </cell>
          <cell r="L6407" t="str">
            <v>Valor Unit</v>
          </cell>
        </row>
        <row r="6408">
          <cell r="D6408" t="str">
            <v> UFF00281 (ADAPT_SCO: RV 09.30.0060) </v>
          </cell>
          <cell r="E6408" t="str">
            <v>Próprio</v>
          </cell>
          <cell r="F6408" t="str">
            <v>PLACAS DE CIRCULAÇÃO PARA DIRECIONAR SALAS- FIXA EM ALVENARIA Placa em MDF 10 mm revestido com vinil impresso laminado na cor específica do Campus com aplicação de tarja em vinil padrão aço escovado e recortes para texto e números. Fixar em alvenaria.</v>
          </cell>
          <cell r="G6408" t="str">
            <v>RV</v>
          </cell>
        </row>
        <row r="6408">
          <cell r="I6408" t="str">
            <v>un</v>
          </cell>
          <cell r="J6408">
            <v>1</v>
          </cell>
        </row>
        <row r="6408">
          <cell r="L6408">
            <v>72.95</v>
          </cell>
        </row>
        <row r="6409">
          <cell r="D6409" t="str">
            <v> 88261 </v>
          </cell>
          <cell r="E6409" t="str">
            <v>SINAPI</v>
          </cell>
          <cell r="F6409" t="str">
            <v>CARPINTEIRO DE ESQUADRIA COM ENCARGOS COMPLEMENTARES</v>
          </cell>
          <cell r="G6409" t="str">
            <v>SEDI - SERVIÇOS DIVERSOS</v>
          </cell>
        </row>
        <row r="6409">
          <cell r="I6409" t="str">
            <v>H</v>
          </cell>
          <cell r="J6409">
            <v>0.059</v>
          </cell>
          <cell r="K6409">
            <v>0</v>
          </cell>
          <cell r="L6409">
            <v>35.11</v>
          </cell>
        </row>
        <row r="6410">
          <cell r="D6410" t="str">
            <v> 88316 </v>
          </cell>
          <cell r="E6410" t="str">
            <v>SINAPI</v>
          </cell>
          <cell r="F6410" t="str">
            <v>SERVENTE COM ENCARGOS COMPLEMENTARES</v>
          </cell>
          <cell r="G6410" t="str">
            <v>SEDI - SERVIÇOS DIVERSOS</v>
          </cell>
        </row>
        <row r="6410">
          <cell r="I6410" t="str">
            <v>H</v>
          </cell>
          <cell r="J6410">
            <v>0.039</v>
          </cell>
          <cell r="K6410">
            <v>0</v>
          </cell>
          <cell r="L6410">
            <v>25.95</v>
          </cell>
        </row>
        <row r="6411">
          <cell r="D6411" t="str">
            <v> UFF_COTAÇÃO 302 </v>
          </cell>
          <cell r="E6411" t="str">
            <v>Próprio</v>
          </cell>
          <cell r="F6411" t="str">
            <v>VINIL AUTO-ADESIVO FOSCO OU BRILHANTE C/ APLICAÇÃO</v>
          </cell>
          <cell r="G6411" t="str">
            <v>Material</v>
          </cell>
        </row>
        <row r="6411">
          <cell r="I6411" t="str">
            <v>m²</v>
          </cell>
          <cell r="J6411">
            <v>0.2</v>
          </cell>
          <cell r="K6411">
            <v>0</v>
          </cell>
          <cell r="L6411">
            <v>95</v>
          </cell>
        </row>
        <row r="6412">
          <cell r="D6412" t="str">
            <v> 00034668 </v>
          </cell>
          <cell r="E6412" t="str">
            <v>SINAPI</v>
          </cell>
          <cell r="F6412" t="str">
            <v>CHAPA DE MDF BRANCO LISO 1 FACE, E = 9 MM, DE *2,75 X 1,85* M</v>
          </cell>
          <cell r="G6412" t="str">
            <v>Material</v>
          </cell>
        </row>
        <row r="6412">
          <cell r="I6412" t="str">
            <v>m²</v>
          </cell>
          <cell r="J6412">
            <v>0.039</v>
          </cell>
          <cell r="K6412">
            <v>0</v>
          </cell>
          <cell r="L6412">
            <v>42.75</v>
          </cell>
        </row>
        <row r="6413">
          <cell r="D6413" t="str">
            <v> 001091 </v>
          </cell>
          <cell r="E6413" t="str">
            <v>SBC</v>
          </cell>
          <cell r="F6413" t="str">
            <v>FITA VHB DUPLA-FACE STRUCTURAL GLAZING PELE DE VIDRO 25mm x 20m</v>
          </cell>
          <cell r="G6413" t="str">
            <v>Material</v>
          </cell>
        </row>
        <row r="6413">
          <cell r="I6413" t="str">
            <v>UN</v>
          </cell>
          <cell r="J6413">
            <v>0.2</v>
          </cell>
          <cell r="K6413">
            <v>0</v>
          </cell>
          <cell r="L6413">
            <v>246.05</v>
          </cell>
        </row>
        <row r="6415">
          <cell r="D6415" t="str">
            <v>Código</v>
          </cell>
          <cell r="E6415" t="str">
            <v>Banco</v>
          </cell>
          <cell r="F6415" t="str">
            <v>Descrição</v>
          </cell>
          <cell r="G6415" t="str">
            <v>Tipo</v>
          </cell>
        </row>
        <row r="6415">
          <cell r="I6415" t="str">
            <v>Und</v>
          </cell>
          <cell r="J6415" t="str">
            <v>Quant.</v>
          </cell>
          <cell r="K6415" t="str">
            <v>Porcent.</v>
          </cell>
          <cell r="L6415" t="str">
            <v>Valor Unit</v>
          </cell>
        </row>
        <row r="6416">
          <cell r="D6416" t="str">
            <v> UFF00282 (ADAPT_CPOS: 97.02.036) </v>
          </cell>
          <cell r="E6416" t="str">
            <v>Próprio</v>
          </cell>
          <cell r="F6416" t="str">
            <v>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v>
          </cell>
          <cell r="G6416">
            <v>97.02</v>
          </cell>
        </row>
        <row r="6416">
          <cell r="I6416" t="str">
            <v>UN</v>
          </cell>
          <cell r="J6416">
            <v>1</v>
          </cell>
        </row>
        <row r="6416">
          <cell r="L6416">
            <v>144.01</v>
          </cell>
        </row>
        <row r="6417">
          <cell r="D6417" t="str">
            <v> 88316 </v>
          </cell>
          <cell r="E6417" t="str">
            <v>SINAPI</v>
          </cell>
          <cell r="F6417" t="str">
            <v>SERVENTE COM ENCARGOS COMPLEMENTARES</v>
          </cell>
          <cell r="G6417" t="str">
            <v>SEDI - SERVIÇOS DIVERSOS</v>
          </cell>
        </row>
        <row r="6417">
          <cell r="I6417" t="str">
            <v>H</v>
          </cell>
          <cell r="J6417">
            <v>0.5</v>
          </cell>
          <cell r="K6417">
            <v>0</v>
          </cell>
          <cell r="L6417">
            <v>25.95</v>
          </cell>
        </row>
        <row r="6418">
          <cell r="D6418" t="str">
            <v> 88309 </v>
          </cell>
          <cell r="E6418" t="str">
            <v>SINAPI</v>
          </cell>
          <cell r="F6418" t="str">
            <v>PEDREIRO COM ENCARGOS COMPLEMENTARES</v>
          </cell>
          <cell r="G6418" t="str">
            <v>SEDI - SERVIÇOS DIVERSOS</v>
          </cell>
        </row>
        <row r="6418">
          <cell r="I6418" t="str">
            <v>H</v>
          </cell>
          <cell r="J6418">
            <v>0.5</v>
          </cell>
          <cell r="K6418">
            <v>0</v>
          </cell>
          <cell r="L6418">
            <v>33.38</v>
          </cell>
        </row>
        <row r="6419">
          <cell r="D6419" t="str">
            <v> 00007697 </v>
          </cell>
          <cell r="E6419" t="str">
            <v>SINAPI</v>
          </cell>
          <cell r="F6419" t="str">
            <v>TUBO ACO GALVANIZADO COM COSTURA, CLASSE MEDIA, DN 1.1/2", E = *3,25* MM, PESO *3,61* KG/M (NBR 5580)</v>
          </cell>
          <cell r="G6419" t="str">
            <v>Material</v>
          </cell>
        </row>
        <row r="6419">
          <cell r="I6419" t="str">
            <v>M</v>
          </cell>
          <cell r="J6419">
            <v>1</v>
          </cell>
          <cell r="K6419">
            <v>0</v>
          </cell>
          <cell r="L6419">
            <v>52.15</v>
          </cell>
        </row>
        <row r="6420">
          <cell r="D6420" t="str">
            <v> UFF_COTAÇÃO 304 </v>
          </cell>
          <cell r="E6420" t="str">
            <v>Próprio</v>
          </cell>
          <cell r="F6420" t="str">
            <v>PLACA DE PVC EXPANDIDO 2MM 1220X2440MM</v>
          </cell>
          <cell r="G6420" t="str">
            <v>Material</v>
          </cell>
        </row>
        <row r="6420">
          <cell r="I6420" t="str">
            <v>UN</v>
          </cell>
          <cell r="J6420">
            <v>0.084</v>
          </cell>
          <cell r="K6420">
            <v>0</v>
          </cell>
          <cell r="L6420">
            <v>109.55</v>
          </cell>
        </row>
        <row r="6421">
          <cell r="D6421" t="str">
            <v> UFF_COTAÇÃO 305 </v>
          </cell>
          <cell r="E6421" t="str">
            <v>Próprio</v>
          </cell>
          <cell r="F6421" t="str">
            <v>LETRA DE PVC EXPANDIDO 10MM – 20CM</v>
          </cell>
          <cell r="G6421" t="str">
            <v>Material</v>
          </cell>
        </row>
        <row r="6421">
          <cell r="I6421" t="str">
            <v>UN</v>
          </cell>
          <cell r="J6421">
            <v>1</v>
          </cell>
          <cell r="K6421">
            <v>0</v>
          </cell>
          <cell r="L6421">
            <v>5.5</v>
          </cell>
        </row>
        <row r="6422">
          <cell r="D6422" t="str">
            <v> UFF_COTAÇÃO 302 </v>
          </cell>
          <cell r="E6422" t="str">
            <v>Próprio</v>
          </cell>
          <cell r="F6422" t="str">
            <v>VINIL AUTO-ADESIVO FOSCO OU BRILHANTE C/ APLICAÇÃO</v>
          </cell>
          <cell r="G6422" t="str">
            <v>Material</v>
          </cell>
        </row>
        <row r="6422">
          <cell r="I6422" t="str">
            <v>m²</v>
          </cell>
          <cell r="J6422">
            <v>0.5</v>
          </cell>
          <cell r="K6422">
            <v>0</v>
          </cell>
          <cell r="L6422">
            <v>95</v>
          </cell>
        </row>
        <row r="6424">
          <cell r="D6424" t="str">
            <v>Código</v>
          </cell>
          <cell r="E6424" t="str">
            <v>Banco</v>
          </cell>
          <cell r="F6424" t="str">
            <v>Descrição</v>
          </cell>
          <cell r="G6424" t="str">
            <v>Tipo</v>
          </cell>
        </row>
        <row r="6424">
          <cell r="I6424" t="str">
            <v>Und</v>
          </cell>
          <cell r="J6424" t="str">
            <v>Quant.</v>
          </cell>
          <cell r="K6424" t="str">
            <v>Porcent.</v>
          </cell>
          <cell r="L6424" t="str">
            <v>Valor Unit</v>
          </cell>
        </row>
        <row r="6425">
          <cell r="D6425" t="str">
            <v> UFF00283 (ADAPT_SINAPI: 84121) </v>
          </cell>
          <cell r="E6425" t="str">
            <v>Próprio</v>
          </cell>
          <cell r="F6425" t="str">
            <v>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v>
          </cell>
          <cell r="G6425" t="str">
            <v>SEDI - SERVIÇOS DIVERSOS</v>
          </cell>
        </row>
        <row r="6425">
          <cell r="I6425" t="str">
            <v>UN</v>
          </cell>
          <cell r="J6425">
            <v>1</v>
          </cell>
        </row>
        <row r="6425">
          <cell r="L6425">
            <v>85.96</v>
          </cell>
        </row>
        <row r="6426">
          <cell r="D6426" t="str">
            <v> 88316 </v>
          </cell>
          <cell r="E6426" t="str">
            <v>SINAPI</v>
          </cell>
          <cell r="F6426" t="str">
            <v>SERVENTE COM ENCARGOS COMPLEMENTARES</v>
          </cell>
          <cell r="G6426" t="str">
            <v>SEDI - SERVIÇOS DIVERSOS</v>
          </cell>
        </row>
        <row r="6426">
          <cell r="I6426" t="str">
            <v>H</v>
          </cell>
          <cell r="J6426">
            <v>0.2</v>
          </cell>
          <cell r="K6426">
            <v>0</v>
          </cell>
          <cell r="L6426">
            <v>25.95</v>
          </cell>
        </row>
        <row r="6427">
          <cell r="D6427" t="str">
            <v> UFF_COTAÇÃO 302 </v>
          </cell>
          <cell r="E6427" t="str">
            <v>Próprio</v>
          </cell>
          <cell r="F6427" t="str">
            <v>VINIL AUTO-ADESIVO FOSCO OU BRILHANTE C/ APLICAÇÃO</v>
          </cell>
          <cell r="G6427" t="str">
            <v>Material</v>
          </cell>
        </row>
        <row r="6427">
          <cell r="I6427" t="str">
            <v>m²</v>
          </cell>
          <cell r="J6427">
            <v>0.006</v>
          </cell>
          <cell r="K6427">
            <v>0</v>
          </cell>
          <cell r="L6427">
            <v>95</v>
          </cell>
        </row>
        <row r="6428">
          <cell r="D6428" t="str">
            <v> 001091 </v>
          </cell>
          <cell r="E6428" t="str">
            <v>SBC</v>
          </cell>
          <cell r="F6428" t="str">
            <v>FITA VHB DUPLA-FACE STRUCTURAL GLAZING PELE DE VIDRO 25mm x 20m</v>
          </cell>
          <cell r="G6428" t="str">
            <v>Material</v>
          </cell>
        </row>
        <row r="6428">
          <cell r="I6428" t="str">
            <v>UN</v>
          </cell>
          <cell r="J6428">
            <v>0.024</v>
          </cell>
          <cell r="K6428">
            <v>0</v>
          </cell>
          <cell r="L6428">
            <v>246.05</v>
          </cell>
        </row>
        <row r="6429">
          <cell r="D6429" t="str">
            <v> 00010851 </v>
          </cell>
          <cell r="E6429" t="str">
            <v>SINAPI</v>
          </cell>
          <cell r="F6429" t="str">
            <v>PLACA DE ACRILICO TRANSPARENTE ADESIVADA PARA SINALIZACAO DE PORTAS, BORDA POLIDA, DE *25 X 8*, E = 6 MM (NAO INCLUI ACESSORIOS PARA FIXACAO)</v>
          </cell>
          <cell r="G6429" t="str">
            <v>Material</v>
          </cell>
        </row>
        <row r="6429">
          <cell r="I6429" t="str">
            <v>UN</v>
          </cell>
          <cell r="J6429">
            <v>0.9</v>
          </cell>
          <cell r="K6429">
            <v>0</v>
          </cell>
          <cell r="L6429">
            <v>82.56</v>
          </cell>
        </row>
        <row r="6431">
          <cell r="D6431" t="str">
            <v>Código</v>
          </cell>
          <cell r="E6431" t="str">
            <v>Banco</v>
          </cell>
          <cell r="F6431" t="str">
            <v>Descrição</v>
          </cell>
          <cell r="G6431" t="str">
            <v>Tipo</v>
          </cell>
        </row>
        <row r="6431">
          <cell r="I6431" t="str">
            <v>Und</v>
          </cell>
          <cell r="J6431" t="str">
            <v>Quant.</v>
          </cell>
          <cell r="K6431" t="str">
            <v>Porcent.</v>
          </cell>
          <cell r="L6431" t="str">
            <v>Valor Unit</v>
          </cell>
        </row>
        <row r="6432">
          <cell r="D6432" t="str">
            <v> UFF00284 (ADAPT_SBC: 200511) </v>
          </cell>
          <cell r="E6432" t="str">
            <v>Próprio</v>
          </cell>
          <cell r="F6432" t="str">
            <v>PLACAS DE IDENTIFICAÇÃO PARA PORTA DE ACESSO PRINCIPAL - PORTA 2 FOLHAS Sinalização composta por vinil padrão jateado recortado, vinil opaco colorido e vinil recortado para texto.</v>
          </cell>
          <cell r="G6432">
            <v>200</v>
          </cell>
        </row>
        <row r="6432">
          <cell r="I6432" t="str">
            <v>UN</v>
          </cell>
          <cell r="J6432">
            <v>1</v>
          </cell>
        </row>
        <row r="6432">
          <cell r="L6432">
            <v>233.87</v>
          </cell>
        </row>
        <row r="6433">
          <cell r="D6433" t="str">
            <v> 88316 </v>
          </cell>
          <cell r="E6433" t="str">
            <v>SINAPI</v>
          </cell>
          <cell r="F6433" t="str">
            <v>SERVENTE COM ENCARGOS COMPLEMENTARES</v>
          </cell>
          <cell r="G6433" t="str">
            <v>SEDI - SERVIÇOS DIVERSOS</v>
          </cell>
        </row>
        <row r="6433">
          <cell r="I6433" t="str">
            <v>H</v>
          </cell>
          <cell r="J6433">
            <v>1.031</v>
          </cell>
          <cell r="K6433">
            <v>0</v>
          </cell>
          <cell r="L6433">
            <v>25.95</v>
          </cell>
        </row>
        <row r="6434">
          <cell r="D6434" t="str">
            <v> UFF_COTAÇÃO 302 </v>
          </cell>
          <cell r="E6434" t="str">
            <v>Próprio</v>
          </cell>
          <cell r="F6434" t="str">
            <v>VINIL AUTO-ADESIVO FOSCO OU BRILHANTE C/ APLICAÇÃO</v>
          </cell>
          <cell r="G6434" t="str">
            <v>Material</v>
          </cell>
        </row>
        <row r="6434">
          <cell r="I6434" t="str">
            <v>m²</v>
          </cell>
          <cell r="J6434">
            <v>0.672</v>
          </cell>
          <cell r="K6434">
            <v>0</v>
          </cell>
          <cell r="L6434">
            <v>95</v>
          </cell>
        </row>
        <row r="6435">
          <cell r="D6435" t="str">
            <v> 068414 </v>
          </cell>
          <cell r="E6435" t="str">
            <v>SBC</v>
          </cell>
          <cell r="F6435" t="str">
            <v>PELICULA ADESIVA JATEADA PARA APLICACAO EM VIDRO</v>
          </cell>
          <cell r="G6435" t="str">
            <v>Material</v>
          </cell>
        </row>
        <row r="6435">
          <cell r="I6435" t="str">
            <v>m²</v>
          </cell>
          <cell r="J6435">
            <v>1.196</v>
          </cell>
          <cell r="K6435">
            <v>0</v>
          </cell>
          <cell r="L6435">
            <v>119.8</v>
          </cell>
        </row>
        <row r="6437">
          <cell r="D6437" t="str">
            <v>Código</v>
          </cell>
          <cell r="E6437" t="str">
            <v>Banco</v>
          </cell>
          <cell r="F6437" t="str">
            <v>Descrição</v>
          </cell>
          <cell r="G6437" t="str">
            <v>Tipo</v>
          </cell>
        </row>
        <row r="6437">
          <cell r="I6437" t="str">
            <v>Und</v>
          </cell>
          <cell r="J6437" t="str">
            <v>Quant.</v>
          </cell>
          <cell r="K6437" t="str">
            <v>Porcent.</v>
          </cell>
          <cell r="L6437" t="str">
            <v>Valor Unit</v>
          </cell>
        </row>
        <row r="6438">
          <cell r="D6438" t="str">
            <v> UFF00285 (ADAPT_SBC: 200511) </v>
          </cell>
          <cell r="E6438" t="str">
            <v>Próprio</v>
          </cell>
          <cell r="F6438" t="str">
            <v>PLACAS DE IDENTIFICAÇÃO PARA PORTA DE ACESSO PRINCIPAL - PORTA 1 FOLHA Sinalização composta por vinil padrão jateado recortado, vinil opaco colorido e vinil recortado para texto.</v>
          </cell>
          <cell r="G6438">
            <v>200</v>
          </cell>
        </row>
        <row r="6438">
          <cell r="I6438" t="str">
            <v>UN</v>
          </cell>
          <cell r="J6438">
            <v>1</v>
          </cell>
        </row>
        <row r="6438">
          <cell r="L6438">
            <v>130.31</v>
          </cell>
        </row>
        <row r="6439">
          <cell r="D6439" t="str">
            <v> 88316 </v>
          </cell>
          <cell r="E6439" t="str">
            <v>SINAPI</v>
          </cell>
          <cell r="F6439" t="str">
            <v>SERVENTE COM ENCARGOS COMPLEMENTARES</v>
          </cell>
          <cell r="G6439" t="str">
            <v>SEDI - SERVIÇOS DIVERSOS</v>
          </cell>
        </row>
        <row r="6439">
          <cell r="I6439" t="str">
            <v>H</v>
          </cell>
          <cell r="J6439">
            <v>1.031</v>
          </cell>
          <cell r="K6439">
            <v>0</v>
          </cell>
          <cell r="L6439">
            <v>25.95</v>
          </cell>
        </row>
        <row r="6440">
          <cell r="D6440" t="str">
            <v> UFF_COTAÇÃO 302 </v>
          </cell>
          <cell r="E6440" t="str">
            <v>Próprio</v>
          </cell>
          <cell r="F6440" t="str">
            <v>VINIL AUTO-ADESIVO FOSCO OU BRILHANTE C/ APLICAÇÃO</v>
          </cell>
          <cell r="G6440" t="str">
            <v>Material</v>
          </cell>
        </row>
        <row r="6440">
          <cell r="I6440" t="str">
            <v>m²</v>
          </cell>
          <cell r="J6440">
            <v>0.336</v>
          </cell>
          <cell r="K6440">
            <v>0</v>
          </cell>
          <cell r="L6440">
            <v>95</v>
          </cell>
        </row>
        <row r="6441">
          <cell r="D6441" t="str">
            <v> 068414 </v>
          </cell>
          <cell r="E6441" t="str">
            <v>SBC</v>
          </cell>
          <cell r="F6441" t="str">
            <v>PELICULA ADESIVA JATEADA PARA APLICACAO EM VIDRO</v>
          </cell>
          <cell r="G6441" t="str">
            <v>Material</v>
          </cell>
        </row>
        <row r="6441">
          <cell r="I6441" t="str">
            <v>m²</v>
          </cell>
          <cell r="J6441">
            <v>0.598</v>
          </cell>
          <cell r="K6441">
            <v>0</v>
          </cell>
          <cell r="L6441">
            <v>119.8</v>
          </cell>
        </row>
        <row r="6443">
          <cell r="D6443" t="str">
            <v>Código</v>
          </cell>
          <cell r="E6443" t="str">
            <v>Banco</v>
          </cell>
          <cell r="F6443" t="str">
            <v>Descrição</v>
          </cell>
          <cell r="G6443" t="str">
            <v>Tipo</v>
          </cell>
        </row>
        <row r="6443">
          <cell r="I6443" t="str">
            <v>Und</v>
          </cell>
          <cell r="J6443" t="str">
            <v>Quant.</v>
          </cell>
          <cell r="K6443" t="str">
            <v>Porcent.</v>
          </cell>
          <cell r="L6443" t="str">
            <v>Valor Unit</v>
          </cell>
        </row>
        <row r="6444">
          <cell r="D6444" t="str">
            <v> UFF00286 (ADAPT_SINAPI: 73916/001) </v>
          </cell>
          <cell r="E6444" t="str">
            <v>Próprio</v>
          </cell>
          <cell r="F6444" t="str">
            <v>PLACAS DE IDENTIFICAÇÃO DO CURSO Placa estruturada em chapa galvanizada (1,30x0,50m) com impressão laminada com fixação na alvenaria.</v>
          </cell>
          <cell r="G6444" t="str">
            <v>SEDI - SERVIÇOS DIVERSOS</v>
          </cell>
        </row>
        <row r="6444">
          <cell r="I6444" t="str">
            <v>UN</v>
          </cell>
          <cell r="J6444">
            <v>1</v>
          </cell>
        </row>
        <row r="6444">
          <cell r="L6444">
            <v>184.79</v>
          </cell>
        </row>
        <row r="6445">
          <cell r="D6445" t="str">
            <v> 88316 </v>
          </cell>
          <cell r="E6445" t="str">
            <v>SINAPI</v>
          </cell>
          <cell r="F6445" t="str">
            <v>SERVENTE COM ENCARGOS COMPLEMENTARES</v>
          </cell>
          <cell r="G6445" t="str">
            <v>SEDI - SERVIÇOS DIVERSOS</v>
          </cell>
        </row>
        <row r="6445">
          <cell r="I6445" t="str">
            <v>H</v>
          </cell>
          <cell r="J6445">
            <v>0.4</v>
          </cell>
          <cell r="K6445">
            <v>0</v>
          </cell>
          <cell r="L6445">
            <v>25.95</v>
          </cell>
        </row>
        <row r="6446">
          <cell r="D6446" t="str">
            <v> 00011950 </v>
          </cell>
          <cell r="E6446" t="str">
            <v>SINAPI</v>
          </cell>
          <cell r="F6446" t="str">
            <v>BUCHA DE NYLON SEM ABA S6, COM PARAFUSO DE 4,20 X 40 MM EM ACO ZINCADO COM ROSCA SOBERBA, CABECA CHATA E FENDA PHILLIPS</v>
          </cell>
          <cell r="G6446" t="str">
            <v>Material</v>
          </cell>
        </row>
        <row r="6446">
          <cell r="I6446" t="str">
            <v>UN</v>
          </cell>
          <cell r="J6446">
            <v>2</v>
          </cell>
          <cell r="K6446">
            <v>0</v>
          </cell>
          <cell r="L6446">
            <v>0.31</v>
          </cell>
        </row>
        <row r="6447">
          <cell r="D6447" t="str">
            <v> 00011026 </v>
          </cell>
          <cell r="E6447" t="str">
            <v>SINAPI</v>
          </cell>
          <cell r="F6447" t="str">
            <v>CHAPA DE ACO GALVANIZADA BITOLA GSG 14, E = 1,95 MM (15,60 KG/M2)</v>
          </cell>
          <cell r="G6447" t="str">
            <v>Material</v>
          </cell>
        </row>
        <row r="6447">
          <cell r="I6447" t="str">
            <v>KG</v>
          </cell>
          <cell r="J6447">
            <v>10.14</v>
          </cell>
          <cell r="K6447">
            <v>0</v>
          </cell>
          <cell r="L6447">
            <v>11.05</v>
          </cell>
        </row>
        <row r="6448">
          <cell r="D6448" t="str">
            <v> UFF_COTAÇÃO 302 </v>
          </cell>
          <cell r="E6448" t="str">
            <v>Próprio</v>
          </cell>
          <cell r="F6448" t="str">
            <v>VINIL AUTO-ADESIVO FOSCO OU BRILHANTE C/ APLICAÇÃO</v>
          </cell>
          <cell r="G6448" t="str">
            <v>Material</v>
          </cell>
        </row>
        <row r="6448">
          <cell r="I6448" t="str">
            <v>m²</v>
          </cell>
          <cell r="J6448">
            <v>0.65</v>
          </cell>
          <cell r="K6448">
            <v>0</v>
          </cell>
          <cell r="L6448">
            <v>95</v>
          </cell>
        </row>
        <row r="6450">
          <cell r="D6450" t="str">
            <v>Código</v>
          </cell>
          <cell r="E6450" t="str">
            <v>Banco</v>
          </cell>
          <cell r="F6450" t="str">
            <v>Descrição</v>
          </cell>
          <cell r="G6450" t="str">
            <v>Tipo</v>
          </cell>
        </row>
        <row r="6450">
          <cell r="I6450" t="str">
            <v>Und</v>
          </cell>
          <cell r="J6450" t="str">
            <v>Quant.</v>
          </cell>
          <cell r="K6450" t="str">
            <v>Porcent.</v>
          </cell>
          <cell r="L6450" t="str">
            <v>Valor Unit</v>
          </cell>
        </row>
        <row r="6451">
          <cell r="D6451" t="str">
            <v> UFF00287 (ADAPT_SINAPI: 103195) </v>
          </cell>
          <cell r="E6451" t="str">
            <v>Próprio</v>
          </cell>
          <cell r="F6451" t="str">
            <v>PLACAS DE IDENTIFICAÇÃO DO CURSO Placa estruturada em chapa galvanizada (1,30x0,80m) com impressão laminada com fixação em canteiro com duas hastes metálicas, h= 80cm.</v>
          </cell>
          <cell r="G6451" t="str">
            <v>URBA - URBANIZAÇÃO</v>
          </cell>
        </row>
        <row r="6451">
          <cell r="I6451" t="str">
            <v>UN</v>
          </cell>
          <cell r="J6451">
            <v>1</v>
          </cell>
        </row>
        <row r="6451">
          <cell r="L6451">
            <v>499.95</v>
          </cell>
        </row>
        <row r="6452">
          <cell r="D6452" t="str">
            <v> 88309 </v>
          </cell>
          <cell r="E6452" t="str">
            <v>SINAPI</v>
          </cell>
          <cell r="F6452" t="str">
            <v>PEDREIRO COM ENCARGOS COMPLEMENTARES</v>
          </cell>
          <cell r="G6452" t="str">
            <v>SEDI - SERVIÇOS DIVERSOS</v>
          </cell>
        </row>
        <row r="6452">
          <cell r="I6452" t="str">
            <v>H</v>
          </cell>
          <cell r="J6452">
            <v>1.7724</v>
          </cell>
          <cell r="K6452">
            <v>0</v>
          </cell>
          <cell r="L6452">
            <v>33.38</v>
          </cell>
        </row>
        <row r="6453">
          <cell r="D6453" t="str">
            <v> 88316 </v>
          </cell>
          <cell r="E6453" t="str">
            <v>SINAPI</v>
          </cell>
          <cell r="F6453" t="str">
            <v>SERVENTE COM ENCARGOS COMPLEMENTARES</v>
          </cell>
          <cell r="G6453" t="str">
            <v>SEDI - SERVIÇOS DIVERSOS</v>
          </cell>
        </row>
        <row r="6453">
          <cell r="I6453" t="str">
            <v>H</v>
          </cell>
          <cell r="J6453">
            <v>0.8862</v>
          </cell>
          <cell r="K6453">
            <v>0</v>
          </cell>
          <cell r="L6453">
            <v>25.95</v>
          </cell>
        </row>
        <row r="6454">
          <cell r="D6454" t="str">
            <v> 102486 </v>
          </cell>
          <cell r="E6454" t="str">
            <v>SINAPI</v>
          </cell>
          <cell r="F6454" t="str">
            <v>CONCRETO FCK = 15MPA, TRAÇO 1:3,4:3,4 (EM MASSA SECA DE CIMENTO/ AREIA MÉDIA/ SEIXO ROLADO) - PREPARO MANUAL. AF_05/2021</v>
          </cell>
          <cell r="G6454" t="str">
            <v>FUES - FUNDAÇÕES E ESTRUTURAS</v>
          </cell>
        </row>
        <row r="6454">
          <cell r="I6454" t="str">
            <v>m³</v>
          </cell>
          <cell r="J6454">
            <v>0.0569</v>
          </cell>
          <cell r="K6454">
            <v>0</v>
          </cell>
          <cell r="L6454">
            <v>618.18</v>
          </cell>
        </row>
        <row r="6455">
          <cell r="D6455" t="str">
            <v> 00007697 </v>
          </cell>
          <cell r="E6455" t="str">
            <v>SINAPI</v>
          </cell>
          <cell r="F6455" t="str">
            <v>TUBO ACO GALVANIZADO COM COSTURA, CLASSE MEDIA, DN 1.1/2", E = *3,25* MM, PESO *3,61* KG/M (NBR 5580)</v>
          </cell>
          <cell r="G6455" t="str">
            <v>Material</v>
          </cell>
        </row>
        <row r="6455">
          <cell r="I6455" t="str">
            <v>M</v>
          </cell>
          <cell r="J6455">
            <v>2</v>
          </cell>
          <cell r="K6455">
            <v>0</v>
          </cell>
          <cell r="L6455">
            <v>52.15</v>
          </cell>
        </row>
        <row r="6456">
          <cell r="D6456" t="str">
            <v> 00004721 </v>
          </cell>
          <cell r="E6456" t="str">
            <v>SINAPI</v>
          </cell>
          <cell r="F6456" t="str">
            <v>PEDRA BRITADA N. 1 (9,5 A 19 MM) POSTO PEDREIRA/FORNECEDOR, SEM FRETE</v>
          </cell>
          <cell r="G6456" t="str">
            <v>Material</v>
          </cell>
        </row>
        <row r="6456">
          <cell r="I6456" t="str">
            <v>M³</v>
          </cell>
          <cell r="J6456">
            <v>0.0024</v>
          </cell>
          <cell r="K6456">
            <v>0</v>
          </cell>
          <cell r="L6456">
            <v>109.42</v>
          </cell>
        </row>
        <row r="6457">
          <cell r="D6457" t="str">
            <v> UFF_COTAÇÃO 302 </v>
          </cell>
          <cell r="E6457" t="str">
            <v>Próprio</v>
          </cell>
          <cell r="F6457" t="str">
            <v>VINIL AUTO-ADESIVO FOSCO OU BRILHANTE C/ APLICAÇÃO</v>
          </cell>
          <cell r="G6457" t="str">
            <v>Material</v>
          </cell>
        </row>
        <row r="6457">
          <cell r="I6457" t="str">
            <v>m²</v>
          </cell>
          <cell r="J6457">
            <v>1.04</v>
          </cell>
          <cell r="K6457">
            <v>0</v>
          </cell>
          <cell r="L6457">
            <v>95</v>
          </cell>
        </row>
        <row r="6458">
          <cell r="D6458" t="str">
            <v> 00011026 </v>
          </cell>
          <cell r="E6458" t="str">
            <v>SINAPI</v>
          </cell>
          <cell r="F6458" t="str">
            <v>CHAPA DE ACO GALVANIZADA BITOLA GSG 14, E = 1,95 MM (15,60 KG/M2)</v>
          </cell>
          <cell r="G6458" t="str">
            <v>Material</v>
          </cell>
        </row>
        <row r="6458">
          <cell r="I6458" t="str">
            <v>KG</v>
          </cell>
          <cell r="J6458">
            <v>16.224</v>
          </cell>
          <cell r="K6458">
            <v>0</v>
          </cell>
          <cell r="L6458">
            <v>11.05</v>
          </cell>
        </row>
        <row r="6460">
          <cell r="D6460" t="str">
            <v>Código</v>
          </cell>
          <cell r="E6460" t="str">
            <v>Banco</v>
          </cell>
          <cell r="F6460" t="str">
            <v>Descrição</v>
          </cell>
          <cell r="G6460" t="str">
            <v>Tipo</v>
          </cell>
        </row>
        <row r="6460">
          <cell r="I6460" t="str">
            <v>Und</v>
          </cell>
          <cell r="J6460" t="str">
            <v>Quant.</v>
          </cell>
          <cell r="K6460" t="str">
            <v>Porcent.</v>
          </cell>
          <cell r="L6460" t="str">
            <v>Valor Unit</v>
          </cell>
        </row>
        <row r="6461">
          <cell r="D6461" t="str">
            <v> UFF00288 (ADAPT_SBC: 202108) </v>
          </cell>
          <cell r="E6461" t="str">
            <v>Próprio</v>
          </cell>
          <cell r="F6461" t="str">
            <v>PLACA INDICATIVA DE AMBIENTES EM BRAILE - COM SINALIZAÇÃO TÁTIL EM BRAILLE OU TEXTO EM RELEVO. DIM.: 30X10 CM SITUADA A 0,90M DO PISO</v>
          </cell>
          <cell r="G6461">
            <v>202</v>
          </cell>
        </row>
        <row r="6461">
          <cell r="I6461" t="str">
            <v>UN</v>
          </cell>
          <cell r="J6461">
            <v>1</v>
          </cell>
        </row>
        <row r="6461">
          <cell r="L6461">
            <v>119.19</v>
          </cell>
        </row>
        <row r="6462">
          <cell r="D6462" t="str">
            <v> 88316 </v>
          </cell>
          <cell r="E6462" t="str">
            <v>SINAPI</v>
          </cell>
          <cell r="F6462" t="str">
            <v>SERVENTE COM ENCARGOS COMPLEMENTARES</v>
          </cell>
          <cell r="G6462" t="str">
            <v>SEDI - SERVIÇOS DIVERSOS</v>
          </cell>
        </row>
        <row r="6462">
          <cell r="I6462" t="str">
            <v>H</v>
          </cell>
          <cell r="J6462">
            <v>0.2</v>
          </cell>
          <cell r="K6462">
            <v>0</v>
          </cell>
          <cell r="L6462">
            <v>25.95</v>
          </cell>
        </row>
        <row r="6463">
          <cell r="D6463" t="str">
            <v> 025826 </v>
          </cell>
          <cell r="E6463" t="str">
            <v>SBC</v>
          </cell>
          <cell r="F6463" t="str">
            <v>ACESSIBILIDADE - PLACA TATIL BRAILLE/RELEVO ACO INOX 30x9cm PARA PORTAS</v>
          </cell>
          <cell r="G6463" t="str">
            <v>Material</v>
          </cell>
        </row>
        <row r="6463">
          <cell r="I6463" t="str">
            <v>UN</v>
          </cell>
          <cell r="J6463">
            <v>1</v>
          </cell>
          <cell r="K6463">
            <v>0</v>
          </cell>
          <cell r="L6463">
            <v>114</v>
          </cell>
        </row>
        <row r="6465">
          <cell r="D6465" t="str">
            <v>Código</v>
          </cell>
          <cell r="E6465" t="str">
            <v>Banco</v>
          </cell>
          <cell r="F6465" t="str">
            <v>Descrição</v>
          </cell>
          <cell r="G6465" t="str">
            <v>Tipo</v>
          </cell>
        </row>
        <row r="6465">
          <cell r="I6465" t="str">
            <v>Und</v>
          </cell>
          <cell r="J6465" t="str">
            <v>Quant.</v>
          </cell>
          <cell r="K6465" t="str">
            <v>Porcent.</v>
          </cell>
          <cell r="L6465" t="str">
            <v>Valor Unit</v>
          </cell>
        </row>
        <row r="6466">
          <cell r="D6466" t="str">
            <v> 202330 </v>
          </cell>
          <cell r="E6466" t="str">
            <v>SBC</v>
          </cell>
          <cell r="F6466" t="str">
            <v>MAPA TATIL BRAILLE/RELEVO ACO INOX 120x800cm</v>
          </cell>
          <cell r="G6466" t="str">
            <v>ACESSIBILIDADE</v>
          </cell>
        </row>
        <row r="6466">
          <cell r="I6466" t="str">
            <v>UN</v>
          </cell>
          <cell r="J6466">
            <v>1</v>
          </cell>
        </row>
        <row r="6466">
          <cell r="L6466">
            <v>1381.23</v>
          </cell>
        </row>
        <row r="6467">
          <cell r="D6467" t="str">
            <v> 099230 </v>
          </cell>
          <cell r="E6467" t="str">
            <v>SBC</v>
          </cell>
          <cell r="F6467" t="str">
            <v>SERRALHEIRO</v>
          </cell>
          <cell r="G6467" t="str">
            <v>Mão de Obra</v>
          </cell>
        </row>
        <row r="6467">
          <cell r="I6467" t="str">
            <v>H</v>
          </cell>
          <cell r="J6467">
            <v>1.5</v>
          </cell>
          <cell r="K6467">
            <v>0</v>
          </cell>
          <cell r="L6467">
            <v>27.801606</v>
          </cell>
        </row>
        <row r="6468">
          <cell r="D6468" t="str">
            <v> 021176 </v>
          </cell>
          <cell r="E6468" t="str">
            <v>SBC</v>
          </cell>
          <cell r="F6468" t="str">
            <v>ACESSIBILIDADE - MAPA TATIL BRAILLE/RELEVO ACRILICO 40x60cm</v>
          </cell>
          <cell r="G6468" t="str">
            <v>Material</v>
          </cell>
        </row>
        <row r="6468">
          <cell r="I6468" t="str">
            <v>UN</v>
          </cell>
          <cell r="J6468">
            <v>1</v>
          </cell>
          <cell r="K6468">
            <v>0</v>
          </cell>
          <cell r="L6468">
            <v>680</v>
          </cell>
        </row>
        <row r="6469">
          <cell r="D6469" t="str">
            <v> 043721 </v>
          </cell>
          <cell r="E6469" t="str">
            <v>SBC</v>
          </cell>
          <cell r="F6469" t="str">
            <v>PEDESTAL EM ACO CARBONO COM PINTURA ESMALTE SINTETICO PARA MAPA TATIL 40x80cm</v>
          </cell>
          <cell r="G6469" t="str">
            <v>Material</v>
          </cell>
        </row>
        <row r="6469">
          <cell r="I6469" t="str">
            <v>UN</v>
          </cell>
          <cell r="J6469">
            <v>1</v>
          </cell>
          <cell r="K6469">
            <v>0</v>
          </cell>
          <cell r="L6469">
            <v>630</v>
          </cell>
        </row>
        <row r="6470">
          <cell r="D6470" t="str">
            <v> 099662 </v>
          </cell>
          <cell r="E6470" t="str">
            <v>SBC</v>
          </cell>
          <cell r="F6470" t="str">
            <v>AJUDANTE DE SERRALHEIRO</v>
          </cell>
          <cell r="G6470" t="str">
            <v>Mão de Obra</v>
          </cell>
        </row>
        <row r="6470">
          <cell r="I6470" t="str">
            <v>H</v>
          </cell>
          <cell r="J6470">
            <v>1.5</v>
          </cell>
          <cell r="K6470">
            <v>0</v>
          </cell>
          <cell r="L6470">
            <v>19.687466</v>
          </cell>
        </row>
        <row r="6472">
          <cell r="F6472" t="str">
            <v>SERVIÇOS FINAIS (DEMOLIÇÃO DE DEPÓSITO EXISTENTE)</v>
          </cell>
        </row>
        <row r="6473">
          <cell r="D6473" t="str">
            <v>Código</v>
          </cell>
          <cell r="E6473" t="str">
            <v>Banco</v>
          </cell>
          <cell r="F6473" t="str">
            <v>Descrição</v>
          </cell>
          <cell r="G6473" t="str">
            <v>Tipo</v>
          </cell>
        </row>
        <row r="6473">
          <cell r="I6473" t="str">
            <v>Und</v>
          </cell>
          <cell r="J6473" t="str">
            <v>Quant.</v>
          </cell>
          <cell r="K6473" t="str">
            <v>Porcent.</v>
          </cell>
          <cell r="L6473" t="str">
            <v>Valor Unit</v>
          </cell>
        </row>
        <row r="6474">
          <cell r="D6474" t="str">
            <v> 97637 </v>
          </cell>
          <cell r="E6474" t="str">
            <v>SINAPI</v>
          </cell>
          <cell r="F6474" t="str">
            <v>REMOÇÃO DE TAPUME/ CHAPAS METÁLICAS E DE MADEIRA, DE FORMA MANUAL, SEM REAPROVEITAMENTO. AF_09/2023</v>
          </cell>
          <cell r="G6474" t="str">
            <v>SERP - SERVIÇOS PRELIMINARES</v>
          </cell>
        </row>
        <row r="6474">
          <cell r="I6474" t="str">
            <v>m²</v>
          </cell>
          <cell r="J6474">
            <v>1</v>
          </cell>
        </row>
        <row r="6474">
          <cell r="L6474">
            <v>3.64</v>
          </cell>
        </row>
        <row r="6475">
          <cell r="D6475" t="str">
            <v> 88316 </v>
          </cell>
          <cell r="E6475" t="str">
            <v>SINAPI</v>
          </cell>
          <cell r="F6475" t="str">
            <v>SERVENTE COM ENCARGOS COMPLEMENTARES</v>
          </cell>
          <cell r="G6475" t="str">
            <v>SEDI - SERVIÇOS DIVERSOS</v>
          </cell>
        </row>
        <row r="6475">
          <cell r="I6475" t="str">
            <v>H</v>
          </cell>
          <cell r="J6475">
            <v>0.0952</v>
          </cell>
          <cell r="K6475">
            <v>0</v>
          </cell>
          <cell r="L6475">
            <v>25.95</v>
          </cell>
        </row>
        <row r="6476">
          <cell r="D6476" t="str">
            <v> 88278 </v>
          </cell>
          <cell r="E6476" t="str">
            <v>SINAPI</v>
          </cell>
          <cell r="F6476" t="str">
            <v>MONTADOR DE ESTRUTURA METÁLICA COM ENCARGOS COMPLEMENTARES</v>
          </cell>
          <cell r="G6476" t="str">
            <v>SEDI - SERVIÇOS DIVERSOS</v>
          </cell>
        </row>
        <row r="6476">
          <cell r="I6476" t="str">
            <v>H</v>
          </cell>
          <cell r="J6476">
            <v>0.0337</v>
          </cell>
          <cell r="K6476">
            <v>0</v>
          </cell>
          <cell r="L6476">
            <v>34.82</v>
          </cell>
        </row>
        <row r="6478">
          <cell r="D6478" t="str">
            <v>Código</v>
          </cell>
          <cell r="E6478" t="str">
            <v>Banco</v>
          </cell>
          <cell r="F6478" t="str">
            <v>Descrição</v>
          </cell>
          <cell r="G6478" t="str">
            <v>Tipo</v>
          </cell>
        </row>
        <row r="6478">
          <cell r="I6478" t="str">
            <v>Und</v>
          </cell>
          <cell r="J6478" t="str">
            <v>Quant.</v>
          </cell>
          <cell r="K6478" t="str">
            <v>Porcent.</v>
          </cell>
          <cell r="L6478" t="str">
            <v>Valor Unit</v>
          </cell>
        </row>
        <row r="6479">
          <cell r="D6479" t="str">
            <v> 97650 </v>
          </cell>
          <cell r="E6479" t="str">
            <v>SINAPI</v>
          </cell>
          <cell r="F6479" t="str">
            <v>REMOÇÃO DE TRAMA DE MADEIRA PARA COBERTURA, DE FORMA MANUAL, SEM REAPROVEITAMENTO. AF_09/2023</v>
          </cell>
          <cell r="G6479" t="str">
            <v>SERP - SERVIÇOS PRELIMINARES</v>
          </cell>
        </row>
        <row r="6479">
          <cell r="I6479" t="str">
            <v>m²</v>
          </cell>
          <cell r="J6479">
            <v>1</v>
          </cell>
        </row>
        <row r="6479">
          <cell r="L6479">
            <v>9.33</v>
          </cell>
        </row>
        <row r="6480">
          <cell r="D6480" t="str">
            <v> 88316 </v>
          </cell>
          <cell r="E6480" t="str">
            <v>SINAPI</v>
          </cell>
          <cell r="F6480" t="str">
            <v>SERVENTE COM ENCARGOS COMPLEMENTARES</v>
          </cell>
          <cell r="G6480" t="str">
            <v>SEDI - SERVIÇOS DIVERSOS</v>
          </cell>
        </row>
        <row r="6480">
          <cell r="I6480" t="str">
            <v>H</v>
          </cell>
          <cell r="J6480">
            <v>0.2487</v>
          </cell>
          <cell r="K6480">
            <v>0</v>
          </cell>
          <cell r="L6480">
            <v>25.95</v>
          </cell>
        </row>
        <row r="6481">
          <cell r="D6481" t="str">
            <v> 88323 </v>
          </cell>
          <cell r="E6481" t="str">
            <v>SINAPI</v>
          </cell>
          <cell r="F6481" t="str">
            <v>TELHADISTA COM ENCARGOS COMPLEMENTARES</v>
          </cell>
          <cell r="G6481" t="str">
            <v>SEDI - SERVIÇOS DIVERSOS</v>
          </cell>
        </row>
        <row r="6481">
          <cell r="I6481" t="str">
            <v>H</v>
          </cell>
          <cell r="J6481">
            <v>0.0879</v>
          </cell>
          <cell r="K6481">
            <v>0</v>
          </cell>
          <cell r="L6481">
            <v>32.85</v>
          </cell>
        </row>
        <row r="6483">
          <cell r="D6483" t="str">
            <v>Código</v>
          </cell>
          <cell r="E6483" t="str">
            <v>Banco</v>
          </cell>
          <cell r="F6483" t="str">
            <v>Descrição</v>
          </cell>
          <cell r="G6483" t="str">
            <v>Tipo</v>
          </cell>
        </row>
        <row r="6483">
          <cell r="I6483" t="str">
            <v>Und</v>
          </cell>
          <cell r="J6483" t="str">
            <v>Quant.</v>
          </cell>
          <cell r="K6483" t="str">
            <v>Porcent.</v>
          </cell>
          <cell r="L6483" t="str">
            <v>Valor Unit</v>
          </cell>
        </row>
        <row r="6484">
          <cell r="D6484" t="str">
            <v> 97647 </v>
          </cell>
          <cell r="E6484" t="str">
            <v>SINAPI</v>
          </cell>
          <cell r="F6484" t="str">
            <v>REMOÇÃO DE TELHAS DE FIBROCIMENTO METÁLICA E CERÂMICA, DE FORMA MANUAL, SEM REAPROVEITAMENTO. AF_09/2023</v>
          </cell>
          <cell r="G6484" t="str">
            <v>SERP - SERVIÇOS PRELIMINARES</v>
          </cell>
        </row>
        <row r="6484">
          <cell r="I6484" t="str">
            <v>m²</v>
          </cell>
          <cell r="J6484">
            <v>1</v>
          </cell>
        </row>
        <row r="6484">
          <cell r="L6484">
            <v>4.33</v>
          </cell>
        </row>
        <row r="6485">
          <cell r="D6485" t="str">
            <v> 88316 </v>
          </cell>
          <cell r="E6485" t="str">
            <v>SINAPI</v>
          </cell>
          <cell r="F6485" t="str">
            <v>SERVENTE COM ENCARGOS COMPLEMENTARES</v>
          </cell>
          <cell r="G6485" t="str">
            <v>SEDI - SERVIÇOS DIVERSOS</v>
          </cell>
        </row>
        <row r="6485">
          <cell r="I6485" t="str">
            <v>H</v>
          </cell>
          <cell r="J6485">
            <v>0.1153</v>
          </cell>
          <cell r="K6485">
            <v>0</v>
          </cell>
          <cell r="L6485">
            <v>25.95</v>
          </cell>
        </row>
        <row r="6486">
          <cell r="D6486" t="str">
            <v> 88323 </v>
          </cell>
          <cell r="E6486" t="str">
            <v>SINAPI</v>
          </cell>
          <cell r="F6486" t="str">
            <v>TELHADISTA COM ENCARGOS COMPLEMENTARES</v>
          </cell>
          <cell r="G6486" t="str">
            <v>SEDI - SERVIÇOS DIVERSOS</v>
          </cell>
        </row>
        <row r="6486">
          <cell r="I6486" t="str">
            <v>H</v>
          </cell>
          <cell r="J6486">
            <v>0.0408</v>
          </cell>
          <cell r="K6486">
            <v>0</v>
          </cell>
          <cell r="L6486">
            <v>32.85</v>
          </cell>
        </row>
        <row r="6488">
          <cell r="D6488" t="str">
            <v>Código</v>
          </cell>
          <cell r="E6488" t="str">
            <v>Banco</v>
          </cell>
          <cell r="F6488" t="str">
            <v>Descrição</v>
          </cell>
          <cell r="G6488" t="str">
            <v>Tipo</v>
          </cell>
        </row>
        <row r="6488">
          <cell r="I6488" t="str">
            <v>Und</v>
          </cell>
          <cell r="J6488" t="str">
            <v>Quant.</v>
          </cell>
          <cell r="K6488" t="str">
            <v>Porcent.</v>
          </cell>
          <cell r="L6488" t="str">
            <v>Valor Unit</v>
          </cell>
        </row>
        <row r="6489">
          <cell r="D6489" t="str">
            <v> 97644 </v>
          </cell>
          <cell r="E6489" t="str">
            <v>SINAPI</v>
          </cell>
          <cell r="F6489" t="str">
            <v>REMOÇÃO DE PORTAS, DE FORMA MANUAL, SEM REAPROVEITAMENTO. AF_09/2023</v>
          </cell>
          <cell r="G6489" t="str">
            <v>SERP - SERVIÇOS PRELIMINARES</v>
          </cell>
        </row>
        <row r="6489">
          <cell r="I6489" t="str">
            <v>m²</v>
          </cell>
          <cell r="J6489">
            <v>1</v>
          </cell>
        </row>
        <row r="6489">
          <cell r="L6489">
            <v>11.59</v>
          </cell>
        </row>
        <row r="6490">
          <cell r="D6490" t="str">
            <v> 88316 </v>
          </cell>
          <cell r="E6490" t="str">
            <v>SINAPI</v>
          </cell>
          <cell r="F6490" t="str">
            <v>SERVENTE COM ENCARGOS COMPLEMENTARES</v>
          </cell>
          <cell r="G6490" t="str">
            <v>SEDI - SERVIÇOS DIVERSOS</v>
          </cell>
        </row>
        <row r="6490">
          <cell r="I6490" t="str">
            <v>H</v>
          </cell>
          <cell r="J6490">
            <v>0.3075</v>
          </cell>
          <cell r="K6490">
            <v>0</v>
          </cell>
          <cell r="L6490">
            <v>25.95</v>
          </cell>
        </row>
        <row r="6491">
          <cell r="D6491" t="str">
            <v> 88309 </v>
          </cell>
          <cell r="E6491" t="str">
            <v>SINAPI</v>
          </cell>
          <cell r="F6491" t="str">
            <v>PEDREIRO COM ENCARGOS COMPLEMENTARES</v>
          </cell>
          <cell r="G6491" t="str">
            <v>SEDI - SERVIÇOS DIVERSOS</v>
          </cell>
        </row>
        <row r="6491">
          <cell r="I6491" t="str">
            <v>H</v>
          </cell>
          <cell r="J6491">
            <v>0.1087</v>
          </cell>
          <cell r="K6491">
            <v>0</v>
          </cell>
          <cell r="L6491">
            <v>33.38</v>
          </cell>
        </row>
        <row r="6493">
          <cell r="D6493" t="str">
            <v>Código</v>
          </cell>
          <cell r="E6493" t="str">
            <v>Banco</v>
          </cell>
          <cell r="F6493" t="str">
            <v>Descrição</v>
          </cell>
          <cell r="G6493" t="str">
            <v>Tipo</v>
          </cell>
        </row>
        <row r="6493">
          <cell r="I6493" t="str">
            <v>Und</v>
          </cell>
          <cell r="J6493" t="str">
            <v>Quant.</v>
          </cell>
          <cell r="K6493" t="str">
            <v>Porcent.</v>
          </cell>
          <cell r="L6493" t="str">
            <v>Valor Unit</v>
          </cell>
        </row>
        <row r="6494">
          <cell r="D6494" t="str">
            <v> 104790 </v>
          </cell>
          <cell r="E6494" t="str">
            <v>SINAPI</v>
          </cell>
          <cell r="F6494" t="str">
            <v>DEMOLIÇÃO DE PISO DE CONCRETO SIMPLES, DE FORMA MECANIZADA COM MARTELETE, SEM REAPROVEITAMENTO. AF_09/2023</v>
          </cell>
          <cell r="G6494" t="str">
            <v>SERP - SERVIÇOS PRELIMINARES</v>
          </cell>
        </row>
        <row r="6494">
          <cell r="I6494" t="str">
            <v>m³</v>
          </cell>
          <cell r="J6494">
            <v>1</v>
          </cell>
        </row>
        <row r="6494">
          <cell r="L6494">
            <v>130.76</v>
          </cell>
        </row>
        <row r="6495">
          <cell r="D6495" t="str">
            <v> 5952 </v>
          </cell>
          <cell r="E6495" t="str">
            <v>SINAPI</v>
          </cell>
          <cell r="F6495" t="str">
            <v>MARTELETE OU ROMPEDOR PNEUMÁTICO MANUAL, 28 KG, COM SILENCIADOR - CHI DIURNO. AF_07/2016</v>
          </cell>
          <cell r="G6495" t="str">
            <v>CHOR - CUSTOS HORÁRIOS DE MÁQUINAS E EQUIPAMENTOS</v>
          </cell>
        </row>
        <row r="6495">
          <cell r="I6495" t="str">
            <v>CHI</v>
          </cell>
          <cell r="J6495">
            <v>0.8695</v>
          </cell>
          <cell r="K6495">
            <v>0</v>
          </cell>
          <cell r="L6495">
            <v>34.68</v>
          </cell>
        </row>
        <row r="6496">
          <cell r="D6496" t="str">
            <v> 90964 </v>
          </cell>
          <cell r="E6496" t="str">
            <v>SINAPI</v>
          </cell>
          <cell r="F6496" t="str">
            <v>COMPRESSOR DE AR REBOCÁVEL, VAZÃO 89 PCM, PRESSÃO EFETIVA DE TRABALHO 102 PSI, MOTOR DIESEL, POTÊNCIA 20 CV - CHP DIURNO. AF_06/2015</v>
          </cell>
          <cell r="G6496" t="str">
            <v>CHOR - CUSTOS HORÁRIOS DE MÁQUINAS E EQUIPAMENTOS</v>
          </cell>
        </row>
        <row r="6496">
          <cell r="I6496" t="str">
            <v>CHP</v>
          </cell>
          <cell r="J6496">
            <v>1.137</v>
          </cell>
          <cell r="K6496">
            <v>0</v>
          </cell>
          <cell r="L6496">
            <v>32.71</v>
          </cell>
        </row>
        <row r="6497">
          <cell r="D6497" t="str">
            <v> 90965 </v>
          </cell>
          <cell r="E6497" t="str">
            <v>SINAPI</v>
          </cell>
          <cell r="F6497" t="str">
            <v>COMPRESSOR DE AR REBOCÁVEL, VAZÃO 89 PCM, PRESSÃO EFETIVA DE TRABALHO 102 PSI, MOTOR DIESEL, POTÊNCIA 20 CV - CHI DIURNO. AF_06/2015</v>
          </cell>
          <cell r="G6497" t="str">
            <v>CHOR - CUSTOS HORÁRIOS DE MÁQUINAS E EQUIPAMENTOS</v>
          </cell>
        </row>
        <row r="6497">
          <cell r="I6497" t="str">
            <v>CHI</v>
          </cell>
          <cell r="J6497">
            <v>0.8695</v>
          </cell>
          <cell r="K6497">
            <v>0</v>
          </cell>
          <cell r="L6497">
            <v>8.96</v>
          </cell>
        </row>
        <row r="6498">
          <cell r="D6498" t="str">
            <v> 88309 </v>
          </cell>
          <cell r="E6498" t="str">
            <v>SINAPI</v>
          </cell>
          <cell r="F6498" t="str">
            <v>PEDREIRO COM ENCARGOS COMPLEMENTARES</v>
          </cell>
          <cell r="G6498" t="str">
            <v>SEDI - SERVIÇOS DIVERSOS</v>
          </cell>
        </row>
        <row r="6498">
          <cell r="I6498" t="str">
            <v>H</v>
          </cell>
          <cell r="J6498">
            <v>0.0722</v>
          </cell>
          <cell r="K6498">
            <v>0</v>
          </cell>
          <cell r="L6498">
            <v>33.38</v>
          </cell>
        </row>
        <row r="6499">
          <cell r="D6499" t="str">
            <v> 88316 </v>
          </cell>
          <cell r="E6499" t="str">
            <v>SINAPI</v>
          </cell>
          <cell r="F6499" t="str">
            <v>SERVENTE COM ENCARGOS COMPLEMENTARES</v>
          </cell>
          <cell r="G6499" t="str">
            <v>SEDI - SERVIÇOS DIVERSOS</v>
          </cell>
        </row>
        <row r="6499">
          <cell r="I6499" t="str">
            <v>H</v>
          </cell>
          <cell r="J6499">
            <v>0.4479</v>
          </cell>
          <cell r="K6499">
            <v>0</v>
          </cell>
          <cell r="L6499">
            <v>25.95</v>
          </cell>
        </row>
        <row r="6500">
          <cell r="D6500" t="str">
            <v> 5795 </v>
          </cell>
          <cell r="E6500" t="str">
            <v>SINAPI</v>
          </cell>
          <cell r="F6500" t="str">
            <v>MARTELETE OU ROMPEDOR PNEUMÁTICO MANUAL, 28 KG, COM SILENCIADOR - CHP DIURNO. AF_07/2016</v>
          </cell>
          <cell r="G6500" t="str">
            <v>CHOR - CUSTOS HORÁRIOS DE MÁQUINAS E EQUIPAMENTOS</v>
          </cell>
        </row>
        <row r="6500">
          <cell r="I6500" t="str">
            <v>CHP</v>
          </cell>
          <cell r="J6500">
            <v>1.137</v>
          </cell>
          <cell r="K6500">
            <v>0</v>
          </cell>
          <cell r="L6500">
            <v>36.59</v>
          </cell>
        </row>
        <row r="6502">
          <cell r="D6502" t="str">
            <v>Código</v>
          </cell>
          <cell r="E6502" t="str">
            <v>Banco</v>
          </cell>
          <cell r="F6502" t="str">
            <v>Descrição</v>
          </cell>
          <cell r="G6502" t="str">
            <v>Tipo</v>
          </cell>
        </row>
        <row r="6502">
          <cell r="I6502" t="str">
            <v>Und</v>
          </cell>
          <cell r="J6502" t="str">
            <v>Quant.</v>
          </cell>
          <cell r="K6502" t="str">
            <v>Porcent.</v>
          </cell>
          <cell r="L6502" t="str">
            <v>Valor Unit</v>
          </cell>
        </row>
        <row r="6503">
          <cell r="D6503" t="str">
            <v> 98525 </v>
          </cell>
          <cell r="E6503" t="str">
            <v>SINAPI</v>
          </cell>
          <cell r="F6503" t="str">
            <v>LIMPEZA MECANIZADA DE CAMADA VEGETAL, VEGETAÇÃO E PEQUENAS ÁRVORES (DIÂMETRO DE TRONCO MENOR QUE 0,20 M), COM TRATOR DE ESTEIRAS. AF_03/2024</v>
          </cell>
          <cell r="G6503" t="str">
            <v>URBA - URBANIZAÇÃO</v>
          </cell>
        </row>
        <row r="6503">
          <cell r="I6503" t="str">
            <v>m²</v>
          </cell>
          <cell r="J6503">
            <v>1</v>
          </cell>
        </row>
        <row r="6503">
          <cell r="L6503">
            <v>0.76</v>
          </cell>
        </row>
        <row r="6504">
          <cell r="D6504" t="str">
            <v> 89032 </v>
          </cell>
          <cell r="E6504" t="str">
            <v>SINAPI</v>
          </cell>
          <cell r="F6504" t="str">
            <v>TRATOR DE ESTEIRAS, POTÊNCIA 100 HP, PESO OPERACIONAL 9,4 T, COM LÂMINA 2,19 M3 - CHP DIURNO. AF_06/2014</v>
          </cell>
          <cell r="G6504" t="str">
            <v>CHOR - CUSTOS HORÁRIOS DE MÁQUINAS E EQUIPAMENTOS</v>
          </cell>
        </row>
        <row r="6504">
          <cell r="I6504" t="str">
            <v>CHP</v>
          </cell>
          <cell r="J6504">
            <v>0.0017</v>
          </cell>
          <cell r="K6504">
            <v>0</v>
          </cell>
          <cell r="L6504">
            <v>225.36</v>
          </cell>
        </row>
        <row r="6505">
          <cell r="D6505" t="str">
            <v> 89031 </v>
          </cell>
          <cell r="E6505" t="str">
            <v>SINAPI</v>
          </cell>
          <cell r="F6505" t="str">
            <v>TRATOR DE ESTEIRAS, POTÊNCIA 100 HP, PESO OPERACIONAL 9,4 T, COM LÂMINA 2,19 M3 - CHI DIURNO. AF_06/2014</v>
          </cell>
          <cell r="G6505" t="str">
            <v>CHOR - CUSTOS HORÁRIOS DE MÁQUINAS E EQUIPAMENTOS</v>
          </cell>
        </row>
        <row r="6505">
          <cell r="I6505" t="str">
            <v>CHI</v>
          </cell>
          <cell r="J6505">
            <v>0.0029</v>
          </cell>
          <cell r="K6505">
            <v>0</v>
          </cell>
          <cell r="L6505">
            <v>92.38</v>
          </cell>
        </row>
        <row r="6506">
          <cell r="D6506" t="str">
            <v> 88441 </v>
          </cell>
          <cell r="E6506" t="str">
            <v>SINAPI</v>
          </cell>
          <cell r="F6506" t="str">
            <v>JARDINEIRO COM ENCARGOS COMPLEMENTARES</v>
          </cell>
          <cell r="G6506" t="str">
            <v>SEDI - SERVIÇOS DIVERSOS</v>
          </cell>
        </row>
        <row r="6506">
          <cell r="I6506" t="str">
            <v>H</v>
          </cell>
          <cell r="J6506">
            <v>0.0046</v>
          </cell>
          <cell r="K6506">
            <v>0</v>
          </cell>
          <cell r="L6506">
            <v>26.98</v>
          </cell>
        </row>
        <row r="6508">
          <cell r="F6508" t="str">
            <v>LIMPEZA</v>
          </cell>
        </row>
        <row r="6509">
          <cell r="D6509" t="str">
            <v>Código</v>
          </cell>
          <cell r="E6509" t="str">
            <v>Banco</v>
          </cell>
          <cell r="F6509" t="str">
            <v>Descrição</v>
          </cell>
          <cell r="G6509" t="str">
            <v>Tipo</v>
          </cell>
        </row>
        <row r="6509">
          <cell r="I6509" t="str">
            <v>Und</v>
          </cell>
          <cell r="J6509" t="str">
            <v>Quant.</v>
          </cell>
          <cell r="K6509" t="str">
            <v>Porcent.</v>
          </cell>
          <cell r="L6509" t="str">
            <v>Valor Unit</v>
          </cell>
        </row>
        <row r="6510">
          <cell r="D6510" t="str">
            <v> 20.012.0025-A </v>
          </cell>
          <cell r="E6510" t="str">
            <v>EMOP</v>
          </cell>
          <cell r="F6510" t="str">
            <v>LIMPEZA DE CAIXA COLETORA</v>
          </cell>
          <cell r="G6510">
            <v>20</v>
          </cell>
        </row>
        <row r="6510">
          <cell r="I6510" t="str">
            <v>UN</v>
          </cell>
          <cell r="J6510">
            <v>1</v>
          </cell>
        </row>
        <row r="6510">
          <cell r="L6510">
            <v>10.81</v>
          </cell>
        </row>
        <row r="6511">
          <cell r="D6511" t="str">
            <v> 20132 </v>
          </cell>
          <cell r="E6511" t="str">
            <v>EMOP</v>
          </cell>
          <cell r="F6511" t="str">
            <v>MAO-DE-OBRA DE SERVENTE DA CONSTRUCAO CI VIL, INCLUSIVE ENCARGOS SOCIAIS DESONERA DOS</v>
          </cell>
          <cell r="G6511" t="str">
            <v>Mão de Obra</v>
          </cell>
        </row>
        <row r="6511">
          <cell r="I6511" t="str">
            <v>H</v>
          </cell>
          <cell r="J6511">
            <v>0.6</v>
          </cell>
          <cell r="K6511">
            <v>3</v>
          </cell>
          <cell r="L6511">
            <v>17.5</v>
          </cell>
        </row>
        <row r="6513">
          <cell r="D6513" t="str">
            <v>Código</v>
          </cell>
          <cell r="E6513" t="str">
            <v>Banco</v>
          </cell>
          <cell r="F6513" t="str">
            <v>Descrição</v>
          </cell>
          <cell r="G6513" t="str">
            <v>Tipo</v>
          </cell>
        </row>
        <row r="6513">
          <cell r="I6513" t="str">
            <v>Und</v>
          </cell>
          <cell r="J6513" t="str">
            <v>Quant.</v>
          </cell>
          <cell r="K6513" t="str">
            <v>Porcent.</v>
          </cell>
          <cell r="L6513" t="str">
            <v>Valor Unit</v>
          </cell>
        </row>
        <row r="6514">
          <cell r="D6514" t="str">
            <v> 05.001.0465-A </v>
          </cell>
          <cell r="E6514" t="str">
            <v>EMOP</v>
          </cell>
          <cell r="F6514" t="str">
            <v>LIMPEZA DE CAIXA D'AGUA OU CISTERNA,COM CAPACIDADE DE 20001 A 60000L,INCLUSIVE DESINFECCAO,CONFORME APROVACAO PELA COMIS SAO ESTADUAL DE CONTROLE AMBIENTAL-CECA,COM BASE NA LEI Nº 1 .893/91 E NO DECRETO Nº20.356/93,MN-353 MANUAL DE LIMPEZA E DESINFECCAO DE RESERVATORIOS DE AGUA</v>
          </cell>
          <cell r="G6514">
            <v>5</v>
          </cell>
        </row>
        <row r="6514">
          <cell r="I6514" t="str">
            <v>UN</v>
          </cell>
          <cell r="J6514">
            <v>1</v>
          </cell>
        </row>
        <row r="6514">
          <cell r="L6514">
            <v>991.83</v>
          </cell>
        </row>
        <row r="6515">
          <cell r="D6515" t="str">
            <v> 19.009.0002-C </v>
          </cell>
          <cell r="E6515" t="str">
            <v>EMOP</v>
          </cell>
          <cell r="F6515" t="str">
            <v>MOTOBOMBA AUTOESCORVANTE,PARA BOMBEAMENTO DE AGUAS LIMPAS OU SUJAS COM ATE 20MM DE DIAMETRO DOS SOLIDOS EM SUSPENSAO,NA PROPORCAO MAXIMA DE 20% NO VOLUME E LIQUIDOS QUIMICAMENTE NA O AGRESSIVOS,MOTOR A GASOLINA,COM POTENCIA DE 6,5CV,PARTIDA MANUAL,MOTOR 4 TEMPOS,VAZAO MAXIMA DE 60M3/H ATE 92M3/H E AL TURA MANOMETRICA ATE 30MCA,EXCLUSIVE OPERADOR</v>
          </cell>
          <cell r="G6515">
            <v>19</v>
          </cell>
        </row>
        <row r="6515">
          <cell r="I6515" t="str">
            <v>H</v>
          </cell>
          <cell r="J6515">
            <v>0.05</v>
          </cell>
          <cell r="K6515">
            <v>0</v>
          </cell>
          <cell r="L6515">
            <v>12.02</v>
          </cell>
        </row>
        <row r="6516">
          <cell r="D6516" t="str">
            <v> 19.009.0002-E </v>
          </cell>
          <cell r="E6516" t="str">
            <v>EMOP</v>
          </cell>
          <cell r="F6516" t="str">
            <v>MOTOBOMBA AUTOESCORVANTE,PARA BOMBEAMENTO DE AGUAS LIMPAS OU SUJAS COM ATE 20MM DE DIAMETRO DOS SOLIDOS EM SUSPENSAO,NA PROPORCAO MAXIMA DE 20% NO VOLUME E LIQUIDOS QUIMICAMENTE NA O AGRESSIVOS,MOTOR A GASOLINA,COM POTENCIA DE 6,5CV,PARTIDA MANUAL,MOTOR 4 TEMPOS,VAZAO MAXIMA DE 60M3/H ATE 92M3/H E AL TURA MANOMETRICA ATE 30MCA,EXCLUSIVE OPERADOR</v>
          </cell>
          <cell r="G6516">
            <v>19</v>
          </cell>
        </row>
        <row r="6516">
          <cell r="I6516" t="str">
            <v>H</v>
          </cell>
          <cell r="J6516">
            <v>15</v>
          </cell>
          <cell r="K6516">
            <v>0</v>
          </cell>
          <cell r="L6516">
            <v>0.16</v>
          </cell>
        </row>
        <row r="6517">
          <cell r="D6517" t="str">
            <v> 00789 </v>
          </cell>
          <cell r="E6517" t="str">
            <v>EMOP</v>
          </cell>
          <cell r="F6517" t="str">
            <v>CLORO</v>
          </cell>
          <cell r="G6517" t="str">
            <v>Material</v>
          </cell>
        </row>
        <row r="6517">
          <cell r="I6517" t="str">
            <v>L</v>
          </cell>
          <cell r="J6517">
            <v>0.3</v>
          </cell>
          <cell r="K6517">
            <v>0</v>
          </cell>
          <cell r="L6517">
            <v>2.58</v>
          </cell>
        </row>
        <row r="6518">
          <cell r="D6518" t="str">
            <v> 00790 </v>
          </cell>
          <cell r="E6518" t="str">
            <v>EMOP</v>
          </cell>
          <cell r="F6518" t="str">
            <v>HIPOCLORITO DE SODIO</v>
          </cell>
          <cell r="G6518" t="str">
            <v>Material</v>
          </cell>
        </row>
        <row r="6518">
          <cell r="I6518" t="str">
            <v>KG</v>
          </cell>
          <cell r="J6518">
            <v>0.3</v>
          </cell>
          <cell r="K6518">
            <v>0</v>
          </cell>
          <cell r="L6518">
            <v>24.36</v>
          </cell>
        </row>
        <row r="6519">
          <cell r="D6519" t="str">
            <v> 20132 </v>
          </cell>
          <cell r="E6519" t="str">
            <v>EMOP</v>
          </cell>
          <cell r="F6519" t="str">
            <v>MAO-DE-OBRA DE SERVENTE DA CONSTRUCAO CI VIL, INCLUSIVE ENCARGOS SOCIAIS DESONERA DOS</v>
          </cell>
          <cell r="G6519" t="str">
            <v>Mão de Obra</v>
          </cell>
        </row>
        <row r="6519">
          <cell r="I6519" t="str">
            <v>H</v>
          </cell>
          <cell r="J6519">
            <v>15</v>
          </cell>
          <cell r="K6519">
            <v>3</v>
          </cell>
          <cell r="L6519">
            <v>17.5</v>
          </cell>
        </row>
        <row r="6520">
          <cell r="D6520" t="str">
            <v> 20112 </v>
          </cell>
          <cell r="E6520" t="str">
            <v>EMOP</v>
          </cell>
          <cell r="F6520" t="str">
            <v>MAO-DE-OBRA DE OPERADOR DE MAQUINAS AUX.  (COMPRESSOR, ROLO COMPACTADOR LEVE...),  INCLUSIVE ENCARGOS SOCIAIS DESONERADOS</v>
          </cell>
          <cell r="G6520" t="str">
            <v>Mão de Obra</v>
          </cell>
        </row>
        <row r="6520">
          <cell r="I6520" t="str">
            <v>H</v>
          </cell>
          <cell r="J6520">
            <v>13.5</v>
          </cell>
          <cell r="K6520">
            <v>3</v>
          </cell>
          <cell r="L6520">
            <v>24.2</v>
          </cell>
        </row>
        <row r="6521">
          <cell r="D6521" t="str">
            <v> 20115 </v>
          </cell>
          <cell r="E6521" t="str">
            <v>EMOP</v>
          </cell>
          <cell r="F6521" t="str">
            <v>MAO-DE-OBRA DE PEDREIRO, INCLUSIVE ENCAR GOS SOCIAIS DESONERADOS</v>
          </cell>
          <cell r="G6521" t="str">
            <v>Mão de Obra</v>
          </cell>
        </row>
        <row r="6521">
          <cell r="I6521" t="str">
            <v>H</v>
          </cell>
          <cell r="J6521">
            <v>15</v>
          </cell>
          <cell r="K6521">
            <v>3</v>
          </cell>
          <cell r="L6521">
            <v>24.2</v>
          </cell>
        </row>
        <row r="6523">
          <cell r="D6523" t="str">
            <v>Código</v>
          </cell>
          <cell r="E6523" t="str">
            <v>Banco</v>
          </cell>
          <cell r="F6523" t="str">
            <v>Descrição</v>
          </cell>
          <cell r="G6523" t="str">
            <v>Tipo</v>
          </cell>
        </row>
        <row r="6523">
          <cell r="I6523" t="str">
            <v>Und</v>
          </cell>
          <cell r="J6523" t="str">
            <v>Quant.</v>
          </cell>
          <cell r="K6523" t="str">
            <v>Porcent.</v>
          </cell>
          <cell r="L6523" t="str">
            <v>Valor Unit</v>
          </cell>
        </row>
        <row r="6524">
          <cell r="D6524" t="str">
            <v> UFF00050 (ADAPT_SINAPI: 9537) </v>
          </cell>
          <cell r="E6524" t="str">
            <v>Próprio</v>
          </cell>
          <cell r="F6524" t="str">
            <v>LIMPEZA FINAL DA OBRA</v>
          </cell>
          <cell r="G6524" t="str">
            <v>SEDI - SERVIÇOS DIVERSOS</v>
          </cell>
        </row>
        <row r="6524">
          <cell r="I6524" t="str">
            <v>m²</v>
          </cell>
          <cell r="J6524">
            <v>1</v>
          </cell>
        </row>
        <row r="6524">
          <cell r="L6524">
            <v>4.38</v>
          </cell>
        </row>
        <row r="6525">
          <cell r="D6525" t="str">
            <v> 88316 </v>
          </cell>
          <cell r="E6525" t="str">
            <v>SINAPI</v>
          </cell>
          <cell r="F6525" t="str">
            <v>SERVENTE COM ENCARGOS COMPLEMENTARES</v>
          </cell>
          <cell r="G6525" t="str">
            <v>SEDI - SERVIÇOS DIVERSOS</v>
          </cell>
        </row>
        <row r="6525">
          <cell r="I6525" t="str">
            <v>H</v>
          </cell>
          <cell r="J6525">
            <v>0.14</v>
          </cell>
          <cell r="K6525">
            <v>0</v>
          </cell>
          <cell r="L6525">
            <v>25.95</v>
          </cell>
        </row>
        <row r="6526">
          <cell r="D6526" t="str">
            <v> 00000003 </v>
          </cell>
          <cell r="E6526" t="str">
            <v>SINAPI</v>
          </cell>
          <cell r="F6526" t="str">
            <v>ACIDO CLORIDRICO / ACIDO MURIATICO, DILUICAO 10% A 12% PARA USO EM LIMPEZA</v>
          </cell>
          <cell r="G6526" t="str">
            <v>Material</v>
          </cell>
        </row>
        <row r="6526">
          <cell r="I6526" t="str">
            <v>L</v>
          </cell>
          <cell r="J6526">
            <v>0.05</v>
          </cell>
          <cell r="K6526">
            <v>0</v>
          </cell>
          <cell r="L6526">
            <v>15.17</v>
          </cell>
        </row>
      </sheetData>
      <sheetData sheetId="4"/>
      <sheetData sheetId="5"/>
      <sheetData sheetId="6"/>
      <sheetData sheetId="7">
        <row r="35">
          <cell r="D35">
            <v>0.2644</v>
          </cell>
        </row>
      </sheetData>
      <sheetData sheetId="8">
        <row r="35">
          <cell r="D35">
            <v>0.1689</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6"/>
  <sheetViews>
    <sheetView tabSelected="1" view="pageBreakPreview" zoomScaleNormal="100" topLeftCell="E31" workbookViewId="0">
      <selection activeCell="A4" sqref="A4:F4"/>
    </sheetView>
  </sheetViews>
  <sheetFormatPr defaultColWidth="9" defaultRowHeight="15"/>
  <cols>
    <col min="1" max="1" width="5.57142857142857" style="70" customWidth="1"/>
    <col min="2" max="2" width="56.4285714285714" style="56" customWidth="1"/>
    <col min="3" max="3" width="17.2857142857143" style="54" customWidth="1"/>
    <col min="4" max="4" width="17.8571428571429" style="54" customWidth="1"/>
    <col min="5" max="5" width="13.7142857142857" style="54" customWidth="1"/>
    <col min="6" max="6" width="19.4285714285714" style="54" customWidth="1"/>
    <col min="7" max="16384" width="9.14285714285714" style="54"/>
  </cols>
  <sheetData>
    <row r="1" s="54" customFormat="1" spans="1:14">
      <c r="A1" s="321" t="s">
        <v>0</v>
      </c>
      <c r="B1" s="321"/>
      <c r="C1" s="321"/>
      <c r="D1" s="321"/>
      <c r="E1" s="321"/>
      <c r="F1" s="321"/>
      <c r="G1" s="322"/>
      <c r="H1" s="322"/>
      <c r="I1" s="322"/>
      <c r="J1" s="322"/>
      <c r="K1" s="322"/>
      <c r="L1" s="322"/>
      <c r="M1" s="322"/>
      <c r="N1" s="322"/>
    </row>
    <row r="2" s="54" customFormat="1" spans="1:6">
      <c r="A2" s="321" t="s">
        <v>1</v>
      </c>
      <c r="B2" s="321"/>
      <c r="C2" s="321"/>
      <c r="D2" s="321"/>
      <c r="E2" s="321"/>
      <c r="F2" s="321"/>
    </row>
    <row r="3" s="54" customFormat="1" spans="1:7">
      <c r="A3" s="323" t="s">
        <v>2</v>
      </c>
      <c r="B3" s="323"/>
      <c r="C3" s="323"/>
      <c r="D3" s="323"/>
      <c r="E3" s="323"/>
      <c r="F3" s="323"/>
      <c r="G3" s="323"/>
    </row>
    <row r="4" s="54" customFormat="1" ht="21.75" customHeight="1" spans="1:6">
      <c r="A4" s="324" t="s">
        <v>3</v>
      </c>
      <c r="B4" s="324"/>
      <c r="C4" s="324"/>
      <c r="D4" s="324"/>
      <c r="E4" s="324"/>
      <c r="F4" s="324"/>
    </row>
    <row r="5" s="54" customFormat="1" ht="45" customHeight="1" spans="1:14">
      <c r="A5" s="5" t="str">
        <f>Orçamento!A5</f>
        <v>OBRA: Contratação de Obra de Engenharia para execução de remanescente do Prédio do Instituto de Química</v>
      </c>
      <c r="B5" s="5"/>
      <c r="C5" s="5"/>
      <c r="D5" s="5"/>
      <c r="E5" s="5"/>
      <c r="F5" s="5"/>
      <c r="G5" s="325"/>
      <c r="H5" s="325"/>
      <c r="I5" s="325"/>
      <c r="J5" s="325"/>
      <c r="K5" s="325"/>
      <c r="L5" s="325"/>
      <c r="M5" s="325"/>
      <c r="N5" s="325"/>
    </row>
    <row r="6" s="54" customFormat="1" ht="48" customHeight="1" spans="1:14">
      <c r="A6" s="326" t="str">
        <f>Orçamento!A6</f>
        <v>LOCAL: Rua Passos da Pátria nº 156, Bairro São Domingos, Niterói - RJ</v>
      </c>
      <c r="B6" s="326"/>
      <c r="C6" s="326"/>
      <c r="D6" s="326"/>
      <c r="E6" s="326"/>
      <c r="F6" s="326"/>
      <c r="G6" s="327"/>
      <c r="H6" s="327"/>
      <c r="I6" s="327"/>
      <c r="J6" s="327"/>
      <c r="K6" s="327"/>
      <c r="L6" s="327"/>
      <c r="M6" s="5"/>
      <c r="N6" s="5"/>
    </row>
    <row r="7" s="54" customFormat="1" ht="15.75" customHeight="1" spans="1:6">
      <c r="A7" s="328"/>
      <c r="B7" s="295"/>
      <c r="C7" s="329" t="s">
        <v>4</v>
      </c>
      <c r="D7" s="330"/>
      <c r="E7" s="331" t="s">
        <v>5</v>
      </c>
      <c r="F7" s="332"/>
    </row>
    <row r="8" s="54" customFormat="1" customHeight="1" spans="1:6">
      <c r="A8" s="333" t="s">
        <v>6</v>
      </c>
      <c r="B8" s="334" t="s">
        <v>7</v>
      </c>
      <c r="C8" s="335" t="s">
        <v>8</v>
      </c>
      <c r="D8" s="336" t="s">
        <v>9</v>
      </c>
      <c r="E8" s="337" t="s">
        <v>8</v>
      </c>
      <c r="F8" s="338" t="s">
        <v>9</v>
      </c>
    </row>
    <row r="9" s="54" customFormat="1" customHeight="1" spans="1:6">
      <c r="A9" s="339"/>
      <c r="B9" s="340"/>
      <c r="C9" s="341" t="s">
        <v>10</v>
      </c>
      <c r="D9" s="342"/>
      <c r="E9" s="343" t="s">
        <v>10</v>
      </c>
      <c r="F9" s="344"/>
    </row>
    <row r="10" s="54" customFormat="1" spans="1:6">
      <c r="A10" s="345" t="s">
        <v>11</v>
      </c>
      <c r="B10" s="346" t="s">
        <v>12</v>
      </c>
      <c r="C10" s="347">
        <f>D10/$D$31</f>
        <v>0.00495331404118865</v>
      </c>
      <c r="D10" s="348">
        <f>Orçamento!K13</f>
        <v>116075.52</v>
      </c>
      <c r="E10" s="349">
        <f>F10/$F$31</f>
        <v>0.00495331404118865</v>
      </c>
      <c r="F10" s="350">
        <f>Orçamento!P13</f>
        <v>116075.52</v>
      </c>
    </row>
    <row r="11" s="54" customFormat="1" customHeight="1" spans="1:6">
      <c r="A11" s="345" t="s">
        <v>13</v>
      </c>
      <c r="B11" s="351" t="s">
        <v>14</v>
      </c>
      <c r="C11" s="347">
        <f t="shared" ref="C11:C36" si="0">D11/$D$31</f>
        <v>0.071686052991107</v>
      </c>
      <c r="D11" s="348">
        <f>Orçamento!K32</f>
        <v>1679884.58</v>
      </c>
      <c r="E11" s="349">
        <f t="shared" ref="E11:E36" si="1">F11/$F$31</f>
        <v>0.071686052991107</v>
      </c>
      <c r="F11" s="350">
        <f>Orçamento!P32</f>
        <v>1679884.58</v>
      </c>
    </row>
    <row r="12" s="54" customFormat="1" customHeight="1" spans="1:6">
      <c r="A12" s="345" t="s">
        <v>15</v>
      </c>
      <c r="B12" s="351" t="s">
        <v>16</v>
      </c>
      <c r="C12" s="347">
        <f t="shared" si="0"/>
        <v>0.015970166110028</v>
      </c>
      <c r="D12" s="348">
        <f>Orçamento!K34</f>
        <v>374243.45</v>
      </c>
      <c r="E12" s="349">
        <f t="shared" si="1"/>
        <v>0.015970166110028</v>
      </c>
      <c r="F12" s="350">
        <f>Orçamento!P34</f>
        <v>374243.45</v>
      </c>
    </row>
    <row r="13" s="54" customFormat="1" customHeight="1" spans="1:6">
      <c r="A13" s="345" t="s">
        <v>17</v>
      </c>
      <c r="B13" s="351" t="s">
        <v>18</v>
      </c>
      <c r="C13" s="347">
        <f t="shared" si="0"/>
        <v>0.00121218477346674</v>
      </c>
      <c r="D13" s="348">
        <f>Orçamento!K114</f>
        <v>28406.23</v>
      </c>
      <c r="E13" s="349">
        <f t="shared" si="1"/>
        <v>0.00121218477346674</v>
      </c>
      <c r="F13" s="350">
        <f>Orçamento!P114</f>
        <v>28406.23</v>
      </c>
    </row>
    <row r="14" s="54" customFormat="1" customHeight="1" spans="1:6">
      <c r="A14" s="345" t="s">
        <v>19</v>
      </c>
      <c r="B14" s="351" t="s">
        <v>20</v>
      </c>
      <c r="C14" s="347">
        <f t="shared" si="0"/>
        <v>0.0160150293001114</v>
      </c>
      <c r="D14" s="348">
        <f>Orçamento!K124</f>
        <v>375294.77</v>
      </c>
      <c r="E14" s="349">
        <f t="shared" si="1"/>
        <v>0.0160150293001114</v>
      </c>
      <c r="F14" s="350">
        <f>Orçamento!P124</f>
        <v>375294.77</v>
      </c>
    </row>
    <row r="15" s="54" customFormat="1" customHeight="1" spans="1:6">
      <c r="A15" s="345" t="s">
        <v>21</v>
      </c>
      <c r="B15" s="351" t="s">
        <v>22</v>
      </c>
      <c r="C15" s="347">
        <f t="shared" si="0"/>
        <v>0.0216398245146184</v>
      </c>
      <c r="D15" s="348">
        <f>Orçamento!K171</f>
        <v>507105.72</v>
      </c>
      <c r="E15" s="349">
        <f t="shared" si="1"/>
        <v>0.0216398245146184</v>
      </c>
      <c r="F15" s="350">
        <f>Orçamento!P171</f>
        <v>507105.72</v>
      </c>
    </row>
    <row r="16" s="54" customFormat="1" customHeight="1" spans="1:6">
      <c r="A16" s="345" t="s">
        <v>23</v>
      </c>
      <c r="B16" s="351" t="s">
        <v>24</v>
      </c>
      <c r="C16" s="347">
        <f t="shared" si="0"/>
        <v>0.00361502227644382</v>
      </c>
      <c r="D16" s="348">
        <f>Orçamento!K212</f>
        <v>84714.11</v>
      </c>
      <c r="E16" s="349">
        <f t="shared" si="1"/>
        <v>0.00361502227644382</v>
      </c>
      <c r="F16" s="350">
        <f>Orçamento!P212</f>
        <v>84714.11</v>
      </c>
    </row>
    <row r="17" s="54" customFormat="1" customHeight="1" spans="1:6">
      <c r="A17" s="345" t="s">
        <v>25</v>
      </c>
      <c r="B17" s="351" t="s">
        <v>26</v>
      </c>
      <c r="C17" s="347">
        <f t="shared" si="0"/>
        <v>0.00294910696878249</v>
      </c>
      <c r="D17" s="348">
        <f>Orçamento!K218</f>
        <v>69109.11</v>
      </c>
      <c r="E17" s="349">
        <f t="shared" si="1"/>
        <v>0.00294910696878249</v>
      </c>
      <c r="F17" s="350">
        <f>Orçamento!P218</f>
        <v>69109.11</v>
      </c>
    </row>
    <row r="18" s="54" customFormat="1" customHeight="1" spans="1:6">
      <c r="A18" s="345" t="s">
        <v>27</v>
      </c>
      <c r="B18" s="351" t="s">
        <v>28</v>
      </c>
      <c r="C18" s="347">
        <f t="shared" si="0"/>
        <v>0.00803957993367673</v>
      </c>
      <c r="D18" s="348">
        <f>Orçamento!K224</f>
        <v>188398.8</v>
      </c>
      <c r="E18" s="349">
        <f t="shared" si="1"/>
        <v>0.00803957993367673</v>
      </c>
      <c r="F18" s="350">
        <f>Orçamento!P224</f>
        <v>188398.8</v>
      </c>
    </row>
    <row r="19" s="54" customFormat="1" customHeight="1" spans="1:6">
      <c r="A19" s="345" t="s">
        <v>29</v>
      </c>
      <c r="B19" s="351" t="s">
        <v>30</v>
      </c>
      <c r="C19" s="347">
        <f t="shared" si="0"/>
        <v>0.0760116280240601</v>
      </c>
      <c r="D19" s="348">
        <f>Orçamento!K235</f>
        <v>1781249.72</v>
      </c>
      <c r="E19" s="349">
        <f t="shared" si="1"/>
        <v>0.0760116280240601</v>
      </c>
      <c r="F19" s="350">
        <f>Orçamento!P235</f>
        <v>1781249.72</v>
      </c>
    </row>
    <row r="20" s="54" customFormat="1" customHeight="1" spans="1:6">
      <c r="A20" s="345" t="s">
        <v>31</v>
      </c>
      <c r="B20" s="351" t="s">
        <v>32</v>
      </c>
      <c r="C20" s="347">
        <f t="shared" si="0"/>
        <v>0.0232821688135017</v>
      </c>
      <c r="D20" s="348">
        <f>Orçamento!K276</f>
        <v>545592.27</v>
      </c>
      <c r="E20" s="349">
        <f t="shared" si="1"/>
        <v>0.0232821688135017</v>
      </c>
      <c r="F20" s="350">
        <f>Orçamento!P276</f>
        <v>545592.27</v>
      </c>
    </row>
    <row r="21" s="54" customFormat="1" customHeight="1" spans="1:6">
      <c r="A21" s="345" t="s">
        <v>33</v>
      </c>
      <c r="B21" s="351" t="s">
        <v>34</v>
      </c>
      <c r="C21" s="347">
        <f t="shared" si="0"/>
        <v>0.330819957729873</v>
      </c>
      <c r="D21" s="348">
        <f>Orçamento!K360</f>
        <v>7752405.42</v>
      </c>
      <c r="E21" s="349">
        <f t="shared" si="1"/>
        <v>0.330819957729873</v>
      </c>
      <c r="F21" s="350">
        <f>Orçamento!P360</f>
        <v>7752405.42</v>
      </c>
    </row>
    <row r="22" s="54" customFormat="1" customHeight="1" spans="1:6">
      <c r="A22" s="345" t="s">
        <v>35</v>
      </c>
      <c r="B22" s="351" t="s">
        <v>36</v>
      </c>
      <c r="C22" s="347">
        <f t="shared" si="0"/>
        <v>0.0329507260924588</v>
      </c>
      <c r="D22" s="348">
        <f>Orçamento!K615</f>
        <v>772164.38</v>
      </c>
      <c r="E22" s="349">
        <f t="shared" si="1"/>
        <v>0.0329507260924588</v>
      </c>
      <c r="F22" s="350">
        <f>Orçamento!P615</f>
        <v>772164.38</v>
      </c>
    </row>
    <row r="23" s="54" customFormat="1" customHeight="1" spans="1:6">
      <c r="A23" s="345" t="s">
        <v>37</v>
      </c>
      <c r="B23" s="351" t="s">
        <v>38</v>
      </c>
      <c r="C23" s="347">
        <f t="shared" si="0"/>
        <v>0.0809858468131447</v>
      </c>
      <c r="D23" s="348">
        <f>Orçamento!K656</f>
        <v>1897815.12</v>
      </c>
      <c r="E23" s="349">
        <f t="shared" si="1"/>
        <v>0.0809858468131447</v>
      </c>
      <c r="F23" s="350">
        <f>Orçamento!P656</f>
        <v>1897815.12</v>
      </c>
    </row>
    <row r="24" s="54" customFormat="1" customHeight="1" spans="1:6">
      <c r="A24" s="345" t="s">
        <v>39</v>
      </c>
      <c r="B24" s="351" t="s">
        <v>40</v>
      </c>
      <c r="C24" s="347">
        <f t="shared" si="0"/>
        <v>0.162455815975253</v>
      </c>
      <c r="D24" s="348">
        <f>Orçamento!K763</f>
        <v>3806975.12</v>
      </c>
      <c r="E24" s="349">
        <f t="shared" si="1"/>
        <v>0.162455815975253</v>
      </c>
      <c r="F24" s="350">
        <f>Orçamento!P763</f>
        <v>3806975.12</v>
      </c>
    </row>
    <row r="25" s="54" customFormat="1" spans="1:6">
      <c r="A25" s="345" t="s">
        <v>41</v>
      </c>
      <c r="B25" s="351" t="s">
        <v>42</v>
      </c>
      <c r="C25" s="347">
        <f t="shared" si="0"/>
        <v>0.00348462748189025</v>
      </c>
      <c r="D25" s="348">
        <f>Orçamento!K956</f>
        <v>81658.45</v>
      </c>
      <c r="E25" s="349">
        <f t="shared" si="1"/>
        <v>0.00348462748189025</v>
      </c>
      <c r="F25" s="350">
        <f>Orçamento!P956</f>
        <v>81658.45</v>
      </c>
    </row>
    <row r="26" s="54" customFormat="1" customHeight="1" spans="1:6">
      <c r="A26" s="345" t="s">
        <v>43</v>
      </c>
      <c r="B26" s="351" t="s">
        <v>44</v>
      </c>
      <c r="C26" s="347">
        <f t="shared" si="0"/>
        <v>0.0483619876284825</v>
      </c>
      <c r="D26" s="348">
        <f>Orçamento!K961</f>
        <v>1133310.51</v>
      </c>
      <c r="E26" s="349">
        <f t="shared" si="1"/>
        <v>0.0483619876284825</v>
      </c>
      <c r="F26" s="350">
        <f>Orçamento!P961</f>
        <v>1133310.51</v>
      </c>
    </row>
    <row r="27" s="54" customFormat="1" customHeight="1" spans="1:6">
      <c r="A27" s="345" t="s">
        <v>45</v>
      </c>
      <c r="B27" s="351" t="s">
        <v>46</v>
      </c>
      <c r="C27" s="347">
        <f t="shared" si="0"/>
        <v>0.0249123094302519</v>
      </c>
      <c r="D27" s="348">
        <f>Orçamento!K983</f>
        <v>583792.84</v>
      </c>
      <c r="E27" s="349">
        <f t="shared" si="1"/>
        <v>0.0249123094302519</v>
      </c>
      <c r="F27" s="350">
        <f>Orçamento!P983</f>
        <v>583792.84</v>
      </c>
    </row>
    <row r="28" s="54" customFormat="1" customHeight="1" spans="1:6">
      <c r="A28" s="345" t="s">
        <v>47</v>
      </c>
      <c r="B28" s="351" t="s">
        <v>48</v>
      </c>
      <c r="C28" s="347">
        <f t="shared" si="0"/>
        <v>0.0204393044607511</v>
      </c>
      <c r="D28" s="352">
        <f>Orçamento!K1001</f>
        <v>478972.84</v>
      </c>
      <c r="E28" s="349">
        <f t="shared" si="1"/>
        <v>0.0204393044607511</v>
      </c>
      <c r="F28" s="350">
        <f>Orçamento!P1001</f>
        <v>478972.84</v>
      </c>
    </row>
    <row r="29" s="54" customFormat="1" spans="1:6">
      <c r="A29" s="345" t="s">
        <v>49</v>
      </c>
      <c r="B29" s="351" t="s">
        <v>50</v>
      </c>
      <c r="C29" s="347">
        <f t="shared" si="0"/>
        <v>0.0434575147732105</v>
      </c>
      <c r="D29" s="348">
        <f>Orçamento!K1004</f>
        <v>1018379.53</v>
      </c>
      <c r="E29" s="349">
        <f t="shared" si="1"/>
        <v>0.0434575147732105</v>
      </c>
      <c r="F29" s="350">
        <f>Orçamento!P1004</f>
        <v>1018379.53</v>
      </c>
    </row>
    <row r="30" s="54" customFormat="1" spans="1:6">
      <c r="A30" s="345" t="s">
        <v>51</v>
      </c>
      <c r="B30" s="351" t="s">
        <v>52</v>
      </c>
      <c r="C30" s="347">
        <f t="shared" si="0"/>
        <v>0.00675783186769919</v>
      </c>
      <c r="D30" s="348">
        <f>Orçamento!K1011</f>
        <v>158362.43</v>
      </c>
      <c r="E30" s="349">
        <f t="shared" si="1"/>
        <v>0.00675783186769919</v>
      </c>
      <c r="F30" s="350">
        <f>Orçamento!P1011</f>
        <v>158362.43</v>
      </c>
    </row>
    <row r="31" s="54" customFormat="1" customHeight="1" spans="1:6">
      <c r="A31" s="353" t="s">
        <v>53</v>
      </c>
      <c r="B31" s="354"/>
      <c r="C31" s="355">
        <f>SUM(C10:C30)</f>
        <v>1</v>
      </c>
      <c r="D31" s="356">
        <f>SUM(D10:D30)</f>
        <v>23433910.92</v>
      </c>
      <c r="E31" s="355">
        <f>SUM(E10:E30)</f>
        <v>1</v>
      </c>
      <c r="F31" s="357">
        <f>SUM(F10:F30)</f>
        <v>23433910.92</v>
      </c>
    </row>
    <row r="32" s="54" customFormat="1" ht="19.5" customHeight="1" spans="1:10">
      <c r="A32" s="358" t="s">
        <v>54</v>
      </c>
      <c r="B32" s="358"/>
      <c r="C32" s="358"/>
      <c r="D32" s="359" t="s">
        <v>55</v>
      </c>
      <c r="E32" s="359"/>
      <c r="F32" s="359"/>
      <c r="G32" s="360"/>
      <c r="H32" s="360"/>
      <c r="I32" s="360"/>
      <c r="J32" s="360"/>
    </row>
    <row r="33" s="54" customFormat="1" ht="42.75" customHeight="1" spans="1:10">
      <c r="A33" s="361" t="s">
        <v>56</v>
      </c>
      <c r="B33" s="361"/>
      <c r="C33" s="362" t="s">
        <v>57</v>
      </c>
      <c r="D33" s="363"/>
      <c r="E33" s="363"/>
      <c r="F33" s="363"/>
      <c r="G33" s="360"/>
      <c r="H33" s="360"/>
      <c r="I33" s="360"/>
      <c r="J33" s="360"/>
    </row>
    <row r="34" s="54" customFormat="1" ht="20.25" customHeight="1" spans="1:17">
      <c r="A34" s="364"/>
      <c r="B34" s="365" t="s">
        <v>58</v>
      </c>
      <c r="C34" s="366"/>
      <c r="D34" s="366"/>
      <c r="E34" s="366"/>
      <c r="F34" s="366"/>
      <c r="G34" s="367"/>
      <c r="H34" s="367"/>
      <c r="I34" s="367"/>
      <c r="J34" s="367"/>
      <c r="K34" s="367"/>
      <c r="L34" s="367"/>
      <c r="M34" s="367"/>
      <c r="N34" s="367"/>
      <c r="O34" s="367"/>
      <c r="P34" s="367"/>
      <c r="Q34" s="367"/>
    </row>
    <row r="35" s="54" customFormat="1" ht="40.5" customHeight="1" spans="1:6">
      <c r="A35" s="368"/>
      <c r="B35" s="371" t="s">
        <v>59</v>
      </c>
      <c r="C35" s="369"/>
      <c r="D35" s="369"/>
      <c r="E35" s="369"/>
      <c r="F35" s="369"/>
    </row>
    <row r="36" s="54" customFormat="1" spans="1:4">
      <c r="A36" s="368"/>
      <c r="B36" s="299"/>
      <c r="C36" s="299"/>
      <c r="D36" s="299"/>
    </row>
    <row r="37" s="54" customFormat="1" ht="24" customHeight="1" spans="1:4">
      <c r="A37" s="368"/>
      <c r="B37" s="370"/>
      <c r="C37" s="370"/>
      <c r="D37" s="370"/>
    </row>
    <row r="38" s="54" customFormat="1" spans="1:2">
      <c r="A38" s="328"/>
      <c r="B38" s="295"/>
    </row>
    <row r="39" s="54" customFormat="1" spans="1:2">
      <c r="A39" s="328"/>
      <c r="B39" s="295"/>
    </row>
    <row r="40" s="54" customFormat="1" spans="1:2">
      <c r="A40" s="328"/>
      <c r="B40" s="295"/>
    </row>
    <row r="41" s="54" customFormat="1" spans="1:2">
      <c r="A41" s="328"/>
      <c r="B41" s="295"/>
    </row>
    <row r="42" s="54" customFormat="1" spans="1:2">
      <c r="A42" s="328"/>
      <c r="B42" s="295"/>
    </row>
    <row r="43" s="54" customFormat="1" spans="1:2">
      <c r="A43" s="328"/>
      <c r="B43" s="295"/>
    </row>
    <row r="44" s="54" customFormat="1" spans="1:2">
      <c r="A44" s="328"/>
      <c r="B44" s="295"/>
    </row>
    <row r="45" s="54" customFormat="1" spans="1:2">
      <c r="A45" s="328"/>
      <c r="B45" s="295"/>
    </row>
    <row r="46" s="54" customFormat="1" spans="1:2">
      <c r="A46" s="328"/>
      <c r="B46" s="295"/>
    </row>
    <row r="47" s="54" customFormat="1" spans="1:2">
      <c r="A47" s="328"/>
      <c r="B47" s="295"/>
    </row>
    <row r="48" s="54" customFormat="1" spans="1:2">
      <c r="A48" s="328"/>
      <c r="B48" s="295"/>
    </row>
    <row r="49" s="54" customFormat="1" spans="1:2">
      <c r="A49" s="328"/>
      <c r="B49" s="295"/>
    </row>
    <row r="50" s="54" customFormat="1" spans="1:2">
      <c r="A50" s="328"/>
      <c r="B50" s="295"/>
    </row>
    <row r="51" s="54" customFormat="1" spans="1:2">
      <c r="A51" s="328"/>
      <c r="B51" s="295"/>
    </row>
    <row r="52" s="54" customFormat="1" spans="1:2">
      <c r="A52" s="328"/>
      <c r="B52" s="295"/>
    </row>
    <row r="53" s="54" customFormat="1" spans="1:2">
      <c r="A53" s="328"/>
      <c r="B53" s="295"/>
    </row>
    <row r="54" s="54" customFormat="1" spans="1:2">
      <c r="A54" s="328"/>
      <c r="B54" s="295"/>
    </row>
    <row r="55" s="54" customFormat="1" spans="1:2">
      <c r="A55" s="328"/>
      <c r="B55" s="295"/>
    </row>
    <row r="56" s="54" customFormat="1" spans="1:2">
      <c r="A56" s="328"/>
      <c r="B56" s="295"/>
    </row>
    <row r="57" s="54" customFormat="1" spans="1:2">
      <c r="A57" s="328"/>
      <c r="B57" s="295"/>
    </row>
    <row r="58" s="54" customFormat="1" spans="1:2">
      <c r="A58" s="328"/>
      <c r="B58" s="295"/>
    </row>
    <row r="59" s="54" customFormat="1" spans="1:2">
      <c r="A59" s="328"/>
      <c r="B59" s="295"/>
    </row>
    <row r="60" s="54" customFormat="1" spans="1:2">
      <c r="A60" s="328"/>
      <c r="B60" s="295"/>
    </row>
    <row r="61" s="54" customFormat="1" spans="1:2">
      <c r="A61" s="328"/>
      <c r="B61" s="295"/>
    </row>
    <row r="62" s="54" customFormat="1" spans="1:2">
      <c r="A62" s="328"/>
      <c r="B62" s="295"/>
    </row>
    <row r="63" s="54" customFormat="1" spans="1:2">
      <c r="A63" s="328"/>
      <c r="B63" s="295"/>
    </row>
    <row r="64" s="54" customFormat="1" spans="1:2">
      <c r="A64" s="328"/>
      <c r="B64" s="295"/>
    </row>
    <row r="65" s="54" customFormat="1" spans="1:2">
      <c r="A65" s="328"/>
      <c r="B65" s="295"/>
    </row>
    <row r="66" s="54" customFormat="1" spans="1:2">
      <c r="A66" s="328"/>
      <c r="B66" s="295"/>
    </row>
  </sheetData>
  <mergeCells count="19">
    <mergeCell ref="A1:F1"/>
    <mergeCell ref="A2:F2"/>
    <mergeCell ref="A3:G3"/>
    <mergeCell ref="A4:F4"/>
    <mergeCell ref="A5:F5"/>
    <mergeCell ref="A6:F6"/>
    <mergeCell ref="C7:D7"/>
    <mergeCell ref="E7:F7"/>
    <mergeCell ref="A31:B31"/>
    <mergeCell ref="A32:C32"/>
    <mergeCell ref="A33:B33"/>
    <mergeCell ref="B35:F35"/>
    <mergeCell ref="B36:D36"/>
    <mergeCell ref="B37:D37"/>
    <mergeCell ref="A8:A9"/>
    <mergeCell ref="B8:B9"/>
    <mergeCell ref="D8:D9"/>
    <mergeCell ref="F8:F9"/>
    <mergeCell ref="D32:F33"/>
  </mergeCells>
  <pageMargins left="0.75" right="0.75" top="1" bottom="1" header="0.5" footer="0.5"/>
  <pageSetup paperSize="9" scale="66" orientation="portrait"/>
  <headerFooter/>
  <colBreaks count="1" manualBreakCount="1">
    <brk id="6"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080"/>
  <sheetViews>
    <sheetView view="pageLayout" zoomScaleNormal="85" topLeftCell="G1" workbookViewId="0">
      <selection activeCell="N7" sqref="N7"/>
    </sheetView>
  </sheetViews>
  <sheetFormatPr defaultColWidth="9" defaultRowHeight="15.75"/>
  <cols>
    <col min="1" max="1" width="7.71428571428571" style="55" customWidth="1"/>
    <col min="2" max="2" width="14.4285714285714" style="55" customWidth="1"/>
    <col min="3" max="3" width="8.14285714285714" style="55" customWidth="1"/>
    <col min="4" max="4" width="45.2857142857143" style="56" customWidth="1"/>
    <col min="5" max="5" width="8.42857142857143" style="57" customWidth="1"/>
    <col min="6" max="6" width="10.1428571428571" style="58" customWidth="1"/>
    <col min="7" max="7" width="13.4380952380952" style="58" customWidth="1"/>
    <col min="8" max="8" width="8.57142857142857" style="58" customWidth="1"/>
    <col min="9" max="9" width="10.7142857142857" style="59" customWidth="1"/>
    <col min="10" max="10" width="12.2857142857143" style="59" customWidth="1"/>
    <col min="11" max="11" width="21.1428571428571" style="60" customWidth="1"/>
    <col min="12" max="12" width="13.7809523809524" style="61" customWidth="1"/>
    <col min="13" max="13" width="10.7142857142857" style="54" customWidth="1"/>
    <col min="14" max="14" width="11.2857142857143" style="54" customWidth="1"/>
    <col min="15" max="15" width="15.2857142857143" style="62" customWidth="1"/>
    <col min="16" max="16" width="13.5714285714286" style="62" customWidth="1"/>
    <col min="17" max="16384" width="9.14285714285714" style="54"/>
  </cols>
  <sheetData>
    <row r="1" ht="15" spans="1:16">
      <c r="A1" s="2" t="s">
        <v>0</v>
      </c>
      <c r="B1" s="2"/>
      <c r="C1" s="2"/>
      <c r="D1" s="2"/>
      <c r="E1" s="2"/>
      <c r="F1" s="2"/>
      <c r="G1" s="2"/>
      <c r="H1" s="2"/>
      <c r="I1" s="2"/>
      <c r="J1" s="2"/>
      <c r="K1" s="33"/>
      <c r="L1" s="2"/>
      <c r="M1" s="2"/>
      <c r="N1" s="2"/>
      <c r="O1" s="33"/>
      <c r="P1" s="33"/>
    </row>
    <row r="2" ht="15" spans="1:16">
      <c r="A2" s="2" t="s">
        <v>1</v>
      </c>
      <c r="B2" s="2"/>
      <c r="C2" s="2"/>
      <c r="D2" s="2"/>
      <c r="E2" s="2"/>
      <c r="F2" s="2"/>
      <c r="G2" s="2"/>
      <c r="H2" s="2"/>
      <c r="I2" s="2"/>
      <c r="J2" s="2"/>
      <c r="K2" s="33"/>
      <c r="L2" s="2"/>
      <c r="M2" s="2"/>
      <c r="N2" s="2"/>
      <c r="O2" s="33"/>
      <c r="P2" s="33"/>
    </row>
    <row r="3" ht="15" spans="1:16">
      <c r="A3" s="3" t="s">
        <v>60</v>
      </c>
      <c r="B3" s="3"/>
      <c r="C3" s="3"/>
      <c r="D3" s="3"/>
      <c r="E3" s="3"/>
      <c r="F3" s="3"/>
      <c r="G3" s="3"/>
      <c r="H3" s="3"/>
      <c r="I3" s="3"/>
      <c r="J3" s="3"/>
      <c r="K3" s="34"/>
      <c r="L3" s="3"/>
      <c r="M3" s="3"/>
      <c r="N3" s="3"/>
      <c r="O3" s="34"/>
      <c r="P3" s="34"/>
    </row>
    <row r="4" ht="10" customHeight="1" spans="1:16">
      <c r="A4" s="4" t="s">
        <v>61</v>
      </c>
      <c r="B4" s="4"/>
      <c r="C4" s="4"/>
      <c r="D4" s="4"/>
      <c r="E4" s="4"/>
      <c r="F4" s="4"/>
      <c r="G4" s="4"/>
      <c r="H4" s="4"/>
      <c r="I4" s="4"/>
      <c r="J4" s="4"/>
      <c r="K4" s="35"/>
      <c r="L4" s="4"/>
      <c r="M4" s="4"/>
      <c r="N4" s="4"/>
      <c r="O4" s="35"/>
      <c r="P4" s="35"/>
    </row>
    <row r="5" ht="40" customHeight="1" spans="1:16">
      <c r="A5" s="5" t="s">
        <v>62</v>
      </c>
      <c r="B5" s="5"/>
      <c r="C5" s="5"/>
      <c r="D5" s="5"/>
      <c r="E5" s="5"/>
      <c r="F5" s="5"/>
      <c r="G5" s="5"/>
      <c r="H5" s="5"/>
      <c r="I5" s="5"/>
      <c r="J5" s="5"/>
      <c r="K5" s="36"/>
      <c r="L5" s="5"/>
      <c r="M5" s="5"/>
      <c r="N5" s="5"/>
      <c r="O5" s="36"/>
      <c r="P5" s="36"/>
    </row>
    <row r="6" ht="29" customHeight="1" spans="1:16">
      <c r="A6" s="63" t="s">
        <v>63</v>
      </c>
      <c r="B6" s="64"/>
      <c r="C6" s="64"/>
      <c r="D6" s="64"/>
      <c r="E6" s="64"/>
      <c r="F6" s="64"/>
      <c r="G6" s="64"/>
      <c r="H6" s="64"/>
      <c r="I6" s="64"/>
      <c r="J6" s="64"/>
      <c r="K6" s="101"/>
      <c r="L6" s="64"/>
      <c r="M6" s="64"/>
      <c r="N6" s="64"/>
      <c r="O6" s="101"/>
      <c r="P6" s="101"/>
    </row>
    <row r="7" ht="29" customHeight="1" spans="1:16">
      <c r="A7" s="65" t="s">
        <v>64</v>
      </c>
      <c r="B7" s="66" t="s">
        <v>65</v>
      </c>
      <c r="C7" s="67"/>
      <c r="D7" s="67"/>
      <c r="E7" s="67"/>
      <c r="F7" s="67"/>
      <c r="G7" s="67"/>
      <c r="H7" s="67"/>
      <c r="I7" s="64"/>
      <c r="J7" s="64"/>
      <c r="K7" s="101"/>
      <c r="L7" s="64"/>
      <c r="M7" s="64"/>
      <c r="N7" s="67"/>
      <c r="O7" s="102"/>
      <c r="P7" s="102"/>
    </row>
    <row r="8" spans="1:14">
      <c r="A8" s="68">
        <f>[9]BDI!$D$35</f>
        <v>0.2644</v>
      </c>
      <c r="B8" s="69">
        <f>[9]BDI_DIF.!$D$35</f>
        <v>0.1689</v>
      </c>
      <c r="C8" s="70"/>
      <c r="D8" s="54"/>
      <c r="E8" s="70"/>
      <c r="F8" s="54"/>
      <c r="G8" s="54"/>
      <c r="H8" s="54"/>
      <c r="I8" s="103"/>
      <c r="J8" s="103"/>
      <c r="K8" s="104"/>
      <c r="L8" s="105"/>
      <c r="M8" s="103"/>
      <c r="N8" s="106"/>
    </row>
    <row r="9" customHeight="1" spans="1:16">
      <c r="A9" s="71"/>
      <c r="B9" s="71"/>
      <c r="C9" s="71"/>
      <c r="D9" s="72"/>
      <c r="E9" s="73" t="s">
        <v>66</v>
      </c>
      <c r="F9" s="74"/>
      <c r="G9" s="74"/>
      <c r="H9" s="74"/>
      <c r="I9" s="107"/>
      <c r="J9" s="107"/>
      <c r="K9" s="108"/>
      <c r="L9" s="109" t="s">
        <v>67</v>
      </c>
      <c r="M9" s="110"/>
      <c r="N9" s="110"/>
      <c r="O9" s="111"/>
      <c r="P9" s="111"/>
    </row>
    <row r="10" ht="12.75" customHeight="1" spans="1:16">
      <c r="A10" s="75" t="s">
        <v>6</v>
      </c>
      <c r="B10" s="75" t="s">
        <v>68</v>
      </c>
      <c r="C10" s="76" t="s">
        <v>69</v>
      </c>
      <c r="D10" s="77" t="s">
        <v>70</v>
      </c>
      <c r="E10" s="78" t="s">
        <v>71</v>
      </c>
      <c r="F10" s="78" t="s">
        <v>72</v>
      </c>
      <c r="G10" s="77" t="s">
        <v>73</v>
      </c>
      <c r="H10" s="73" t="s">
        <v>74</v>
      </c>
      <c r="I10" s="112" t="s">
        <v>75</v>
      </c>
      <c r="J10" s="113"/>
      <c r="K10" s="114"/>
      <c r="L10" s="115" t="s">
        <v>76</v>
      </c>
      <c r="M10" s="116" t="s">
        <v>77</v>
      </c>
      <c r="N10" s="116"/>
      <c r="O10" s="117"/>
      <c r="P10" s="117" t="s">
        <v>78</v>
      </c>
    </row>
    <row r="11" ht="12.75" customHeight="1" spans="1:16">
      <c r="A11" s="75"/>
      <c r="B11" s="75"/>
      <c r="C11" s="76"/>
      <c r="D11" s="77"/>
      <c r="E11" s="78"/>
      <c r="F11" s="78"/>
      <c r="G11" s="77"/>
      <c r="H11" s="77"/>
      <c r="I11" s="118" t="s">
        <v>79</v>
      </c>
      <c r="J11" s="118" t="s">
        <v>80</v>
      </c>
      <c r="K11" s="119"/>
      <c r="L11" s="120"/>
      <c r="M11" s="116"/>
      <c r="N11" s="116"/>
      <c r="O11" s="117"/>
      <c r="P11" s="117"/>
    </row>
    <row r="12" ht="41" customHeight="1" spans="1:16">
      <c r="A12" s="75"/>
      <c r="B12" s="75"/>
      <c r="C12" s="76"/>
      <c r="D12" s="77"/>
      <c r="E12" s="78"/>
      <c r="F12" s="78"/>
      <c r="G12" s="77"/>
      <c r="H12" s="77"/>
      <c r="I12" s="121"/>
      <c r="J12" s="121" t="s">
        <v>81</v>
      </c>
      <c r="K12" s="122" t="s">
        <v>82</v>
      </c>
      <c r="L12" s="120"/>
      <c r="M12" s="116" t="s">
        <v>83</v>
      </c>
      <c r="N12" s="116" t="s">
        <v>84</v>
      </c>
      <c r="O12" s="117" t="s">
        <v>85</v>
      </c>
      <c r="P12" s="117"/>
    </row>
    <row r="13" ht="15" spans="1:16">
      <c r="A13" s="79" t="s">
        <v>86</v>
      </c>
      <c r="B13" s="79" t="s">
        <v>87</v>
      </c>
      <c r="C13" s="80"/>
      <c r="D13" s="79" t="s">
        <v>12</v>
      </c>
      <c r="E13" s="81"/>
      <c r="F13" s="79"/>
      <c r="G13" s="79"/>
      <c r="H13" s="79"/>
      <c r="I13" s="79"/>
      <c r="J13" s="79"/>
      <c r="K13" s="123">
        <f>SUM(J14:J31)</f>
        <v>116075.52</v>
      </c>
      <c r="L13" s="124"/>
      <c r="M13" s="79"/>
      <c r="N13" s="79"/>
      <c r="O13" s="125">
        <f>SUM(N14:N31)</f>
        <v>116075.52</v>
      </c>
      <c r="P13" s="125">
        <f>O13</f>
        <v>116075.52</v>
      </c>
    </row>
    <row r="14" ht="56.25" spans="1:16">
      <c r="A14" s="82" t="s">
        <v>88</v>
      </c>
      <c r="B14" s="82" t="s">
        <v>89</v>
      </c>
      <c r="C14" s="83" t="s">
        <v>90</v>
      </c>
      <c r="D14" s="82" t="s">
        <v>91</v>
      </c>
      <c r="E14" s="83" t="s">
        <v>92</v>
      </c>
      <c r="F14" s="84">
        <v>500</v>
      </c>
      <c r="G14" s="85">
        <v>11.6</v>
      </c>
      <c r="H14" s="86">
        <v>0.2644</v>
      </c>
      <c r="I14" s="126">
        <f>(TRUNC(G14*H14,2)+G14)</f>
        <v>14.66</v>
      </c>
      <c r="J14" s="127">
        <f>(TRUNC(I14*F14,2))</f>
        <v>7330</v>
      </c>
      <c r="K14" s="128"/>
      <c r="L14" s="129">
        <f>$L$1046</f>
        <v>0</v>
      </c>
      <c r="M14" s="130">
        <f>I14*(1-L14)</f>
        <v>14.66</v>
      </c>
      <c r="N14" s="131">
        <f>(TRUNC(M14*F14,2))</f>
        <v>7330</v>
      </c>
      <c r="O14" s="132"/>
      <c r="P14" s="132"/>
    </row>
    <row r="15" ht="56.25" spans="1:16">
      <c r="A15" s="82" t="s">
        <v>93</v>
      </c>
      <c r="B15" s="82" t="s">
        <v>94</v>
      </c>
      <c r="C15" s="83" t="s">
        <v>90</v>
      </c>
      <c r="D15" s="82" t="s">
        <v>95</v>
      </c>
      <c r="E15" s="83" t="s">
        <v>92</v>
      </c>
      <c r="F15" s="84">
        <v>2500</v>
      </c>
      <c r="G15" s="85">
        <v>8.42</v>
      </c>
      <c r="H15" s="86">
        <v>0.2644</v>
      </c>
      <c r="I15" s="126">
        <f t="shared" ref="I15:I26" si="0">(TRUNC(G15*H15,2)+G15)</f>
        <v>10.64</v>
      </c>
      <c r="J15" s="127">
        <f t="shared" ref="J15:J26" si="1">(TRUNC(I15*F15,2))</f>
        <v>26600</v>
      </c>
      <c r="K15" s="128"/>
      <c r="L15" s="129">
        <f>$L$1046</f>
        <v>0</v>
      </c>
      <c r="M15" s="130">
        <f>I15*(1-L15)</f>
        <v>10.64</v>
      </c>
      <c r="N15" s="131">
        <f t="shared" ref="N15:N26" si="2">(TRUNC(M15*F15,2))</f>
        <v>26600</v>
      </c>
      <c r="O15" s="133"/>
      <c r="P15" s="132"/>
    </row>
    <row r="16" ht="56.25" spans="1:16">
      <c r="A16" s="82" t="s">
        <v>96</v>
      </c>
      <c r="B16" s="82" t="s">
        <v>97</v>
      </c>
      <c r="C16" s="83" t="s">
        <v>90</v>
      </c>
      <c r="D16" s="82" t="s">
        <v>98</v>
      </c>
      <c r="E16" s="83" t="s">
        <v>99</v>
      </c>
      <c r="F16" s="84">
        <v>5503.41</v>
      </c>
      <c r="G16" s="85">
        <v>6.76</v>
      </c>
      <c r="H16" s="86">
        <v>0.2644</v>
      </c>
      <c r="I16" s="126">
        <f t="shared" si="0"/>
        <v>8.54</v>
      </c>
      <c r="J16" s="127">
        <f t="shared" si="1"/>
        <v>46999.12</v>
      </c>
      <c r="K16" s="134"/>
      <c r="L16" s="135">
        <f>$L$1046</f>
        <v>0</v>
      </c>
      <c r="M16" s="130">
        <f>I16*(1-L16)</f>
        <v>8.54</v>
      </c>
      <c r="N16" s="131">
        <f t="shared" si="2"/>
        <v>46999.12</v>
      </c>
      <c r="O16" s="133"/>
      <c r="P16" s="133"/>
    </row>
    <row r="17" ht="33.75" spans="1:16">
      <c r="A17" s="82" t="s">
        <v>100</v>
      </c>
      <c r="B17" s="82" t="s">
        <v>101</v>
      </c>
      <c r="C17" s="83" t="s">
        <v>90</v>
      </c>
      <c r="D17" s="82" t="s">
        <v>102</v>
      </c>
      <c r="E17" s="83" t="s">
        <v>99</v>
      </c>
      <c r="F17" s="84">
        <v>500</v>
      </c>
      <c r="G17" s="85">
        <v>1.69</v>
      </c>
      <c r="H17" s="86">
        <v>0.2644</v>
      </c>
      <c r="I17" s="126">
        <f t="shared" si="0"/>
        <v>2.13</v>
      </c>
      <c r="J17" s="127">
        <f t="shared" si="1"/>
        <v>1065</v>
      </c>
      <c r="K17" s="134"/>
      <c r="L17" s="135">
        <f t="shared" ref="L17:L31" si="3">$L$1046</f>
        <v>0</v>
      </c>
      <c r="M17" s="130">
        <f t="shared" ref="M17:M26" si="4">I17*(1-L17)</f>
        <v>2.13</v>
      </c>
      <c r="N17" s="131">
        <f t="shared" si="2"/>
        <v>1065</v>
      </c>
      <c r="O17" s="133"/>
      <c r="P17" s="133"/>
    </row>
    <row r="18" ht="33.75" spans="1:16">
      <c r="A18" s="82" t="s">
        <v>103</v>
      </c>
      <c r="B18" s="82" t="s">
        <v>104</v>
      </c>
      <c r="C18" s="83" t="s">
        <v>90</v>
      </c>
      <c r="D18" s="82" t="s">
        <v>105</v>
      </c>
      <c r="E18" s="83" t="s">
        <v>99</v>
      </c>
      <c r="F18" s="84">
        <v>2500</v>
      </c>
      <c r="G18" s="85">
        <v>1.41</v>
      </c>
      <c r="H18" s="86">
        <v>0.2644</v>
      </c>
      <c r="I18" s="126">
        <f t="shared" si="0"/>
        <v>1.78</v>
      </c>
      <c r="J18" s="127">
        <f t="shared" si="1"/>
        <v>4450</v>
      </c>
      <c r="K18" s="134"/>
      <c r="L18" s="135">
        <f t="shared" si="3"/>
        <v>0</v>
      </c>
      <c r="M18" s="130">
        <f t="shared" si="4"/>
        <v>1.78</v>
      </c>
      <c r="N18" s="131">
        <f t="shared" si="2"/>
        <v>4450</v>
      </c>
      <c r="O18" s="133"/>
      <c r="P18" s="133"/>
    </row>
    <row r="19" ht="33.75" spans="1:16">
      <c r="A19" s="82" t="s">
        <v>106</v>
      </c>
      <c r="B19" s="82" t="s">
        <v>107</v>
      </c>
      <c r="C19" s="83" t="s">
        <v>90</v>
      </c>
      <c r="D19" s="82" t="s">
        <v>108</v>
      </c>
      <c r="E19" s="83" t="s">
        <v>99</v>
      </c>
      <c r="F19" s="84">
        <v>5503.41</v>
      </c>
      <c r="G19" s="85">
        <v>0.83</v>
      </c>
      <c r="H19" s="86">
        <v>0.2644</v>
      </c>
      <c r="I19" s="126">
        <f t="shared" si="0"/>
        <v>1.04</v>
      </c>
      <c r="J19" s="127">
        <f t="shared" si="1"/>
        <v>5723.54</v>
      </c>
      <c r="K19" s="134"/>
      <c r="L19" s="135">
        <f t="shared" si="3"/>
        <v>0</v>
      </c>
      <c r="M19" s="130">
        <f t="shared" si="4"/>
        <v>1.04</v>
      </c>
      <c r="N19" s="131">
        <f t="shared" si="2"/>
        <v>5723.54</v>
      </c>
      <c r="O19" s="133"/>
      <c r="P19" s="133"/>
    </row>
    <row r="20" ht="33.75" spans="1:16">
      <c r="A20" s="82" t="s">
        <v>109</v>
      </c>
      <c r="B20" s="82" t="s">
        <v>110</v>
      </c>
      <c r="C20" s="83" t="s">
        <v>90</v>
      </c>
      <c r="D20" s="82" t="s">
        <v>111</v>
      </c>
      <c r="E20" s="83" t="s">
        <v>99</v>
      </c>
      <c r="F20" s="84">
        <v>500</v>
      </c>
      <c r="G20" s="85">
        <v>0.55</v>
      </c>
      <c r="H20" s="86">
        <v>0.2644</v>
      </c>
      <c r="I20" s="126">
        <f t="shared" si="0"/>
        <v>0.69</v>
      </c>
      <c r="J20" s="127">
        <f t="shared" si="1"/>
        <v>345</v>
      </c>
      <c r="K20" s="134"/>
      <c r="L20" s="135">
        <f t="shared" si="3"/>
        <v>0</v>
      </c>
      <c r="M20" s="130">
        <f t="shared" si="4"/>
        <v>0.69</v>
      </c>
      <c r="N20" s="131">
        <f t="shared" si="2"/>
        <v>345</v>
      </c>
      <c r="O20" s="133"/>
      <c r="P20" s="133"/>
    </row>
    <row r="21" ht="33.75" spans="1:16">
      <c r="A21" s="82" t="s">
        <v>112</v>
      </c>
      <c r="B21" s="82" t="s">
        <v>113</v>
      </c>
      <c r="C21" s="83" t="s">
        <v>90</v>
      </c>
      <c r="D21" s="82" t="s">
        <v>114</v>
      </c>
      <c r="E21" s="83" t="s">
        <v>99</v>
      </c>
      <c r="F21" s="84">
        <v>2500</v>
      </c>
      <c r="G21" s="85">
        <v>0.39</v>
      </c>
      <c r="H21" s="86">
        <v>0.2644</v>
      </c>
      <c r="I21" s="126">
        <f t="shared" si="0"/>
        <v>0.49</v>
      </c>
      <c r="J21" s="127">
        <f t="shared" si="1"/>
        <v>1225</v>
      </c>
      <c r="K21" s="134"/>
      <c r="L21" s="135">
        <f t="shared" si="3"/>
        <v>0</v>
      </c>
      <c r="M21" s="130">
        <f t="shared" si="4"/>
        <v>0.49</v>
      </c>
      <c r="N21" s="131">
        <f t="shared" si="2"/>
        <v>1225</v>
      </c>
      <c r="O21" s="133"/>
      <c r="P21" s="133"/>
    </row>
    <row r="22" ht="33.75" spans="1:16">
      <c r="A22" s="82" t="s">
        <v>115</v>
      </c>
      <c r="B22" s="82" t="s">
        <v>116</v>
      </c>
      <c r="C22" s="83" t="s">
        <v>90</v>
      </c>
      <c r="D22" s="82" t="s">
        <v>117</v>
      </c>
      <c r="E22" s="83" t="s">
        <v>99</v>
      </c>
      <c r="F22" s="84">
        <v>5503.41</v>
      </c>
      <c r="G22" s="85">
        <v>0.22</v>
      </c>
      <c r="H22" s="86">
        <v>0.2644</v>
      </c>
      <c r="I22" s="126">
        <f t="shared" si="0"/>
        <v>0.27</v>
      </c>
      <c r="J22" s="127">
        <f t="shared" si="1"/>
        <v>1485.92</v>
      </c>
      <c r="K22" s="134"/>
      <c r="L22" s="135">
        <f t="shared" si="3"/>
        <v>0</v>
      </c>
      <c r="M22" s="130">
        <f t="shared" si="4"/>
        <v>0.27</v>
      </c>
      <c r="N22" s="131">
        <f t="shared" si="2"/>
        <v>1485.92</v>
      </c>
      <c r="O22" s="133"/>
      <c r="P22" s="133"/>
    </row>
    <row r="23" ht="33.75" spans="1:16">
      <c r="A23" s="82" t="s">
        <v>118</v>
      </c>
      <c r="B23" s="82" t="s">
        <v>119</v>
      </c>
      <c r="C23" s="83" t="s">
        <v>90</v>
      </c>
      <c r="D23" s="82" t="s">
        <v>120</v>
      </c>
      <c r="E23" s="83" t="s">
        <v>99</v>
      </c>
      <c r="F23" s="84">
        <v>500</v>
      </c>
      <c r="G23" s="85">
        <v>0.83</v>
      </c>
      <c r="H23" s="86">
        <v>0.2644</v>
      </c>
      <c r="I23" s="126">
        <f t="shared" ref="I23:I31" si="5">(TRUNC(G23*H23,2)+G23)</f>
        <v>1.04</v>
      </c>
      <c r="J23" s="127">
        <f t="shared" ref="J23:J31" si="6">(TRUNC(I23*F23,2))</f>
        <v>520</v>
      </c>
      <c r="K23" s="134"/>
      <c r="L23" s="135">
        <f t="shared" si="3"/>
        <v>0</v>
      </c>
      <c r="M23" s="130">
        <f t="shared" ref="M23:M31" si="7">I23*(1-L23)</f>
        <v>1.04</v>
      </c>
      <c r="N23" s="131">
        <f t="shared" ref="N23:N31" si="8">(TRUNC(M23*F23,2))</f>
        <v>520</v>
      </c>
      <c r="O23" s="133"/>
      <c r="P23" s="133"/>
    </row>
    <row r="24" ht="45" spans="1:16">
      <c r="A24" s="82" t="s">
        <v>121</v>
      </c>
      <c r="B24" s="82" t="s">
        <v>122</v>
      </c>
      <c r="C24" s="83" t="s">
        <v>90</v>
      </c>
      <c r="D24" s="82" t="s">
        <v>123</v>
      </c>
      <c r="E24" s="83" t="s">
        <v>99</v>
      </c>
      <c r="F24" s="84">
        <v>2500</v>
      </c>
      <c r="G24" s="85">
        <v>0.45</v>
      </c>
      <c r="H24" s="86">
        <v>0.2644</v>
      </c>
      <c r="I24" s="126">
        <f t="shared" si="5"/>
        <v>0.56</v>
      </c>
      <c r="J24" s="127">
        <f t="shared" si="6"/>
        <v>1400</v>
      </c>
      <c r="K24" s="134"/>
      <c r="L24" s="135">
        <f t="shared" si="3"/>
        <v>0</v>
      </c>
      <c r="M24" s="130">
        <f t="shared" si="7"/>
        <v>0.56</v>
      </c>
      <c r="N24" s="131">
        <f t="shared" si="8"/>
        <v>1400</v>
      </c>
      <c r="O24" s="133"/>
      <c r="P24" s="133"/>
    </row>
    <row r="25" ht="33.75" spans="1:16">
      <c r="A25" s="82" t="s">
        <v>124</v>
      </c>
      <c r="B25" s="82" t="s">
        <v>125</v>
      </c>
      <c r="C25" s="83" t="s">
        <v>90</v>
      </c>
      <c r="D25" s="82" t="s">
        <v>126</v>
      </c>
      <c r="E25" s="83" t="s">
        <v>99</v>
      </c>
      <c r="F25" s="84">
        <v>5503.41</v>
      </c>
      <c r="G25" s="85">
        <v>0.22</v>
      </c>
      <c r="H25" s="86">
        <v>0.2644</v>
      </c>
      <c r="I25" s="126">
        <f t="shared" si="5"/>
        <v>0.27</v>
      </c>
      <c r="J25" s="127">
        <f t="shared" si="6"/>
        <v>1485.92</v>
      </c>
      <c r="K25" s="134"/>
      <c r="L25" s="135">
        <f t="shared" si="3"/>
        <v>0</v>
      </c>
      <c r="M25" s="130">
        <f t="shared" si="7"/>
        <v>0.27</v>
      </c>
      <c r="N25" s="131">
        <f t="shared" si="8"/>
        <v>1485.92</v>
      </c>
      <c r="O25" s="133"/>
      <c r="P25" s="133"/>
    </row>
    <row r="26" ht="33.75" spans="1:16">
      <c r="A26" s="82" t="s">
        <v>127</v>
      </c>
      <c r="B26" s="82" t="s">
        <v>128</v>
      </c>
      <c r="C26" s="83" t="s">
        <v>90</v>
      </c>
      <c r="D26" s="82" t="s">
        <v>129</v>
      </c>
      <c r="E26" s="83" t="s">
        <v>99</v>
      </c>
      <c r="F26" s="84">
        <v>500</v>
      </c>
      <c r="G26" s="85">
        <v>1.41</v>
      </c>
      <c r="H26" s="86">
        <v>0.2644</v>
      </c>
      <c r="I26" s="126">
        <f t="shared" si="5"/>
        <v>1.78</v>
      </c>
      <c r="J26" s="127">
        <f t="shared" si="6"/>
        <v>890</v>
      </c>
      <c r="K26" s="134"/>
      <c r="L26" s="135">
        <f t="shared" si="3"/>
        <v>0</v>
      </c>
      <c r="M26" s="130">
        <f t="shared" si="7"/>
        <v>1.78</v>
      </c>
      <c r="N26" s="131">
        <f t="shared" si="8"/>
        <v>890</v>
      </c>
      <c r="O26" s="133"/>
      <c r="P26" s="133"/>
    </row>
    <row r="27" ht="33.75" spans="1:16">
      <c r="A27" s="82" t="s">
        <v>130</v>
      </c>
      <c r="B27" s="82" t="s">
        <v>131</v>
      </c>
      <c r="C27" s="83" t="s">
        <v>90</v>
      </c>
      <c r="D27" s="82" t="s">
        <v>132</v>
      </c>
      <c r="E27" s="83" t="s">
        <v>99</v>
      </c>
      <c r="F27" s="84">
        <v>2500</v>
      </c>
      <c r="G27" s="85">
        <v>0.83</v>
      </c>
      <c r="H27" s="86">
        <v>0.2644</v>
      </c>
      <c r="I27" s="126">
        <f t="shared" si="5"/>
        <v>1.04</v>
      </c>
      <c r="J27" s="127">
        <f t="shared" si="6"/>
        <v>2600</v>
      </c>
      <c r="K27" s="134"/>
      <c r="L27" s="135">
        <f t="shared" si="3"/>
        <v>0</v>
      </c>
      <c r="M27" s="130">
        <f t="shared" si="7"/>
        <v>1.04</v>
      </c>
      <c r="N27" s="131">
        <f t="shared" si="8"/>
        <v>2600</v>
      </c>
      <c r="O27" s="133"/>
      <c r="P27" s="133"/>
    </row>
    <row r="28" ht="33.75" spans="1:16">
      <c r="A28" s="82" t="s">
        <v>133</v>
      </c>
      <c r="B28" s="82" t="s">
        <v>134</v>
      </c>
      <c r="C28" s="83" t="s">
        <v>90</v>
      </c>
      <c r="D28" s="82" t="s">
        <v>135</v>
      </c>
      <c r="E28" s="83" t="s">
        <v>99</v>
      </c>
      <c r="F28" s="84">
        <v>5503.41</v>
      </c>
      <c r="G28" s="85">
        <v>0.77</v>
      </c>
      <c r="H28" s="86">
        <v>0.2644</v>
      </c>
      <c r="I28" s="126">
        <f t="shared" si="5"/>
        <v>0.97</v>
      </c>
      <c r="J28" s="127">
        <f t="shared" si="6"/>
        <v>5338.3</v>
      </c>
      <c r="K28" s="134"/>
      <c r="L28" s="135">
        <f t="shared" si="3"/>
        <v>0</v>
      </c>
      <c r="M28" s="130">
        <f t="shared" si="7"/>
        <v>0.97</v>
      </c>
      <c r="N28" s="131">
        <f t="shared" si="8"/>
        <v>5338.3</v>
      </c>
      <c r="O28" s="133"/>
      <c r="P28" s="133"/>
    </row>
    <row r="29" ht="33.75" spans="1:16">
      <c r="A29" s="82" t="s">
        <v>136</v>
      </c>
      <c r="B29" s="82" t="s">
        <v>137</v>
      </c>
      <c r="C29" s="83" t="s">
        <v>90</v>
      </c>
      <c r="D29" s="82" t="s">
        <v>138</v>
      </c>
      <c r="E29" s="83" t="s">
        <v>99</v>
      </c>
      <c r="F29" s="84">
        <v>500</v>
      </c>
      <c r="G29" s="85">
        <v>1.29</v>
      </c>
      <c r="H29" s="86">
        <v>0.2644</v>
      </c>
      <c r="I29" s="126">
        <f t="shared" si="5"/>
        <v>1.63</v>
      </c>
      <c r="J29" s="127">
        <f t="shared" si="6"/>
        <v>815</v>
      </c>
      <c r="K29" s="134"/>
      <c r="L29" s="135">
        <f t="shared" si="3"/>
        <v>0</v>
      </c>
      <c r="M29" s="130">
        <f t="shared" si="7"/>
        <v>1.63</v>
      </c>
      <c r="N29" s="131">
        <f t="shared" si="8"/>
        <v>815</v>
      </c>
      <c r="O29" s="133"/>
      <c r="P29" s="133"/>
    </row>
    <row r="30" ht="33.75" spans="1:16">
      <c r="A30" s="82" t="s">
        <v>139</v>
      </c>
      <c r="B30" s="82" t="s">
        <v>140</v>
      </c>
      <c r="C30" s="83" t="s">
        <v>90</v>
      </c>
      <c r="D30" s="82" t="s">
        <v>141</v>
      </c>
      <c r="E30" s="83" t="s">
        <v>99</v>
      </c>
      <c r="F30" s="84">
        <v>2500</v>
      </c>
      <c r="G30" s="85">
        <v>1.08</v>
      </c>
      <c r="H30" s="86">
        <v>0.2644</v>
      </c>
      <c r="I30" s="126">
        <f t="shared" si="5"/>
        <v>1.36</v>
      </c>
      <c r="J30" s="127">
        <f t="shared" si="6"/>
        <v>3400</v>
      </c>
      <c r="K30" s="134"/>
      <c r="L30" s="135">
        <f t="shared" si="3"/>
        <v>0</v>
      </c>
      <c r="M30" s="130">
        <f t="shared" si="7"/>
        <v>1.36</v>
      </c>
      <c r="N30" s="131">
        <f t="shared" si="8"/>
        <v>3400</v>
      </c>
      <c r="O30" s="133"/>
      <c r="P30" s="133"/>
    </row>
    <row r="31" ht="33.75" spans="1:16">
      <c r="A31" s="82" t="s">
        <v>142</v>
      </c>
      <c r="B31" s="82" t="s">
        <v>143</v>
      </c>
      <c r="C31" s="83" t="s">
        <v>90</v>
      </c>
      <c r="D31" s="82" t="s">
        <v>144</v>
      </c>
      <c r="E31" s="83" t="s">
        <v>99</v>
      </c>
      <c r="F31" s="84">
        <v>5503.41</v>
      </c>
      <c r="G31" s="85">
        <v>0.64</v>
      </c>
      <c r="H31" s="86">
        <v>0.2644</v>
      </c>
      <c r="I31" s="126">
        <f t="shared" si="5"/>
        <v>0.8</v>
      </c>
      <c r="J31" s="127">
        <f t="shared" si="6"/>
        <v>4402.72</v>
      </c>
      <c r="K31" s="134"/>
      <c r="L31" s="135">
        <f t="shared" si="3"/>
        <v>0</v>
      </c>
      <c r="M31" s="130">
        <f t="shared" si="7"/>
        <v>0.8</v>
      </c>
      <c r="N31" s="131">
        <f t="shared" si="8"/>
        <v>4402.72</v>
      </c>
      <c r="O31" s="133"/>
      <c r="P31" s="133"/>
    </row>
    <row r="32" ht="15" spans="1:16">
      <c r="A32" s="79" t="s">
        <v>145</v>
      </c>
      <c r="B32" s="79" t="s">
        <v>87</v>
      </c>
      <c r="C32" s="80"/>
      <c r="D32" s="79" t="s">
        <v>14</v>
      </c>
      <c r="E32" s="80"/>
      <c r="F32" s="87"/>
      <c r="G32" s="88" t="s">
        <v>146</v>
      </c>
      <c r="H32" s="88"/>
      <c r="I32" s="88"/>
      <c r="J32" s="136"/>
      <c r="K32" s="137">
        <f>J33</f>
        <v>1679884.58</v>
      </c>
      <c r="L32" s="138"/>
      <c r="M32" s="88"/>
      <c r="N32" s="88"/>
      <c r="O32" s="139">
        <f>N33</f>
        <v>1679884.58</v>
      </c>
      <c r="P32" s="139">
        <f>O32</f>
        <v>1679884.58</v>
      </c>
    </row>
    <row r="33" ht="15" spans="1:16">
      <c r="A33" s="89" t="s">
        <v>147</v>
      </c>
      <c r="B33" s="89" t="s">
        <v>148</v>
      </c>
      <c r="C33" s="90" t="s">
        <v>149</v>
      </c>
      <c r="D33" s="89" t="s">
        <v>150</v>
      </c>
      <c r="E33" s="90" t="s">
        <v>151</v>
      </c>
      <c r="F33" s="91">
        <v>1</v>
      </c>
      <c r="G33" s="92">
        <v>1328602.17</v>
      </c>
      <c r="H33" s="93">
        <v>0.2644</v>
      </c>
      <c r="I33" s="140">
        <f>(TRUNC(G33*H33,2)+G33)</f>
        <v>1679884.58</v>
      </c>
      <c r="J33" s="141">
        <f>(TRUNC(I33*F33,2))</f>
        <v>1679884.58</v>
      </c>
      <c r="K33" s="134"/>
      <c r="L33" s="135">
        <f t="shared" ref="L32:L78" si="9">$L$1046</f>
        <v>0</v>
      </c>
      <c r="M33" s="142">
        <f>I33*(1-L33)</f>
        <v>1679884.58</v>
      </c>
      <c r="N33" s="143">
        <f>(TRUNC(M33*F33,2))</f>
        <v>1679884.58</v>
      </c>
      <c r="O33" s="133"/>
      <c r="P33" s="133"/>
    </row>
    <row r="34" ht="15" spans="1:16">
      <c r="A34" s="79" t="s">
        <v>152</v>
      </c>
      <c r="B34" s="79" t="s">
        <v>87</v>
      </c>
      <c r="C34" s="80"/>
      <c r="D34" s="79" t="s">
        <v>16</v>
      </c>
      <c r="E34" s="80"/>
      <c r="F34" s="87">
        <v>1</v>
      </c>
      <c r="G34" s="88" t="s">
        <v>146</v>
      </c>
      <c r="H34" s="88"/>
      <c r="I34" s="88"/>
      <c r="J34" s="136"/>
      <c r="K34" s="144">
        <f>J35+J38+J41+J79+J101+J108+J110</f>
        <v>374243.45</v>
      </c>
      <c r="L34" s="145"/>
      <c r="M34" s="146"/>
      <c r="N34" s="147"/>
      <c r="O34" s="148"/>
      <c r="P34" s="148">
        <f>O35+O38+O41++O79+O101+O108+O110</f>
        <v>374243.45</v>
      </c>
    </row>
    <row r="35" s="52" customFormat="1" ht="15" spans="1:38">
      <c r="A35" s="94" t="s">
        <v>153</v>
      </c>
      <c r="B35" s="95" t="s">
        <v>87</v>
      </c>
      <c r="C35" s="96"/>
      <c r="D35" s="94" t="s">
        <v>154</v>
      </c>
      <c r="E35" s="96"/>
      <c r="F35" s="95"/>
      <c r="G35" s="95"/>
      <c r="H35" s="95"/>
      <c r="I35" s="95"/>
      <c r="J35" s="149">
        <f>SUM(J36:J37)</f>
        <v>1603.89</v>
      </c>
      <c r="K35" s="95"/>
      <c r="L35" s="95"/>
      <c r="M35" s="95"/>
      <c r="N35" s="95"/>
      <c r="O35" s="150">
        <f>SUM(N36:N37)</f>
        <v>1603.89</v>
      </c>
      <c r="P35" s="95"/>
      <c r="Q35" s="54"/>
      <c r="R35" s="54"/>
      <c r="S35" s="54"/>
      <c r="T35" s="54"/>
      <c r="U35" s="54"/>
      <c r="V35" s="54"/>
      <c r="W35" s="54"/>
      <c r="X35" s="54"/>
      <c r="Y35" s="54"/>
      <c r="Z35" s="54"/>
      <c r="AA35" s="54"/>
      <c r="AB35" s="54"/>
      <c r="AC35" s="54"/>
      <c r="AD35" s="54"/>
      <c r="AE35" s="54"/>
      <c r="AF35" s="54"/>
      <c r="AG35" s="54"/>
      <c r="AH35" s="54"/>
      <c r="AI35" s="54"/>
      <c r="AJ35" s="54"/>
      <c r="AK35" s="54"/>
      <c r="AL35" s="54"/>
    </row>
    <row r="36" ht="33.75" spans="1:16">
      <c r="A36" s="82" t="s">
        <v>155</v>
      </c>
      <c r="B36" s="83" t="s">
        <v>156</v>
      </c>
      <c r="C36" s="97" t="s">
        <v>157</v>
      </c>
      <c r="D36" s="82" t="s">
        <v>158</v>
      </c>
      <c r="E36" s="83" t="s">
        <v>99</v>
      </c>
      <c r="F36" s="84">
        <v>3.15</v>
      </c>
      <c r="G36" s="85">
        <v>319.36</v>
      </c>
      <c r="H36" s="86">
        <v>0.2644</v>
      </c>
      <c r="I36" s="126">
        <f t="shared" ref="I36:I53" si="10">(TRUNC(G36*H36,2)+G36)</f>
        <v>403.79</v>
      </c>
      <c r="J36" s="127">
        <f t="shared" ref="J35:J53" si="11">(TRUNC(I36*F36,2))</f>
        <v>1271.93</v>
      </c>
      <c r="K36" s="128"/>
      <c r="L36" s="135">
        <f t="shared" si="9"/>
        <v>0</v>
      </c>
      <c r="M36" s="130">
        <f t="shared" ref="M36:M53" si="12">I36*(1-L36)</f>
        <v>403.79</v>
      </c>
      <c r="N36" s="131">
        <f t="shared" ref="N36:N53" si="13">(TRUNC(M36*F36,2))</f>
        <v>1271.93</v>
      </c>
      <c r="O36" s="132"/>
      <c r="P36" s="132"/>
    </row>
    <row r="37" ht="33.75" spans="1:16">
      <c r="A37" s="82" t="s">
        <v>159</v>
      </c>
      <c r="B37" s="83" t="s">
        <v>160</v>
      </c>
      <c r="C37" s="97" t="s">
        <v>149</v>
      </c>
      <c r="D37" s="82" t="s">
        <v>161</v>
      </c>
      <c r="E37" s="83" t="s">
        <v>151</v>
      </c>
      <c r="F37" s="84">
        <v>1</v>
      </c>
      <c r="G37" s="98">
        <v>262.55</v>
      </c>
      <c r="H37" s="86">
        <v>0.2644</v>
      </c>
      <c r="I37" s="126">
        <f t="shared" si="10"/>
        <v>331.96</v>
      </c>
      <c r="J37" s="127">
        <f t="shared" si="11"/>
        <v>331.96</v>
      </c>
      <c r="K37" s="128"/>
      <c r="L37" s="135">
        <f t="shared" si="9"/>
        <v>0</v>
      </c>
      <c r="M37" s="130">
        <f t="shared" si="12"/>
        <v>331.96</v>
      </c>
      <c r="N37" s="131">
        <f t="shared" si="13"/>
        <v>331.96</v>
      </c>
      <c r="O37" s="132"/>
      <c r="P37" s="132"/>
    </row>
    <row r="38" ht="15" spans="1:16">
      <c r="A38" s="99" t="s">
        <v>162</v>
      </c>
      <c r="B38" s="99" t="s">
        <v>87</v>
      </c>
      <c r="C38" s="99"/>
      <c r="D38" s="99" t="s">
        <v>163</v>
      </c>
      <c r="E38" s="100"/>
      <c r="F38" s="99"/>
      <c r="G38" s="99"/>
      <c r="H38" s="99"/>
      <c r="I38" s="99"/>
      <c r="J38" s="151">
        <f>SUM(J39:J40)</f>
        <v>26784.93</v>
      </c>
      <c r="K38" s="99"/>
      <c r="L38" s="99"/>
      <c r="M38" s="99"/>
      <c r="N38" s="99"/>
      <c r="O38" s="150">
        <f>SUM(N39:N40)</f>
        <v>26784.93</v>
      </c>
      <c r="P38" s="99"/>
    </row>
    <row r="39" ht="15" spans="1:16">
      <c r="A39" s="82" t="s">
        <v>164</v>
      </c>
      <c r="B39" s="82" t="s">
        <v>165</v>
      </c>
      <c r="C39" s="83" t="s">
        <v>166</v>
      </c>
      <c r="D39" s="82" t="s">
        <v>167</v>
      </c>
      <c r="E39" s="83" t="s">
        <v>151</v>
      </c>
      <c r="F39" s="82">
        <v>1</v>
      </c>
      <c r="G39" s="98">
        <v>5958.86</v>
      </c>
      <c r="H39" s="86">
        <v>0.2644</v>
      </c>
      <c r="I39" s="126">
        <f t="shared" si="10"/>
        <v>7534.38</v>
      </c>
      <c r="J39" s="127">
        <f t="shared" si="11"/>
        <v>7534.38</v>
      </c>
      <c r="K39" s="128"/>
      <c r="L39" s="135">
        <f t="shared" si="9"/>
        <v>0</v>
      </c>
      <c r="M39" s="130">
        <f t="shared" si="12"/>
        <v>7534.38</v>
      </c>
      <c r="N39" s="131">
        <f t="shared" si="13"/>
        <v>7534.38</v>
      </c>
      <c r="O39" s="132"/>
      <c r="P39" s="132"/>
    </row>
    <row r="40" ht="15" spans="1:16">
      <c r="A40" s="82" t="s">
        <v>168</v>
      </c>
      <c r="B40" s="82" t="s">
        <v>169</v>
      </c>
      <c r="C40" s="83" t="s">
        <v>157</v>
      </c>
      <c r="D40" s="82" t="s">
        <v>170</v>
      </c>
      <c r="E40" s="83" t="s">
        <v>99</v>
      </c>
      <c r="F40" s="82">
        <v>165</v>
      </c>
      <c r="G40" s="98">
        <v>92.28</v>
      </c>
      <c r="H40" s="86">
        <v>0.2644</v>
      </c>
      <c r="I40" s="126">
        <f t="shared" si="10"/>
        <v>116.67</v>
      </c>
      <c r="J40" s="127">
        <f t="shared" si="11"/>
        <v>19250.55</v>
      </c>
      <c r="K40" s="128"/>
      <c r="L40" s="135">
        <f t="shared" si="9"/>
        <v>0</v>
      </c>
      <c r="M40" s="130">
        <f t="shared" si="12"/>
        <v>116.67</v>
      </c>
      <c r="N40" s="131">
        <f t="shared" si="13"/>
        <v>19250.55</v>
      </c>
      <c r="O40" s="132"/>
      <c r="P40" s="132"/>
    </row>
    <row r="41" ht="15" spans="1:16">
      <c r="A41" s="99" t="s">
        <v>171</v>
      </c>
      <c r="B41" s="99" t="s">
        <v>87</v>
      </c>
      <c r="C41" s="99"/>
      <c r="D41" s="99" t="s">
        <v>172</v>
      </c>
      <c r="E41" s="100"/>
      <c r="F41" s="99"/>
      <c r="G41" s="99" t="s">
        <v>146</v>
      </c>
      <c r="H41" s="99"/>
      <c r="I41" s="99"/>
      <c r="J41" s="151">
        <f>SUM(J42:J78)</f>
        <v>115738.61</v>
      </c>
      <c r="K41" s="99"/>
      <c r="L41" s="99"/>
      <c r="M41" s="99"/>
      <c r="N41" s="99"/>
      <c r="O41" s="150">
        <f>SUM(N42:N78)</f>
        <v>115738.61</v>
      </c>
      <c r="P41" s="99"/>
    </row>
    <row r="42" ht="33.75" spans="1:16">
      <c r="A42" s="82" t="s">
        <v>173</v>
      </c>
      <c r="B42" s="82" t="s">
        <v>174</v>
      </c>
      <c r="C42" s="82" t="s">
        <v>157</v>
      </c>
      <c r="D42" s="82" t="s">
        <v>175</v>
      </c>
      <c r="E42" s="83" t="s">
        <v>99</v>
      </c>
      <c r="F42" s="82">
        <v>24</v>
      </c>
      <c r="G42" s="82">
        <v>37.05</v>
      </c>
      <c r="H42" s="86">
        <v>0.2644</v>
      </c>
      <c r="I42" s="126">
        <f t="shared" si="10"/>
        <v>46.84</v>
      </c>
      <c r="J42" s="127">
        <f t="shared" si="11"/>
        <v>1124.16</v>
      </c>
      <c r="K42" s="128"/>
      <c r="L42" s="135">
        <f t="shared" si="9"/>
        <v>0</v>
      </c>
      <c r="M42" s="130">
        <f t="shared" si="12"/>
        <v>46.84</v>
      </c>
      <c r="N42" s="131">
        <f t="shared" si="13"/>
        <v>1124.16</v>
      </c>
      <c r="O42" s="132"/>
      <c r="P42" s="132"/>
    </row>
    <row r="43" ht="33.75" spans="1:16">
      <c r="A43" s="82" t="s">
        <v>176</v>
      </c>
      <c r="B43" s="82" t="s">
        <v>177</v>
      </c>
      <c r="C43" s="82" t="s">
        <v>157</v>
      </c>
      <c r="D43" s="82" t="s">
        <v>178</v>
      </c>
      <c r="E43" s="83" t="s">
        <v>99</v>
      </c>
      <c r="F43" s="82">
        <v>90</v>
      </c>
      <c r="G43" s="82">
        <v>122.85</v>
      </c>
      <c r="H43" s="86">
        <v>0.2644</v>
      </c>
      <c r="I43" s="126">
        <f t="shared" si="10"/>
        <v>155.33</v>
      </c>
      <c r="J43" s="127">
        <f t="shared" si="11"/>
        <v>13979.7</v>
      </c>
      <c r="K43" s="128"/>
      <c r="L43" s="135">
        <f t="shared" si="9"/>
        <v>0</v>
      </c>
      <c r="M43" s="130">
        <f t="shared" si="12"/>
        <v>155.33</v>
      </c>
      <c r="N43" s="131">
        <f t="shared" si="13"/>
        <v>13979.7</v>
      </c>
      <c r="O43" s="132"/>
      <c r="P43" s="132"/>
    </row>
    <row r="44" ht="33.75" spans="1:16">
      <c r="A44" s="82" t="s">
        <v>179</v>
      </c>
      <c r="B44" s="82" t="s">
        <v>180</v>
      </c>
      <c r="C44" s="82" t="s">
        <v>157</v>
      </c>
      <c r="D44" s="82" t="s">
        <v>181</v>
      </c>
      <c r="E44" s="83" t="s">
        <v>151</v>
      </c>
      <c r="F44" s="82">
        <v>4</v>
      </c>
      <c r="G44" s="82">
        <v>365.43</v>
      </c>
      <c r="H44" s="86">
        <v>0.2644</v>
      </c>
      <c r="I44" s="126">
        <f t="shared" si="10"/>
        <v>462.04</v>
      </c>
      <c r="J44" s="127">
        <f t="shared" si="11"/>
        <v>1848.16</v>
      </c>
      <c r="K44" s="128"/>
      <c r="L44" s="135">
        <f t="shared" si="9"/>
        <v>0</v>
      </c>
      <c r="M44" s="130">
        <f t="shared" si="12"/>
        <v>462.04</v>
      </c>
      <c r="N44" s="131">
        <f t="shared" si="13"/>
        <v>1848.16</v>
      </c>
      <c r="O44" s="132"/>
      <c r="P44" s="132"/>
    </row>
    <row r="45" ht="33.75" spans="1:20">
      <c r="A45" s="82" t="s">
        <v>182</v>
      </c>
      <c r="B45" s="82" t="s">
        <v>183</v>
      </c>
      <c r="C45" s="82" t="s">
        <v>157</v>
      </c>
      <c r="D45" s="82" t="s">
        <v>184</v>
      </c>
      <c r="E45" s="83" t="s">
        <v>151</v>
      </c>
      <c r="F45" s="82">
        <v>6</v>
      </c>
      <c r="G45" s="82">
        <v>401.76</v>
      </c>
      <c r="H45" s="86">
        <v>0.2644</v>
      </c>
      <c r="I45" s="126">
        <f t="shared" si="10"/>
        <v>507.98</v>
      </c>
      <c r="J45" s="127">
        <f t="shared" si="11"/>
        <v>3047.88</v>
      </c>
      <c r="K45" s="128"/>
      <c r="L45" s="135">
        <f t="shared" si="9"/>
        <v>0</v>
      </c>
      <c r="M45" s="130">
        <f t="shared" si="12"/>
        <v>507.98</v>
      </c>
      <c r="N45" s="131">
        <f t="shared" si="13"/>
        <v>3047.88</v>
      </c>
      <c r="S45" s="132"/>
      <c r="T45" s="132"/>
    </row>
    <row r="46" ht="45" spans="1:16">
      <c r="A46" s="82" t="s">
        <v>185</v>
      </c>
      <c r="B46" s="82" t="s">
        <v>186</v>
      </c>
      <c r="C46" s="82" t="s">
        <v>157</v>
      </c>
      <c r="D46" s="82" t="s">
        <v>187</v>
      </c>
      <c r="E46" s="83" t="s">
        <v>151</v>
      </c>
      <c r="F46" s="82">
        <v>6</v>
      </c>
      <c r="G46" s="82">
        <v>128.08</v>
      </c>
      <c r="H46" s="86">
        <v>0.2644</v>
      </c>
      <c r="I46" s="126">
        <f t="shared" si="10"/>
        <v>161.94</v>
      </c>
      <c r="J46" s="127">
        <f t="shared" si="11"/>
        <v>971.64</v>
      </c>
      <c r="K46" s="128"/>
      <c r="L46" s="135">
        <f t="shared" si="9"/>
        <v>0</v>
      </c>
      <c r="M46" s="130">
        <f t="shared" si="12"/>
        <v>161.94</v>
      </c>
      <c r="N46" s="131">
        <f t="shared" si="13"/>
        <v>971.64</v>
      </c>
      <c r="O46" s="132"/>
      <c r="P46" s="132"/>
    </row>
    <row r="47" ht="45" spans="1:16">
      <c r="A47" s="82" t="s">
        <v>188</v>
      </c>
      <c r="B47" s="82" t="s">
        <v>189</v>
      </c>
      <c r="C47" s="82" t="s">
        <v>157</v>
      </c>
      <c r="D47" s="82" t="s">
        <v>190</v>
      </c>
      <c r="E47" s="83" t="s">
        <v>151</v>
      </c>
      <c r="F47" s="82">
        <v>4</v>
      </c>
      <c r="G47" s="82">
        <v>126.34</v>
      </c>
      <c r="H47" s="86">
        <v>0.2644</v>
      </c>
      <c r="I47" s="126">
        <f t="shared" si="10"/>
        <v>159.74</v>
      </c>
      <c r="J47" s="127">
        <f t="shared" si="11"/>
        <v>638.96</v>
      </c>
      <c r="K47" s="128"/>
      <c r="L47" s="135">
        <f t="shared" si="9"/>
        <v>0</v>
      </c>
      <c r="M47" s="130">
        <f t="shared" si="12"/>
        <v>159.74</v>
      </c>
      <c r="N47" s="131">
        <f t="shared" si="13"/>
        <v>638.96</v>
      </c>
      <c r="O47" s="132"/>
      <c r="P47" s="132"/>
    </row>
    <row r="48" ht="56.25" spans="1:16">
      <c r="A48" s="82" t="s">
        <v>191</v>
      </c>
      <c r="B48" s="82" t="s">
        <v>192</v>
      </c>
      <c r="C48" s="82" t="s">
        <v>157</v>
      </c>
      <c r="D48" s="82" t="s">
        <v>193</v>
      </c>
      <c r="E48" s="83" t="s">
        <v>99</v>
      </c>
      <c r="F48" s="82">
        <v>4</v>
      </c>
      <c r="G48" s="82">
        <v>973</v>
      </c>
      <c r="H48" s="86">
        <v>0.2644</v>
      </c>
      <c r="I48" s="126">
        <f t="shared" si="10"/>
        <v>1230.26</v>
      </c>
      <c r="J48" s="127">
        <f t="shared" si="11"/>
        <v>4921.04</v>
      </c>
      <c r="K48" s="128"/>
      <c r="L48" s="135">
        <f t="shared" si="9"/>
        <v>0</v>
      </c>
      <c r="M48" s="130">
        <f t="shared" si="12"/>
        <v>1230.26</v>
      </c>
      <c r="N48" s="131">
        <f t="shared" si="13"/>
        <v>4921.04</v>
      </c>
      <c r="O48" s="132"/>
      <c r="P48" s="132"/>
    </row>
    <row r="49" ht="45" spans="1:16">
      <c r="A49" s="82" t="s">
        <v>194</v>
      </c>
      <c r="B49" s="82" t="s">
        <v>195</v>
      </c>
      <c r="C49" s="82" t="s">
        <v>157</v>
      </c>
      <c r="D49" s="82" t="s">
        <v>196</v>
      </c>
      <c r="E49" s="83" t="s">
        <v>99</v>
      </c>
      <c r="F49" s="82">
        <v>2.16</v>
      </c>
      <c r="G49" s="82">
        <v>1919.68</v>
      </c>
      <c r="H49" s="86">
        <v>0.2644</v>
      </c>
      <c r="I49" s="126">
        <f t="shared" si="10"/>
        <v>2427.24</v>
      </c>
      <c r="J49" s="127">
        <f t="shared" si="11"/>
        <v>5242.83</v>
      </c>
      <c r="K49" s="128"/>
      <c r="L49" s="135">
        <f t="shared" si="9"/>
        <v>0</v>
      </c>
      <c r="M49" s="130">
        <f t="shared" si="12"/>
        <v>2427.24</v>
      </c>
      <c r="N49" s="131">
        <f t="shared" si="13"/>
        <v>5242.83</v>
      </c>
      <c r="O49" s="132"/>
      <c r="P49" s="132"/>
    </row>
    <row r="50" ht="22.5" spans="1:16">
      <c r="A50" s="82" t="s">
        <v>197</v>
      </c>
      <c r="B50" s="82" t="s">
        <v>198</v>
      </c>
      <c r="C50" s="82" t="s">
        <v>157</v>
      </c>
      <c r="D50" s="82" t="s">
        <v>199</v>
      </c>
      <c r="E50" s="83" t="s">
        <v>99</v>
      </c>
      <c r="F50" s="82">
        <v>6.16</v>
      </c>
      <c r="G50" s="82">
        <v>186.14</v>
      </c>
      <c r="H50" s="86">
        <v>0.2644</v>
      </c>
      <c r="I50" s="126">
        <f t="shared" si="10"/>
        <v>235.35</v>
      </c>
      <c r="J50" s="127">
        <f t="shared" si="11"/>
        <v>1449.75</v>
      </c>
      <c r="K50" s="128"/>
      <c r="L50" s="135">
        <f t="shared" si="9"/>
        <v>0</v>
      </c>
      <c r="M50" s="130">
        <f t="shared" si="12"/>
        <v>235.35</v>
      </c>
      <c r="N50" s="131">
        <f t="shared" si="13"/>
        <v>1449.75</v>
      </c>
      <c r="O50" s="132"/>
      <c r="P50" s="132"/>
    </row>
    <row r="51" ht="45" spans="1:16">
      <c r="A51" s="82" t="s">
        <v>200</v>
      </c>
      <c r="B51" s="82" t="s">
        <v>201</v>
      </c>
      <c r="C51" s="82" t="s">
        <v>157</v>
      </c>
      <c r="D51" s="82" t="s">
        <v>202</v>
      </c>
      <c r="E51" s="83" t="s">
        <v>99</v>
      </c>
      <c r="F51" s="82">
        <v>10</v>
      </c>
      <c r="G51" s="82">
        <v>102.45</v>
      </c>
      <c r="H51" s="86">
        <v>0.2644</v>
      </c>
      <c r="I51" s="126">
        <f t="shared" si="10"/>
        <v>129.53</v>
      </c>
      <c r="J51" s="127">
        <f t="shared" si="11"/>
        <v>1295.3</v>
      </c>
      <c r="K51" s="128"/>
      <c r="L51" s="135">
        <f t="shared" si="9"/>
        <v>0</v>
      </c>
      <c r="M51" s="130">
        <f t="shared" si="12"/>
        <v>129.53</v>
      </c>
      <c r="N51" s="131">
        <f t="shared" si="13"/>
        <v>1295.3</v>
      </c>
      <c r="O51" s="132"/>
      <c r="P51" s="132"/>
    </row>
    <row r="52" ht="45" spans="1:16">
      <c r="A52" s="82" t="s">
        <v>203</v>
      </c>
      <c r="B52" s="82" t="s">
        <v>204</v>
      </c>
      <c r="C52" s="82" t="s">
        <v>157</v>
      </c>
      <c r="D52" s="82" t="s">
        <v>205</v>
      </c>
      <c r="E52" s="83" t="s">
        <v>99</v>
      </c>
      <c r="F52" s="82">
        <v>20</v>
      </c>
      <c r="G52" s="82">
        <v>31.73</v>
      </c>
      <c r="H52" s="86">
        <v>0.2644</v>
      </c>
      <c r="I52" s="126">
        <f t="shared" si="10"/>
        <v>40.11</v>
      </c>
      <c r="J52" s="127">
        <f t="shared" si="11"/>
        <v>802.2</v>
      </c>
      <c r="K52" s="128"/>
      <c r="L52" s="135">
        <f t="shared" si="9"/>
        <v>0</v>
      </c>
      <c r="M52" s="130">
        <f t="shared" si="12"/>
        <v>40.11</v>
      </c>
      <c r="N52" s="131">
        <f t="shared" si="13"/>
        <v>802.2</v>
      </c>
      <c r="O52" s="132"/>
      <c r="P52" s="132"/>
    </row>
    <row r="53" ht="45" spans="1:16">
      <c r="A53" s="82" t="s">
        <v>206</v>
      </c>
      <c r="B53" s="82" t="s">
        <v>207</v>
      </c>
      <c r="C53" s="82" t="s">
        <v>157</v>
      </c>
      <c r="D53" s="82" t="s">
        <v>208</v>
      </c>
      <c r="E53" s="83" t="s">
        <v>99</v>
      </c>
      <c r="F53" s="82">
        <v>20</v>
      </c>
      <c r="G53" s="82">
        <v>5.23</v>
      </c>
      <c r="H53" s="86">
        <v>0.2644</v>
      </c>
      <c r="I53" s="126">
        <f t="shared" si="10"/>
        <v>6.61</v>
      </c>
      <c r="J53" s="127">
        <f t="shared" si="11"/>
        <v>132.2</v>
      </c>
      <c r="K53" s="128"/>
      <c r="L53" s="135">
        <f t="shared" si="9"/>
        <v>0</v>
      </c>
      <c r="M53" s="130">
        <f t="shared" si="12"/>
        <v>6.61</v>
      </c>
      <c r="N53" s="131">
        <f t="shared" si="13"/>
        <v>132.2</v>
      </c>
      <c r="O53" s="132"/>
      <c r="P53" s="132"/>
    </row>
    <row r="54" ht="22.5" spans="1:16">
      <c r="A54" s="82" t="s">
        <v>209</v>
      </c>
      <c r="B54" s="82" t="s">
        <v>210</v>
      </c>
      <c r="C54" s="82" t="s">
        <v>157</v>
      </c>
      <c r="D54" s="82" t="s">
        <v>211</v>
      </c>
      <c r="E54" s="83" t="s">
        <v>99</v>
      </c>
      <c r="F54" s="82">
        <v>360</v>
      </c>
      <c r="G54" s="82">
        <v>11.6</v>
      </c>
      <c r="H54" s="86">
        <v>0.2644</v>
      </c>
      <c r="I54" s="126">
        <f t="shared" ref="I54:I85" si="14">(TRUNC(G54*H54,2)+G54)</f>
        <v>14.66</v>
      </c>
      <c r="J54" s="127">
        <f t="shared" ref="J54:J85" si="15">(TRUNC(I54*F54,2))</f>
        <v>5277.6</v>
      </c>
      <c r="K54" s="128"/>
      <c r="L54" s="135">
        <f t="shared" si="9"/>
        <v>0</v>
      </c>
      <c r="M54" s="130">
        <f t="shared" ref="M54:M78" si="16">I54*(1-L54)</f>
        <v>14.66</v>
      </c>
      <c r="N54" s="131">
        <f t="shared" ref="N54:N78" si="17">(TRUNC(M54*F54,2))</f>
        <v>5277.6</v>
      </c>
      <c r="O54" s="133"/>
      <c r="P54" s="133"/>
    </row>
    <row r="55" ht="45" spans="1:16">
      <c r="A55" s="82" t="s">
        <v>212</v>
      </c>
      <c r="B55" s="82" t="s">
        <v>213</v>
      </c>
      <c r="C55" s="82" t="s">
        <v>157</v>
      </c>
      <c r="D55" s="82" t="s">
        <v>214</v>
      </c>
      <c r="E55" s="83" t="s">
        <v>99</v>
      </c>
      <c r="F55" s="82">
        <v>210</v>
      </c>
      <c r="G55" s="82">
        <v>33.31</v>
      </c>
      <c r="H55" s="86">
        <v>0.2644</v>
      </c>
      <c r="I55" s="126">
        <f t="shared" si="14"/>
        <v>42.11</v>
      </c>
      <c r="J55" s="127">
        <f t="shared" si="15"/>
        <v>8843.1</v>
      </c>
      <c r="K55" s="128"/>
      <c r="L55" s="135">
        <f t="shared" si="9"/>
        <v>0</v>
      </c>
      <c r="M55" s="130">
        <f t="shared" si="16"/>
        <v>42.11</v>
      </c>
      <c r="N55" s="131">
        <f t="shared" si="17"/>
        <v>8843.1</v>
      </c>
      <c r="O55" s="133"/>
      <c r="P55" s="133"/>
    </row>
    <row r="56" ht="45" spans="1:16">
      <c r="A56" s="82" t="s">
        <v>215</v>
      </c>
      <c r="B56" s="82" t="s">
        <v>216</v>
      </c>
      <c r="C56" s="82" t="s">
        <v>157</v>
      </c>
      <c r="D56" s="82" t="s">
        <v>217</v>
      </c>
      <c r="E56" s="83" t="s">
        <v>99</v>
      </c>
      <c r="F56" s="82">
        <v>210</v>
      </c>
      <c r="G56" s="82">
        <v>55.04</v>
      </c>
      <c r="H56" s="86">
        <v>0.2644</v>
      </c>
      <c r="I56" s="126">
        <f t="shared" si="14"/>
        <v>69.59</v>
      </c>
      <c r="J56" s="127">
        <f t="shared" si="15"/>
        <v>14613.9</v>
      </c>
      <c r="K56" s="128"/>
      <c r="L56" s="135">
        <f t="shared" si="9"/>
        <v>0</v>
      </c>
      <c r="M56" s="130">
        <f t="shared" si="16"/>
        <v>69.59</v>
      </c>
      <c r="N56" s="131">
        <f t="shared" si="17"/>
        <v>14613.9</v>
      </c>
      <c r="O56" s="133"/>
      <c r="P56" s="133"/>
    </row>
    <row r="57" ht="22.5" spans="1:16">
      <c r="A57" s="82" t="s">
        <v>218</v>
      </c>
      <c r="B57" s="82" t="s">
        <v>219</v>
      </c>
      <c r="C57" s="82" t="s">
        <v>90</v>
      </c>
      <c r="D57" s="82" t="s">
        <v>220</v>
      </c>
      <c r="E57" s="83" t="s">
        <v>221</v>
      </c>
      <c r="F57" s="82">
        <v>10</v>
      </c>
      <c r="G57" s="82">
        <v>25.28</v>
      </c>
      <c r="H57" s="86">
        <v>0.2644</v>
      </c>
      <c r="I57" s="126">
        <f t="shared" si="14"/>
        <v>31.96</v>
      </c>
      <c r="J57" s="127">
        <f t="shared" si="15"/>
        <v>319.6</v>
      </c>
      <c r="K57" s="128"/>
      <c r="L57" s="135">
        <f t="shared" si="9"/>
        <v>0</v>
      </c>
      <c r="M57" s="130">
        <f t="shared" si="16"/>
        <v>31.96</v>
      </c>
      <c r="N57" s="131">
        <f t="shared" si="17"/>
        <v>319.6</v>
      </c>
      <c r="O57" s="133"/>
      <c r="P57" s="133"/>
    </row>
    <row r="58" ht="33.75" spans="1:16">
      <c r="A58" s="82" t="s">
        <v>222</v>
      </c>
      <c r="B58" s="82" t="s">
        <v>223</v>
      </c>
      <c r="C58" s="82" t="s">
        <v>157</v>
      </c>
      <c r="D58" s="82" t="s">
        <v>224</v>
      </c>
      <c r="E58" s="83" t="s">
        <v>99</v>
      </c>
      <c r="F58" s="82">
        <v>190.5</v>
      </c>
      <c r="G58" s="82">
        <v>81.19</v>
      </c>
      <c r="H58" s="86">
        <v>0.2644</v>
      </c>
      <c r="I58" s="126">
        <f t="shared" si="14"/>
        <v>102.65</v>
      </c>
      <c r="J58" s="127">
        <f t="shared" si="15"/>
        <v>19554.82</v>
      </c>
      <c r="K58" s="128"/>
      <c r="L58" s="135">
        <f t="shared" si="9"/>
        <v>0</v>
      </c>
      <c r="M58" s="130">
        <f t="shared" si="16"/>
        <v>102.65</v>
      </c>
      <c r="N58" s="131">
        <f t="shared" si="17"/>
        <v>19554.82</v>
      </c>
      <c r="O58" s="133"/>
      <c r="P58" s="133"/>
    </row>
    <row r="59" ht="45" spans="1:16">
      <c r="A59" s="82" t="s">
        <v>225</v>
      </c>
      <c r="B59" s="82" t="s">
        <v>226</v>
      </c>
      <c r="C59" s="82" t="s">
        <v>149</v>
      </c>
      <c r="D59" s="82" t="s">
        <v>227</v>
      </c>
      <c r="E59" s="83" t="s">
        <v>151</v>
      </c>
      <c r="F59" s="82">
        <v>6</v>
      </c>
      <c r="G59" s="82">
        <v>157.78</v>
      </c>
      <c r="H59" s="86">
        <v>0.2644</v>
      </c>
      <c r="I59" s="126">
        <f t="shared" si="14"/>
        <v>199.49</v>
      </c>
      <c r="J59" s="127">
        <f t="shared" si="15"/>
        <v>1196.94</v>
      </c>
      <c r="K59" s="128"/>
      <c r="L59" s="135">
        <f t="shared" si="9"/>
        <v>0</v>
      </c>
      <c r="M59" s="130">
        <f t="shared" si="16"/>
        <v>199.49</v>
      </c>
      <c r="N59" s="131">
        <f t="shared" si="17"/>
        <v>1196.94</v>
      </c>
      <c r="O59" s="133"/>
      <c r="P59" s="133"/>
    </row>
    <row r="60" ht="56.25" spans="1:16">
      <c r="A60" s="82" t="s">
        <v>228</v>
      </c>
      <c r="B60" s="82" t="s">
        <v>229</v>
      </c>
      <c r="C60" s="82" t="s">
        <v>157</v>
      </c>
      <c r="D60" s="82" t="s">
        <v>230</v>
      </c>
      <c r="E60" s="83" t="s">
        <v>221</v>
      </c>
      <c r="F60" s="82">
        <v>100</v>
      </c>
      <c r="G60" s="82">
        <v>12.35</v>
      </c>
      <c r="H60" s="86">
        <v>0.2644</v>
      </c>
      <c r="I60" s="126">
        <f t="shared" si="14"/>
        <v>15.61</v>
      </c>
      <c r="J60" s="127">
        <f t="shared" si="15"/>
        <v>1561</v>
      </c>
      <c r="K60" s="128"/>
      <c r="L60" s="135">
        <f t="shared" si="9"/>
        <v>0</v>
      </c>
      <c r="M60" s="130">
        <f t="shared" si="16"/>
        <v>15.61</v>
      </c>
      <c r="N60" s="131">
        <f t="shared" si="17"/>
        <v>1561</v>
      </c>
      <c r="O60" s="133"/>
      <c r="P60" s="133"/>
    </row>
    <row r="61" ht="33.75" spans="1:16">
      <c r="A61" s="82" t="s">
        <v>231</v>
      </c>
      <c r="B61" s="82" t="s">
        <v>232</v>
      </c>
      <c r="C61" s="82" t="s">
        <v>157</v>
      </c>
      <c r="D61" s="82" t="s">
        <v>233</v>
      </c>
      <c r="E61" s="83" t="s">
        <v>221</v>
      </c>
      <c r="F61" s="82">
        <v>50</v>
      </c>
      <c r="G61" s="82">
        <v>12.33</v>
      </c>
      <c r="H61" s="86">
        <v>0.2644</v>
      </c>
      <c r="I61" s="126">
        <f t="shared" si="14"/>
        <v>15.59</v>
      </c>
      <c r="J61" s="127">
        <f t="shared" si="15"/>
        <v>779.5</v>
      </c>
      <c r="K61" s="128"/>
      <c r="L61" s="135">
        <f t="shared" si="9"/>
        <v>0</v>
      </c>
      <c r="M61" s="130">
        <f t="shared" si="16"/>
        <v>15.59</v>
      </c>
      <c r="N61" s="131">
        <f t="shared" si="17"/>
        <v>779.5</v>
      </c>
      <c r="O61" s="133"/>
      <c r="P61" s="133"/>
    </row>
    <row r="62" ht="33.75" spans="1:16">
      <c r="A62" s="82" t="s">
        <v>234</v>
      </c>
      <c r="B62" s="82" t="s">
        <v>235</v>
      </c>
      <c r="C62" s="82" t="s">
        <v>157</v>
      </c>
      <c r="D62" s="82" t="s">
        <v>236</v>
      </c>
      <c r="E62" s="83" t="s">
        <v>221</v>
      </c>
      <c r="F62" s="82">
        <v>50</v>
      </c>
      <c r="G62" s="82">
        <v>15.84</v>
      </c>
      <c r="H62" s="86">
        <v>0.2644</v>
      </c>
      <c r="I62" s="126">
        <f t="shared" si="14"/>
        <v>20.02</v>
      </c>
      <c r="J62" s="127">
        <f t="shared" si="15"/>
        <v>1001</v>
      </c>
      <c r="K62" s="128"/>
      <c r="L62" s="135">
        <f t="shared" si="9"/>
        <v>0</v>
      </c>
      <c r="M62" s="130">
        <f t="shared" si="16"/>
        <v>20.02</v>
      </c>
      <c r="N62" s="131">
        <f t="shared" si="17"/>
        <v>1001</v>
      </c>
      <c r="O62" s="133"/>
      <c r="P62" s="133"/>
    </row>
    <row r="63" ht="33.75" spans="1:16">
      <c r="A63" s="82" t="s">
        <v>237</v>
      </c>
      <c r="B63" s="82" t="s">
        <v>238</v>
      </c>
      <c r="C63" s="82" t="s">
        <v>157</v>
      </c>
      <c r="D63" s="82" t="s">
        <v>239</v>
      </c>
      <c r="E63" s="83" t="s">
        <v>151</v>
      </c>
      <c r="F63" s="82">
        <v>33</v>
      </c>
      <c r="G63" s="82">
        <v>9.91</v>
      </c>
      <c r="H63" s="86">
        <v>0.2644</v>
      </c>
      <c r="I63" s="126">
        <f t="shared" si="14"/>
        <v>12.53</v>
      </c>
      <c r="J63" s="127">
        <f t="shared" si="15"/>
        <v>413.49</v>
      </c>
      <c r="K63" s="128"/>
      <c r="L63" s="135">
        <f t="shared" si="9"/>
        <v>0</v>
      </c>
      <c r="M63" s="130">
        <f t="shared" si="16"/>
        <v>12.53</v>
      </c>
      <c r="N63" s="131">
        <f t="shared" si="17"/>
        <v>413.49</v>
      </c>
      <c r="O63" s="133"/>
      <c r="P63" s="133"/>
    </row>
    <row r="64" ht="33.75" spans="1:16">
      <c r="A64" s="82" t="s">
        <v>240</v>
      </c>
      <c r="B64" s="82" t="s">
        <v>241</v>
      </c>
      <c r="C64" s="82" t="s">
        <v>157</v>
      </c>
      <c r="D64" s="82" t="s">
        <v>242</v>
      </c>
      <c r="E64" s="83" t="s">
        <v>151</v>
      </c>
      <c r="F64" s="82">
        <v>33</v>
      </c>
      <c r="G64" s="82">
        <v>16.22</v>
      </c>
      <c r="H64" s="86">
        <v>0.2644</v>
      </c>
      <c r="I64" s="126">
        <f t="shared" si="14"/>
        <v>20.5</v>
      </c>
      <c r="J64" s="127">
        <f t="shared" si="15"/>
        <v>676.5</v>
      </c>
      <c r="K64" s="128"/>
      <c r="L64" s="135">
        <f t="shared" si="9"/>
        <v>0</v>
      </c>
      <c r="M64" s="130">
        <f t="shared" si="16"/>
        <v>20.5</v>
      </c>
      <c r="N64" s="131">
        <f t="shared" si="17"/>
        <v>676.5</v>
      </c>
      <c r="O64" s="133"/>
      <c r="P64" s="133"/>
    </row>
    <row r="65" ht="33.75" spans="1:16">
      <c r="A65" s="82" t="s">
        <v>243</v>
      </c>
      <c r="B65" s="82" t="s">
        <v>244</v>
      </c>
      <c r="C65" s="82" t="s">
        <v>157</v>
      </c>
      <c r="D65" s="82" t="s">
        <v>245</v>
      </c>
      <c r="E65" s="83" t="s">
        <v>221</v>
      </c>
      <c r="F65" s="82">
        <v>300</v>
      </c>
      <c r="G65" s="82">
        <v>4.56</v>
      </c>
      <c r="H65" s="86">
        <v>0.2644</v>
      </c>
      <c r="I65" s="126">
        <f t="shared" si="14"/>
        <v>5.76</v>
      </c>
      <c r="J65" s="127">
        <f t="shared" si="15"/>
        <v>1728</v>
      </c>
      <c r="K65" s="128"/>
      <c r="L65" s="135">
        <f t="shared" si="9"/>
        <v>0</v>
      </c>
      <c r="M65" s="130">
        <f t="shared" si="16"/>
        <v>5.76</v>
      </c>
      <c r="N65" s="131">
        <f t="shared" si="17"/>
        <v>1728</v>
      </c>
      <c r="O65" s="133"/>
      <c r="P65" s="133"/>
    </row>
    <row r="66" ht="33.75" spans="1:16">
      <c r="A66" s="82" t="s">
        <v>246</v>
      </c>
      <c r="B66" s="82" t="s">
        <v>247</v>
      </c>
      <c r="C66" s="82" t="s">
        <v>157</v>
      </c>
      <c r="D66" s="82" t="s">
        <v>248</v>
      </c>
      <c r="E66" s="83" t="s">
        <v>151</v>
      </c>
      <c r="F66" s="82">
        <v>6</v>
      </c>
      <c r="G66" s="82">
        <v>37</v>
      </c>
      <c r="H66" s="86">
        <v>0.2644</v>
      </c>
      <c r="I66" s="126">
        <f t="shared" si="14"/>
        <v>46.78</v>
      </c>
      <c r="J66" s="127">
        <f t="shared" si="15"/>
        <v>280.68</v>
      </c>
      <c r="K66" s="128"/>
      <c r="L66" s="135">
        <f t="shared" si="9"/>
        <v>0</v>
      </c>
      <c r="M66" s="130">
        <f t="shared" si="16"/>
        <v>46.78</v>
      </c>
      <c r="N66" s="131">
        <f t="shared" si="17"/>
        <v>280.68</v>
      </c>
      <c r="O66" s="133"/>
      <c r="P66" s="133"/>
    </row>
    <row r="67" ht="33.75" spans="1:16">
      <c r="A67" s="82" t="s">
        <v>249</v>
      </c>
      <c r="B67" s="82" t="s">
        <v>250</v>
      </c>
      <c r="C67" s="82" t="s">
        <v>157</v>
      </c>
      <c r="D67" s="82" t="s">
        <v>251</v>
      </c>
      <c r="E67" s="83" t="s">
        <v>151</v>
      </c>
      <c r="F67" s="82">
        <v>8</v>
      </c>
      <c r="G67" s="82">
        <v>21.37</v>
      </c>
      <c r="H67" s="86">
        <v>0.2644</v>
      </c>
      <c r="I67" s="126">
        <f t="shared" si="14"/>
        <v>27.02</v>
      </c>
      <c r="J67" s="127">
        <f t="shared" si="15"/>
        <v>216.16</v>
      </c>
      <c r="K67" s="128"/>
      <c r="L67" s="135">
        <f t="shared" si="9"/>
        <v>0</v>
      </c>
      <c r="M67" s="130">
        <f t="shared" si="16"/>
        <v>27.02</v>
      </c>
      <c r="N67" s="131">
        <f t="shared" si="17"/>
        <v>216.16</v>
      </c>
      <c r="O67" s="133"/>
      <c r="P67" s="133"/>
    </row>
    <row r="68" ht="33.75" spans="1:16">
      <c r="A68" s="82" t="s">
        <v>252</v>
      </c>
      <c r="B68" s="82" t="s">
        <v>253</v>
      </c>
      <c r="C68" s="82" t="s">
        <v>157</v>
      </c>
      <c r="D68" s="82" t="s">
        <v>254</v>
      </c>
      <c r="E68" s="83" t="s">
        <v>151</v>
      </c>
      <c r="F68" s="82">
        <v>10</v>
      </c>
      <c r="G68" s="82">
        <v>13.7</v>
      </c>
      <c r="H68" s="86">
        <v>0.2644</v>
      </c>
      <c r="I68" s="126">
        <f t="shared" si="14"/>
        <v>17.32</v>
      </c>
      <c r="J68" s="127">
        <f t="shared" si="15"/>
        <v>173.2</v>
      </c>
      <c r="K68" s="128"/>
      <c r="L68" s="135">
        <f t="shared" si="9"/>
        <v>0</v>
      </c>
      <c r="M68" s="130">
        <f t="shared" si="16"/>
        <v>17.32</v>
      </c>
      <c r="N68" s="131">
        <f t="shared" si="17"/>
        <v>173.2</v>
      </c>
      <c r="O68" s="133"/>
      <c r="P68" s="133"/>
    </row>
    <row r="69" ht="33.75" spans="1:16">
      <c r="A69" s="82" t="s">
        <v>255</v>
      </c>
      <c r="B69" s="82" t="s">
        <v>256</v>
      </c>
      <c r="C69" s="82" t="s">
        <v>157</v>
      </c>
      <c r="D69" s="82" t="s">
        <v>257</v>
      </c>
      <c r="E69" s="83" t="s">
        <v>151</v>
      </c>
      <c r="F69" s="82">
        <v>10</v>
      </c>
      <c r="G69" s="82">
        <v>34.34</v>
      </c>
      <c r="H69" s="86">
        <v>0.2644</v>
      </c>
      <c r="I69" s="126">
        <f t="shared" si="14"/>
        <v>43.41</v>
      </c>
      <c r="J69" s="127">
        <f t="shared" si="15"/>
        <v>434.1</v>
      </c>
      <c r="K69" s="128"/>
      <c r="L69" s="135">
        <f t="shared" si="9"/>
        <v>0</v>
      </c>
      <c r="M69" s="130">
        <f t="shared" si="16"/>
        <v>43.41</v>
      </c>
      <c r="N69" s="131">
        <f t="shared" si="17"/>
        <v>434.1</v>
      </c>
      <c r="O69" s="133"/>
      <c r="P69" s="133"/>
    </row>
    <row r="70" ht="33.75" spans="1:16">
      <c r="A70" s="82" t="s">
        <v>258</v>
      </c>
      <c r="B70" s="82" t="s">
        <v>259</v>
      </c>
      <c r="C70" s="82" t="s">
        <v>157</v>
      </c>
      <c r="D70" s="82" t="s">
        <v>260</v>
      </c>
      <c r="E70" s="83" t="s">
        <v>151</v>
      </c>
      <c r="F70" s="82">
        <v>10</v>
      </c>
      <c r="G70" s="82">
        <v>52.83</v>
      </c>
      <c r="H70" s="86">
        <v>0.2644</v>
      </c>
      <c r="I70" s="126">
        <f t="shared" si="14"/>
        <v>66.79</v>
      </c>
      <c r="J70" s="127">
        <f t="shared" si="15"/>
        <v>667.9</v>
      </c>
      <c r="K70" s="128"/>
      <c r="L70" s="135">
        <f t="shared" si="9"/>
        <v>0</v>
      </c>
      <c r="M70" s="130">
        <f t="shared" si="16"/>
        <v>66.79</v>
      </c>
      <c r="N70" s="131">
        <f t="shared" si="17"/>
        <v>667.9</v>
      </c>
      <c r="O70" s="133"/>
      <c r="P70" s="133"/>
    </row>
    <row r="71" ht="33.75" spans="1:16">
      <c r="A71" s="82" t="s">
        <v>261</v>
      </c>
      <c r="B71" s="82" t="s">
        <v>262</v>
      </c>
      <c r="C71" s="82" t="s">
        <v>157</v>
      </c>
      <c r="D71" s="82" t="s">
        <v>263</v>
      </c>
      <c r="E71" s="83" t="s">
        <v>151</v>
      </c>
      <c r="F71" s="82">
        <v>4</v>
      </c>
      <c r="G71" s="82">
        <v>55.82</v>
      </c>
      <c r="H71" s="86">
        <v>0.2644</v>
      </c>
      <c r="I71" s="126">
        <f t="shared" si="14"/>
        <v>70.57</v>
      </c>
      <c r="J71" s="127">
        <f t="shared" si="15"/>
        <v>282.28</v>
      </c>
      <c r="K71" s="128"/>
      <c r="L71" s="135">
        <f t="shared" si="9"/>
        <v>0</v>
      </c>
      <c r="M71" s="130">
        <f t="shared" si="16"/>
        <v>70.57</v>
      </c>
      <c r="N71" s="131">
        <f t="shared" si="17"/>
        <v>282.28</v>
      </c>
      <c r="O71" s="133"/>
      <c r="P71" s="133"/>
    </row>
    <row r="72" ht="33.75" spans="1:16">
      <c r="A72" s="82" t="s">
        <v>264</v>
      </c>
      <c r="B72" s="82" t="s">
        <v>265</v>
      </c>
      <c r="C72" s="82" t="s">
        <v>157</v>
      </c>
      <c r="D72" s="82" t="s">
        <v>266</v>
      </c>
      <c r="E72" s="83" t="s">
        <v>151</v>
      </c>
      <c r="F72" s="82">
        <v>7</v>
      </c>
      <c r="G72" s="82">
        <v>92.75</v>
      </c>
      <c r="H72" s="86">
        <v>0.2644</v>
      </c>
      <c r="I72" s="126">
        <f t="shared" si="14"/>
        <v>117.27</v>
      </c>
      <c r="J72" s="127">
        <f t="shared" si="15"/>
        <v>820.89</v>
      </c>
      <c r="K72" s="128"/>
      <c r="L72" s="135">
        <f t="shared" si="9"/>
        <v>0</v>
      </c>
      <c r="M72" s="130">
        <f t="shared" si="16"/>
        <v>117.27</v>
      </c>
      <c r="N72" s="131">
        <f t="shared" si="17"/>
        <v>820.89</v>
      </c>
      <c r="O72" s="133"/>
      <c r="P72" s="133"/>
    </row>
    <row r="73" ht="45" spans="1:16">
      <c r="A73" s="82" t="s">
        <v>267</v>
      </c>
      <c r="B73" s="82" t="s">
        <v>268</v>
      </c>
      <c r="C73" s="82" t="s">
        <v>157</v>
      </c>
      <c r="D73" s="82" t="s">
        <v>269</v>
      </c>
      <c r="E73" s="83" t="s">
        <v>151</v>
      </c>
      <c r="F73" s="82">
        <v>1</v>
      </c>
      <c r="G73" s="82">
        <v>370.79</v>
      </c>
      <c r="H73" s="86">
        <v>0.2644</v>
      </c>
      <c r="I73" s="126">
        <f t="shared" si="14"/>
        <v>468.82</v>
      </c>
      <c r="J73" s="127">
        <f t="shared" si="15"/>
        <v>468.82</v>
      </c>
      <c r="K73" s="128"/>
      <c r="L73" s="135">
        <f t="shared" si="9"/>
        <v>0</v>
      </c>
      <c r="M73" s="130">
        <f t="shared" si="16"/>
        <v>468.82</v>
      </c>
      <c r="N73" s="131">
        <f t="shared" si="17"/>
        <v>468.82</v>
      </c>
      <c r="O73" s="133"/>
      <c r="P73" s="133"/>
    </row>
    <row r="74" ht="22.5" spans="1:16">
      <c r="A74" s="82" t="s">
        <v>270</v>
      </c>
      <c r="B74" s="82" t="s">
        <v>271</v>
      </c>
      <c r="C74" s="82" t="s">
        <v>157</v>
      </c>
      <c r="D74" s="82" t="s">
        <v>272</v>
      </c>
      <c r="E74" s="83" t="s">
        <v>151</v>
      </c>
      <c r="F74" s="82">
        <v>10</v>
      </c>
      <c r="G74" s="82">
        <v>57.1</v>
      </c>
      <c r="H74" s="86">
        <v>0.2644</v>
      </c>
      <c r="I74" s="126">
        <f t="shared" si="14"/>
        <v>72.19</v>
      </c>
      <c r="J74" s="127">
        <f t="shared" si="15"/>
        <v>721.9</v>
      </c>
      <c r="K74" s="128"/>
      <c r="L74" s="135">
        <f t="shared" si="9"/>
        <v>0</v>
      </c>
      <c r="M74" s="130">
        <f t="shared" si="16"/>
        <v>72.19</v>
      </c>
      <c r="N74" s="131">
        <f t="shared" si="17"/>
        <v>721.9</v>
      </c>
      <c r="O74" s="133"/>
      <c r="P74" s="133"/>
    </row>
    <row r="75" ht="22.5" spans="1:16">
      <c r="A75" s="82" t="s">
        <v>273</v>
      </c>
      <c r="B75" s="82" t="s">
        <v>274</v>
      </c>
      <c r="C75" s="82" t="s">
        <v>157</v>
      </c>
      <c r="D75" s="82" t="s">
        <v>275</v>
      </c>
      <c r="E75" s="83" t="s">
        <v>151</v>
      </c>
      <c r="F75" s="82">
        <v>10</v>
      </c>
      <c r="G75" s="82">
        <v>12.85</v>
      </c>
      <c r="H75" s="86">
        <v>0.2644</v>
      </c>
      <c r="I75" s="126">
        <f t="shared" si="14"/>
        <v>16.24</v>
      </c>
      <c r="J75" s="127">
        <f t="shared" si="15"/>
        <v>162.4</v>
      </c>
      <c r="K75" s="128"/>
      <c r="L75" s="135">
        <f t="shared" si="9"/>
        <v>0</v>
      </c>
      <c r="M75" s="130">
        <f t="shared" si="16"/>
        <v>16.24</v>
      </c>
      <c r="N75" s="131">
        <f t="shared" si="17"/>
        <v>162.4</v>
      </c>
      <c r="O75" s="133"/>
      <c r="P75" s="133"/>
    </row>
    <row r="76" ht="33.75" spans="1:16">
      <c r="A76" s="82" t="s">
        <v>276</v>
      </c>
      <c r="B76" s="82" t="s">
        <v>277</v>
      </c>
      <c r="C76" s="82" t="s">
        <v>149</v>
      </c>
      <c r="D76" s="82" t="s">
        <v>278</v>
      </c>
      <c r="E76" s="83" t="s">
        <v>151</v>
      </c>
      <c r="F76" s="82">
        <v>1</v>
      </c>
      <c r="G76" s="82">
        <v>723.2</v>
      </c>
      <c r="H76" s="86">
        <v>0.2644</v>
      </c>
      <c r="I76" s="126">
        <f t="shared" si="14"/>
        <v>914.41</v>
      </c>
      <c r="J76" s="127">
        <f t="shared" si="15"/>
        <v>914.41</v>
      </c>
      <c r="K76" s="128"/>
      <c r="L76" s="135">
        <f t="shared" si="9"/>
        <v>0</v>
      </c>
      <c r="M76" s="130">
        <f t="shared" si="16"/>
        <v>914.41</v>
      </c>
      <c r="N76" s="131">
        <f t="shared" si="17"/>
        <v>914.41</v>
      </c>
      <c r="O76" s="133"/>
      <c r="P76" s="133"/>
    </row>
    <row r="77" ht="33.75" spans="1:16">
      <c r="A77" s="82" t="s">
        <v>279</v>
      </c>
      <c r="B77" s="82" t="s">
        <v>280</v>
      </c>
      <c r="C77" s="82" t="s">
        <v>149</v>
      </c>
      <c r="D77" s="82" t="s">
        <v>281</v>
      </c>
      <c r="E77" s="83" t="s">
        <v>99</v>
      </c>
      <c r="F77" s="82">
        <v>20</v>
      </c>
      <c r="G77" s="82">
        <v>277.69</v>
      </c>
      <c r="H77" s="86">
        <v>0.2644</v>
      </c>
      <c r="I77" s="126">
        <f t="shared" si="14"/>
        <v>351.11</v>
      </c>
      <c r="J77" s="127">
        <f t="shared" si="15"/>
        <v>7022.2</v>
      </c>
      <c r="K77" s="128"/>
      <c r="L77" s="135">
        <f t="shared" si="9"/>
        <v>0</v>
      </c>
      <c r="M77" s="130">
        <f t="shared" si="16"/>
        <v>351.11</v>
      </c>
      <c r="N77" s="131">
        <f t="shared" si="17"/>
        <v>7022.2</v>
      </c>
      <c r="O77" s="133"/>
      <c r="P77" s="133"/>
    </row>
    <row r="78" ht="33.75" spans="1:16">
      <c r="A78" s="82" t="s">
        <v>282</v>
      </c>
      <c r="B78" s="82" t="s">
        <v>283</v>
      </c>
      <c r="C78" s="82" t="s">
        <v>149</v>
      </c>
      <c r="D78" s="82" t="s">
        <v>284</v>
      </c>
      <c r="E78" s="83" t="s">
        <v>99</v>
      </c>
      <c r="F78" s="82">
        <v>20</v>
      </c>
      <c r="G78" s="82">
        <v>480.64</v>
      </c>
      <c r="H78" s="86">
        <v>0.2644</v>
      </c>
      <c r="I78" s="126">
        <f t="shared" si="14"/>
        <v>607.72</v>
      </c>
      <c r="J78" s="127">
        <f t="shared" si="15"/>
        <v>12154.4</v>
      </c>
      <c r="K78" s="128"/>
      <c r="L78" s="135">
        <f t="shared" si="9"/>
        <v>0</v>
      </c>
      <c r="M78" s="130">
        <f t="shared" si="16"/>
        <v>607.72</v>
      </c>
      <c r="N78" s="131">
        <f t="shared" si="17"/>
        <v>12154.4</v>
      </c>
      <c r="O78" s="133"/>
      <c r="P78" s="133"/>
    </row>
    <row r="79" ht="15" spans="1:16">
      <c r="A79" s="99" t="s">
        <v>285</v>
      </c>
      <c r="B79" s="99" t="s">
        <v>87</v>
      </c>
      <c r="C79" s="99"/>
      <c r="D79" s="99" t="s">
        <v>286</v>
      </c>
      <c r="E79" s="100"/>
      <c r="F79" s="99"/>
      <c r="G79" s="99" t="s">
        <v>146</v>
      </c>
      <c r="H79" s="99"/>
      <c r="I79" s="99"/>
      <c r="J79" s="151">
        <f>SUM(J80:J100)</f>
        <v>49618.64</v>
      </c>
      <c r="K79" s="99"/>
      <c r="L79" s="168"/>
      <c r="M79" s="99"/>
      <c r="N79" s="99"/>
      <c r="O79" s="150">
        <f>SUM(N80:N100)</f>
        <v>49618.64</v>
      </c>
      <c r="P79" s="99"/>
    </row>
    <row r="80" ht="22.5" spans="1:16">
      <c r="A80" s="82" t="s">
        <v>287</v>
      </c>
      <c r="B80" s="82" t="s">
        <v>288</v>
      </c>
      <c r="C80" s="82" t="s">
        <v>157</v>
      </c>
      <c r="D80" s="82" t="s">
        <v>289</v>
      </c>
      <c r="E80" s="83" t="s">
        <v>99</v>
      </c>
      <c r="F80" s="82">
        <v>550</v>
      </c>
      <c r="G80" s="82">
        <v>3.64</v>
      </c>
      <c r="H80" s="86">
        <v>0.2644</v>
      </c>
      <c r="I80" s="126">
        <f t="shared" si="14"/>
        <v>4.6</v>
      </c>
      <c r="J80" s="127">
        <f t="shared" si="15"/>
        <v>2530</v>
      </c>
      <c r="K80" s="128"/>
      <c r="L80" s="135">
        <f t="shared" ref="L80:L100" si="18">$L$1046</f>
        <v>0</v>
      </c>
      <c r="M80" s="130">
        <f>I80*(1-L80)</f>
        <v>4.6</v>
      </c>
      <c r="N80" s="131">
        <f>(TRUNC(M80*F80,2))</f>
        <v>2530</v>
      </c>
      <c r="O80" s="133"/>
      <c r="P80" s="133"/>
    </row>
    <row r="81" ht="22.5" spans="1:16">
      <c r="A81" s="82" t="s">
        <v>290</v>
      </c>
      <c r="B81" s="82" t="s">
        <v>291</v>
      </c>
      <c r="C81" s="82" t="s">
        <v>157</v>
      </c>
      <c r="D81" s="82" t="s">
        <v>292</v>
      </c>
      <c r="E81" s="83" t="s">
        <v>221</v>
      </c>
      <c r="F81" s="82">
        <v>30</v>
      </c>
      <c r="G81" s="82">
        <v>21.09</v>
      </c>
      <c r="H81" s="86">
        <v>0.2644</v>
      </c>
      <c r="I81" s="126">
        <f t="shared" si="14"/>
        <v>26.66</v>
      </c>
      <c r="J81" s="127">
        <f t="shared" si="15"/>
        <v>799.8</v>
      </c>
      <c r="K81" s="128"/>
      <c r="L81" s="135">
        <f t="shared" si="18"/>
        <v>0</v>
      </c>
      <c r="M81" s="130">
        <f t="shared" ref="M81:M100" si="19">I81*(1-L81)</f>
        <v>26.66</v>
      </c>
      <c r="N81" s="131">
        <f t="shared" ref="N81:N100" si="20">(TRUNC(M81*F81,2))</f>
        <v>799.8</v>
      </c>
      <c r="O81" s="133"/>
      <c r="P81" s="133"/>
    </row>
    <row r="82" ht="22.5" spans="1:16">
      <c r="A82" s="82" t="s">
        <v>293</v>
      </c>
      <c r="B82" s="82" t="s">
        <v>294</v>
      </c>
      <c r="C82" s="82" t="s">
        <v>157</v>
      </c>
      <c r="D82" s="82" t="s">
        <v>295</v>
      </c>
      <c r="E82" s="83" t="s">
        <v>296</v>
      </c>
      <c r="F82" s="82">
        <v>45</v>
      </c>
      <c r="G82" s="82">
        <v>68.78</v>
      </c>
      <c r="H82" s="86">
        <v>0.2644</v>
      </c>
      <c r="I82" s="126">
        <f t="shared" si="14"/>
        <v>86.96</v>
      </c>
      <c r="J82" s="127">
        <f t="shared" si="15"/>
        <v>3913.2</v>
      </c>
      <c r="K82" s="128"/>
      <c r="L82" s="135">
        <f t="shared" si="18"/>
        <v>0</v>
      </c>
      <c r="M82" s="130">
        <f t="shared" si="19"/>
        <v>86.96</v>
      </c>
      <c r="N82" s="131">
        <f t="shared" si="20"/>
        <v>3913.2</v>
      </c>
      <c r="O82" s="133"/>
      <c r="P82" s="133"/>
    </row>
    <row r="83" ht="33.75" spans="1:16">
      <c r="A83" s="82" t="s">
        <v>297</v>
      </c>
      <c r="B83" s="82" t="s">
        <v>298</v>
      </c>
      <c r="C83" s="82" t="s">
        <v>149</v>
      </c>
      <c r="D83" s="82" t="s">
        <v>299</v>
      </c>
      <c r="E83" s="83" t="s">
        <v>99</v>
      </c>
      <c r="F83" s="82">
        <v>348.62</v>
      </c>
      <c r="G83" s="82">
        <v>28.16</v>
      </c>
      <c r="H83" s="86">
        <v>0.2644</v>
      </c>
      <c r="I83" s="126">
        <f t="shared" si="14"/>
        <v>35.6</v>
      </c>
      <c r="J83" s="127">
        <f t="shared" si="15"/>
        <v>12410.87</v>
      </c>
      <c r="K83" s="128"/>
      <c r="L83" s="135">
        <f t="shared" si="18"/>
        <v>0</v>
      </c>
      <c r="M83" s="130">
        <f t="shared" si="19"/>
        <v>35.6</v>
      </c>
      <c r="N83" s="131">
        <f t="shared" si="20"/>
        <v>12410.87</v>
      </c>
      <c r="O83" s="133"/>
      <c r="P83" s="133"/>
    </row>
    <row r="84" ht="22.5" spans="1:16">
      <c r="A84" s="82" t="s">
        <v>300</v>
      </c>
      <c r="B84" s="82" t="s">
        <v>301</v>
      </c>
      <c r="C84" s="82" t="s">
        <v>149</v>
      </c>
      <c r="D84" s="82" t="s">
        <v>302</v>
      </c>
      <c r="E84" s="83" t="s">
        <v>99</v>
      </c>
      <c r="F84" s="82">
        <v>99.42</v>
      </c>
      <c r="G84" s="82">
        <v>5.19</v>
      </c>
      <c r="H84" s="86">
        <v>0.2644</v>
      </c>
      <c r="I84" s="126">
        <f t="shared" si="14"/>
        <v>6.56</v>
      </c>
      <c r="J84" s="127">
        <f t="shared" si="15"/>
        <v>652.19</v>
      </c>
      <c r="K84" s="128"/>
      <c r="L84" s="135">
        <f t="shared" si="18"/>
        <v>0</v>
      </c>
      <c r="M84" s="130">
        <f t="shared" si="19"/>
        <v>6.56</v>
      </c>
      <c r="N84" s="131">
        <f t="shared" si="20"/>
        <v>652.19</v>
      </c>
      <c r="O84" s="133"/>
      <c r="P84" s="133"/>
    </row>
    <row r="85" ht="22.5" spans="1:16">
      <c r="A85" s="82" t="s">
        <v>303</v>
      </c>
      <c r="B85" s="82" t="s">
        <v>304</v>
      </c>
      <c r="C85" s="82" t="s">
        <v>157</v>
      </c>
      <c r="D85" s="82" t="s">
        <v>305</v>
      </c>
      <c r="E85" s="83" t="s">
        <v>99</v>
      </c>
      <c r="F85" s="82">
        <v>98.56</v>
      </c>
      <c r="G85" s="82">
        <v>2.46</v>
      </c>
      <c r="H85" s="86">
        <v>0.2644</v>
      </c>
      <c r="I85" s="126">
        <f t="shared" si="14"/>
        <v>3.11</v>
      </c>
      <c r="J85" s="127">
        <f t="shared" si="15"/>
        <v>306.52</v>
      </c>
      <c r="K85" s="128"/>
      <c r="L85" s="135">
        <f t="shared" si="18"/>
        <v>0</v>
      </c>
      <c r="M85" s="130">
        <f t="shared" si="19"/>
        <v>3.11</v>
      </c>
      <c r="N85" s="131">
        <f t="shared" si="20"/>
        <v>306.52</v>
      </c>
      <c r="O85" s="133"/>
      <c r="P85" s="133"/>
    </row>
    <row r="86" ht="33.75" spans="1:16">
      <c r="A86" s="82" t="s">
        <v>306</v>
      </c>
      <c r="B86" s="82" t="s">
        <v>307</v>
      </c>
      <c r="C86" s="82" t="s">
        <v>157</v>
      </c>
      <c r="D86" s="82" t="s">
        <v>308</v>
      </c>
      <c r="E86" s="83" t="s">
        <v>99</v>
      </c>
      <c r="F86" s="82">
        <v>561.95</v>
      </c>
      <c r="G86" s="82">
        <v>3.54</v>
      </c>
      <c r="H86" s="86">
        <v>0.2644</v>
      </c>
      <c r="I86" s="126">
        <f t="shared" ref="I86:I113" si="21">(TRUNC(G86*H86,2)+G86)</f>
        <v>4.47</v>
      </c>
      <c r="J86" s="127">
        <f t="shared" ref="J86:J113" si="22">(TRUNC(I86*F86,2))</f>
        <v>2511.91</v>
      </c>
      <c r="K86" s="128"/>
      <c r="L86" s="135">
        <f t="shared" si="18"/>
        <v>0</v>
      </c>
      <c r="M86" s="130">
        <f t="shared" si="19"/>
        <v>4.47</v>
      </c>
      <c r="N86" s="131">
        <f t="shared" si="20"/>
        <v>2511.91</v>
      </c>
      <c r="O86" s="133"/>
      <c r="P86" s="133"/>
    </row>
    <row r="87" ht="22.5" spans="1:16">
      <c r="A87" s="82" t="s">
        <v>309</v>
      </c>
      <c r="B87" s="82" t="s">
        <v>310</v>
      </c>
      <c r="C87" s="82" t="s">
        <v>157</v>
      </c>
      <c r="D87" s="82" t="s">
        <v>311</v>
      </c>
      <c r="E87" s="83" t="s">
        <v>99</v>
      </c>
      <c r="F87" s="82">
        <v>287.82</v>
      </c>
      <c r="G87" s="82">
        <v>11.59</v>
      </c>
      <c r="H87" s="86">
        <v>0.2644</v>
      </c>
      <c r="I87" s="126">
        <f t="shared" si="21"/>
        <v>14.65</v>
      </c>
      <c r="J87" s="127">
        <f t="shared" si="22"/>
        <v>4216.56</v>
      </c>
      <c r="K87" s="128"/>
      <c r="L87" s="135">
        <f t="shared" si="18"/>
        <v>0</v>
      </c>
      <c r="M87" s="130">
        <f t="shared" si="19"/>
        <v>14.65</v>
      </c>
      <c r="N87" s="131">
        <f t="shared" si="20"/>
        <v>4216.56</v>
      </c>
      <c r="O87" s="133"/>
      <c r="P87" s="133"/>
    </row>
    <row r="88" ht="22.5" spans="1:16">
      <c r="A88" s="82" t="s">
        <v>312</v>
      </c>
      <c r="B88" s="82" t="s">
        <v>313</v>
      </c>
      <c r="C88" s="82" t="s">
        <v>157</v>
      </c>
      <c r="D88" s="82" t="s">
        <v>314</v>
      </c>
      <c r="E88" s="83" t="s">
        <v>99</v>
      </c>
      <c r="F88" s="82">
        <v>48.46</v>
      </c>
      <c r="G88" s="82">
        <v>29.95</v>
      </c>
      <c r="H88" s="86">
        <v>0.2644</v>
      </c>
      <c r="I88" s="126">
        <f t="shared" si="21"/>
        <v>37.86</v>
      </c>
      <c r="J88" s="127">
        <f t="shared" si="22"/>
        <v>1834.69</v>
      </c>
      <c r="K88" s="128"/>
      <c r="L88" s="135">
        <f t="shared" si="18"/>
        <v>0</v>
      </c>
      <c r="M88" s="130">
        <f t="shared" si="19"/>
        <v>37.86</v>
      </c>
      <c r="N88" s="131">
        <f t="shared" si="20"/>
        <v>1834.69</v>
      </c>
      <c r="O88" s="133"/>
      <c r="P88" s="133"/>
    </row>
    <row r="89" ht="22.5" spans="1:16">
      <c r="A89" s="82" t="s">
        <v>315</v>
      </c>
      <c r="B89" s="82" t="s">
        <v>316</v>
      </c>
      <c r="C89" s="82" t="s">
        <v>157</v>
      </c>
      <c r="D89" s="82" t="s">
        <v>317</v>
      </c>
      <c r="E89" s="83" t="s">
        <v>99</v>
      </c>
      <c r="F89" s="82">
        <v>6.16</v>
      </c>
      <c r="G89" s="82">
        <v>26.86</v>
      </c>
      <c r="H89" s="86">
        <v>0.2644</v>
      </c>
      <c r="I89" s="126">
        <f t="shared" si="21"/>
        <v>33.96</v>
      </c>
      <c r="J89" s="127">
        <f t="shared" si="22"/>
        <v>209.19</v>
      </c>
      <c r="K89" s="128"/>
      <c r="L89" s="135">
        <f t="shared" si="18"/>
        <v>0</v>
      </c>
      <c r="M89" s="130">
        <f t="shared" si="19"/>
        <v>33.96</v>
      </c>
      <c r="N89" s="131">
        <f t="shared" si="20"/>
        <v>209.19</v>
      </c>
      <c r="O89" s="133"/>
      <c r="P89" s="133"/>
    </row>
    <row r="90" ht="22.5" spans="1:16">
      <c r="A90" s="82" t="s">
        <v>318</v>
      </c>
      <c r="B90" s="82" t="s">
        <v>319</v>
      </c>
      <c r="C90" s="82" t="s">
        <v>157</v>
      </c>
      <c r="D90" s="82" t="s">
        <v>320</v>
      </c>
      <c r="E90" s="83" t="s">
        <v>99</v>
      </c>
      <c r="F90" s="82">
        <v>42.3</v>
      </c>
      <c r="G90" s="82">
        <v>19.17</v>
      </c>
      <c r="H90" s="86">
        <v>0.2644</v>
      </c>
      <c r="I90" s="126">
        <f t="shared" si="21"/>
        <v>24.23</v>
      </c>
      <c r="J90" s="127">
        <f t="shared" si="22"/>
        <v>1024.92</v>
      </c>
      <c r="K90" s="128"/>
      <c r="L90" s="135">
        <f t="shared" si="18"/>
        <v>0</v>
      </c>
      <c r="M90" s="130">
        <f t="shared" si="19"/>
        <v>24.23</v>
      </c>
      <c r="N90" s="131">
        <f t="shared" si="20"/>
        <v>1024.92</v>
      </c>
      <c r="O90" s="133"/>
      <c r="P90" s="133"/>
    </row>
    <row r="91" ht="33.75" spans="1:16">
      <c r="A91" s="82" t="s">
        <v>321</v>
      </c>
      <c r="B91" s="82" t="s">
        <v>322</v>
      </c>
      <c r="C91" s="82" t="s">
        <v>157</v>
      </c>
      <c r="D91" s="82" t="s">
        <v>323</v>
      </c>
      <c r="E91" s="83" t="s">
        <v>99</v>
      </c>
      <c r="F91" s="82">
        <v>400</v>
      </c>
      <c r="G91" s="82">
        <v>4.33</v>
      </c>
      <c r="H91" s="86">
        <v>0.2644</v>
      </c>
      <c r="I91" s="126">
        <f t="shared" si="21"/>
        <v>5.47</v>
      </c>
      <c r="J91" s="127">
        <f t="shared" si="22"/>
        <v>2188</v>
      </c>
      <c r="K91" s="128"/>
      <c r="L91" s="135">
        <f t="shared" si="18"/>
        <v>0</v>
      </c>
      <c r="M91" s="130">
        <f t="shared" si="19"/>
        <v>5.47</v>
      </c>
      <c r="N91" s="131">
        <f t="shared" si="20"/>
        <v>2188</v>
      </c>
      <c r="O91" s="133"/>
      <c r="P91" s="133"/>
    </row>
    <row r="92" ht="22.5" spans="1:16">
      <c r="A92" s="82" t="s">
        <v>324</v>
      </c>
      <c r="B92" s="82" t="s">
        <v>325</v>
      </c>
      <c r="C92" s="82" t="s">
        <v>157</v>
      </c>
      <c r="D92" s="82" t="s">
        <v>326</v>
      </c>
      <c r="E92" s="83" t="s">
        <v>99</v>
      </c>
      <c r="F92" s="82">
        <v>400</v>
      </c>
      <c r="G92" s="82">
        <v>9.33</v>
      </c>
      <c r="H92" s="86">
        <v>0.2644</v>
      </c>
      <c r="I92" s="126">
        <f t="shared" si="21"/>
        <v>11.79</v>
      </c>
      <c r="J92" s="127">
        <f t="shared" si="22"/>
        <v>4716</v>
      </c>
      <c r="K92" s="128"/>
      <c r="L92" s="135">
        <f t="shared" si="18"/>
        <v>0</v>
      </c>
      <c r="M92" s="130">
        <f t="shared" si="19"/>
        <v>11.79</v>
      </c>
      <c r="N92" s="131">
        <f t="shared" si="20"/>
        <v>4716</v>
      </c>
      <c r="O92" s="133"/>
      <c r="P92" s="133"/>
    </row>
    <row r="93" ht="22.5" spans="1:16">
      <c r="A93" s="82" t="s">
        <v>327</v>
      </c>
      <c r="B93" s="82" t="s">
        <v>328</v>
      </c>
      <c r="C93" s="82" t="s">
        <v>157</v>
      </c>
      <c r="D93" s="82" t="s">
        <v>329</v>
      </c>
      <c r="E93" s="83" t="s">
        <v>151</v>
      </c>
      <c r="F93" s="82">
        <v>130</v>
      </c>
      <c r="G93" s="82">
        <v>0.8</v>
      </c>
      <c r="H93" s="86">
        <v>0.2644</v>
      </c>
      <c r="I93" s="126">
        <f t="shared" si="21"/>
        <v>1.01</v>
      </c>
      <c r="J93" s="127">
        <f t="shared" si="22"/>
        <v>131.3</v>
      </c>
      <c r="K93" s="128"/>
      <c r="L93" s="135">
        <f t="shared" si="18"/>
        <v>0</v>
      </c>
      <c r="M93" s="130">
        <f t="shared" si="19"/>
        <v>1.01</v>
      </c>
      <c r="N93" s="131">
        <f t="shared" si="20"/>
        <v>131.3</v>
      </c>
      <c r="O93" s="133"/>
      <c r="P93" s="133"/>
    </row>
    <row r="94" ht="22.5" spans="1:16">
      <c r="A94" s="82" t="s">
        <v>330</v>
      </c>
      <c r="B94" s="82" t="s">
        <v>331</v>
      </c>
      <c r="C94" s="82" t="s">
        <v>157</v>
      </c>
      <c r="D94" s="82" t="s">
        <v>332</v>
      </c>
      <c r="E94" s="83" t="s">
        <v>221</v>
      </c>
      <c r="F94" s="82">
        <v>8000</v>
      </c>
      <c r="G94" s="82">
        <v>0.85</v>
      </c>
      <c r="H94" s="86">
        <v>0.2644</v>
      </c>
      <c r="I94" s="126">
        <f t="shared" si="21"/>
        <v>1.07</v>
      </c>
      <c r="J94" s="127">
        <f t="shared" si="22"/>
        <v>8560</v>
      </c>
      <c r="K94" s="128"/>
      <c r="L94" s="135">
        <f t="shared" si="18"/>
        <v>0</v>
      </c>
      <c r="M94" s="130">
        <f t="shared" si="19"/>
        <v>1.07</v>
      </c>
      <c r="N94" s="131">
        <f t="shared" si="20"/>
        <v>8560</v>
      </c>
      <c r="O94" s="133"/>
      <c r="P94" s="133"/>
    </row>
    <row r="95" ht="22.5" spans="1:16">
      <c r="A95" s="82" t="s">
        <v>333</v>
      </c>
      <c r="B95" s="82" t="s">
        <v>334</v>
      </c>
      <c r="C95" s="82" t="s">
        <v>157</v>
      </c>
      <c r="D95" s="82" t="s">
        <v>335</v>
      </c>
      <c r="E95" s="83" t="s">
        <v>151</v>
      </c>
      <c r="F95" s="82">
        <v>4</v>
      </c>
      <c r="G95" s="82">
        <v>15.31</v>
      </c>
      <c r="H95" s="86">
        <v>0.2644</v>
      </c>
      <c r="I95" s="126">
        <f t="shared" si="21"/>
        <v>19.35</v>
      </c>
      <c r="J95" s="127">
        <f t="shared" si="22"/>
        <v>77.4</v>
      </c>
      <c r="K95" s="128"/>
      <c r="L95" s="135">
        <f t="shared" si="18"/>
        <v>0</v>
      </c>
      <c r="M95" s="130">
        <f t="shared" si="19"/>
        <v>19.35</v>
      </c>
      <c r="N95" s="131">
        <f t="shared" si="20"/>
        <v>77.4</v>
      </c>
      <c r="O95" s="133"/>
      <c r="P95" s="133"/>
    </row>
    <row r="96" ht="22.5" spans="1:16">
      <c r="A96" s="82" t="s">
        <v>336</v>
      </c>
      <c r="B96" s="82" t="s">
        <v>337</v>
      </c>
      <c r="C96" s="82" t="s">
        <v>157</v>
      </c>
      <c r="D96" s="82" t="s">
        <v>338</v>
      </c>
      <c r="E96" s="83" t="s">
        <v>151</v>
      </c>
      <c r="F96" s="82">
        <v>10</v>
      </c>
      <c r="G96" s="82">
        <v>1.9</v>
      </c>
      <c r="H96" s="86">
        <v>0.2644</v>
      </c>
      <c r="I96" s="126">
        <f t="shared" si="21"/>
        <v>2.4</v>
      </c>
      <c r="J96" s="127">
        <f t="shared" si="22"/>
        <v>24</v>
      </c>
      <c r="K96" s="128"/>
      <c r="L96" s="135">
        <f t="shared" si="18"/>
        <v>0</v>
      </c>
      <c r="M96" s="130">
        <f t="shared" si="19"/>
        <v>2.4</v>
      </c>
      <c r="N96" s="131">
        <f t="shared" si="20"/>
        <v>24</v>
      </c>
      <c r="O96" s="133"/>
      <c r="P96" s="133"/>
    </row>
    <row r="97" ht="22.5" spans="1:16">
      <c r="A97" s="82" t="s">
        <v>339</v>
      </c>
      <c r="B97" s="82" t="s">
        <v>340</v>
      </c>
      <c r="C97" s="82" t="s">
        <v>157</v>
      </c>
      <c r="D97" s="82" t="s">
        <v>341</v>
      </c>
      <c r="E97" s="83" t="s">
        <v>151</v>
      </c>
      <c r="F97" s="82">
        <v>413</v>
      </c>
      <c r="G97" s="82">
        <v>2.17</v>
      </c>
      <c r="H97" s="86">
        <v>0.2644</v>
      </c>
      <c r="I97" s="126">
        <f t="shared" si="21"/>
        <v>2.74</v>
      </c>
      <c r="J97" s="127">
        <f t="shared" si="22"/>
        <v>1131.62</v>
      </c>
      <c r="K97" s="128"/>
      <c r="L97" s="135">
        <f t="shared" si="18"/>
        <v>0</v>
      </c>
      <c r="M97" s="130">
        <f t="shared" si="19"/>
        <v>2.74</v>
      </c>
      <c r="N97" s="131">
        <f t="shared" si="20"/>
        <v>1131.62</v>
      </c>
      <c r="O97" s="133"/>
      <c r="P97" s="133"/>
    </row>
    <row r="98" ht="22.5" spans="1:16">
      <c r="A98" s="82" t="s">
        <v>342</v>
      </c>
      <c r="B98" s="82" t="s">
        <v>343</v>
      </c>
      <c r="C98" s="82" t="s">
        <v>157</v>
      </c>
      <c r="D98" s="82" t="s">
        <v>344</v>
      </c>
      <c r="E98" s="83" t="s">
        <v>151</v>
      </c>
      <c r="F98" s="82">
        <v>15</v>
      </c>
      <c r="G98" s="82">
        <v>11.16</v>
      </c>
      <c r="H98" s="86">
        <v>0.2644</v>
      </c>
      <c r="I98" s="126">
        <f t="shared" si="21"/>
        <v>14.11</v>
      </c>
      <c r="J98" s="127">
        <f t="shared" si="22"/>
        <v>211.65</v>
      </c>
      <c r="K98" s="128"/>
      <c r="L98" s="135">
        <f t="shared" si="18"/>
        <v>0</v>
      </c>
      <c r="M98" s="130">
        <f t="shared" si="19"/>
        <v>14.11</v>
      </c>
      <c r="N98" s="131">
        <f t="shared" si="20"/>
        <v>211.65</v>
      </c>
      <c r="O98" s="133"/>
      <c r="P98" s="133"/>
    </row>
    <row r="99" ht="33.75" spans="1:16">
      <c r="A99" s="82" t="s">
        <v>345</v>
      </c>
      <c r="B99" s="82" t="s">
        <v>346</v>
      </c>
      <c r="C99" s="82" t="s">
        <v>149</v>
      </c>
      <c r="D99" s="82" t="s">
        <v>347</v>
      </c>
      <c r="E99" s="83" t="s">
        <v>151</v>
      </c>
      <c r="F99" s="82">
        <v>3</v>
      </c>
      <c r="G99" s="82">
        <v>97.17</v>
      </c>
      <c r="H99" s="86">
        <v>0.2644</v>
      </c>
      <c r="I99" s="126">
        <f t="shared" si="21"/>
        <v>122.86</v>
      </c>
      <c r="J99" s="127">
        <f t="shared" si="22"/>
        <v>368.58</v>
      </c>
      <c r="K99" s="128"/>
      <c r="L99" s="135">
        <f t="shared" si="18"/>
        <v>0</v>
      </c>
      <c r="M99" s="130">
        <f t="shared" si="19"/>
        <v>122.86</v>
      </c>
      <c r="N99" s="131">
        <f t="shared" si="20"/>
        <v>368.58</v>
      </c>
      <c r="O99" s="133"/>
      <c r="P99" s="133"/>
    </row>
    <row r="100" ht="33.75" spans="1:16">
      <c r="A100" s="82" t="s">
        <v>348</v>
      </c>
      <c r="B100" s="82" t="s">
        <v>349</v>
      </c>
      <c r="C100" s="82" t="s">
        <v>149</v>
      </c>
      <c r="D100" s="82" t="s">
        <v>350</v>
      </c>
      <c r="E100" s="83" t="s">
        <v>351</v>
      </c>
      <c r="F100" s="82">
        <v>24</v>
      </c>
      <c r="G100" s="82">
        <v>59.33</v>
      </c>
      <c r="H100" s="86">
        <v>0.2644</v>
      </c>
      <c r="I100" s="126">
        <f t="shared" si="21"/>
        <v>75.01</v>
      </c>
      <c r="J100" s="127">
        <f t="shared" si="22"/>
        <v>1800.24</v>
      </c>
      <c r="K100" s="128"/>
      <c r="L100" s="135">
        <f t="shared" si="18"/>
        <v>0</v>
      </c>
      <c r="M100" s="130">
        <f t="shared" si="19"/>
        <v>75.01</v>
      </c>
      <c r="N100" s="131">
        <f t="shared" si="20"/>
        <v>1800.24</v>
      </c>
      <c r="O100" s="133"/>
      <c r="P100" s="133"/>
    </row>
    <row r="101" ht="15" spans="1:16">
      <c r="A101" s="99" t="s">
        <v>352</v>
      </c>
      <c r="B101" s="99" t="s">
        <v>87</v>
      </c>
      <c r="C101" s="99"/>
      <c r="D101" s="99" t="s">
        <v>353</v>
      </c>
      <c r="E101" s="100"/>
      <c r="F101" s="99"/>
      <c r="G101" s="99" t="s">
        <v>146</v>
      </c>
      <c r="H101" s="99"/>
      <c r="I101" s="99"/>
      <c r="J101" s="151">
        <f>SUM(J102:J107)</f>
        <v>77484.84</v>
      </c>
      <c r="K101" s="99"/>
      <c r="L101" s="99"/>
      <c r="M101" s="99"/>
      <c r="N101" s="99"/>
      <c r="O101" s="150">
        <f>SUM(N102:N107)</f>
        <v>77484.84</v>
      </c>
      <c r="P101" s="99"/>
    </row>
    <row r="102" ht="67.5" spans="1:16">
      <c r="A102" s="82" t="s">
        <v>354</v>
      </c>
      <c r="B102" s="82" t="s">
        <v>355</v>
      </c>
      <c r="C102" s="82" t="s">
        <v>90</v>
      </c>
      <c r="D102" s="82" t="s">
        <v>356</v>
      </c>
      <c r="E102" s="83" t="s">
        <v>357</v>
      </c>
      <c r="F102" s="82">
        <v>1344</v>
      </c>
      <c r="G102" s="82">
        <v>34.34</v>
      </c>
      <c r="H102" s="86">
        <v>0.2644</v>
      </c>
      <c r="I102" s="126">
        <f t="shared" si="21"/>
        <v>43.41</v>
      </c>
      <c r="J102" s="127">
        <f t="shared" si="22"/>
        <v>58343.04</v>
      </c>
      <c r="K102" s="128"/>
      <c r="L102" s="135">
        <f t="shared" ref="L102:L107" si="23">$L$1046</f>
        <v>0</v>
      </c>
      <c r="M102" s="130">
        <f>I102*(1-L102)</f>
        <v>43.41</v>
      </c>
      <c r="N102" s="131">
        <f>(TRUNC(M102*F102,2))</f>
        <v>58343.04</v>
      </c>
      <c r="O102" s="133"/>
      <c r="P102" s="133"/>
    </row>
    <row r="103" ht="45" spans="1:16">
      <c r="A103" s="82" t="s">
        <v>358</v>
      </c>
      <c r="B103" s="82" t="s">
        <v>359</v>
      </c>
      <c r="C103" s="82" t="s">
        <v>90</v>
      </c>
      <c r="D103" s="82" t="s">
        <v>360</v>
      </c>
      <c r="E103" s="83" t="s">
        <v>99</v>
      </c>
      <c r="F103" s="82">
        <v>336</v>
      </c>
      <c r="G103" s="82">
        <v>0.94</v>
      </c>
      <c r="H103" s="86">
        <v>0.2644</v>
      </c>
      <c r="I103" s="126">
        <f t="shared" si="21"/>
        <v>1.18</v>
      </c>
      <c r="J103" s="127">
        <f t="shared" si="22"/>
        <v>396.48</v>
      </c>
      <c r="K103" s="128"/>
      <c r="L103" s="135">
        <f t="shared" si="23"/>
        <v>0</v>
      </c>
      <c r="M103" s="130">
        <f>I103*(1-L103)</f>
        <v>1.18</v>
      </c>
      <c r="N103" s="131">
        <f>(TRUNC(M103*F103,2))</f>
        <v>396.48</v>
      </c>
      <c r="O103" s="133"/>
      <c r="P103" s="133"/>
    </row>
    <row r="104" ht="45" spans="1:16">
      <c r="A104" s="82" t="s">
        <v>361</v>
      </c>
      <c r="B104" s="82" t="s">
        <v>362</v>
      </c>
      <c r="C104" s="82" t="s">
        <v>90</v>
      </c>
      <c r="D104" s="82" t="s">
        <v>363</v>
      </c>
      <c r="E104" s="83" t="s">
        <v>364</v>
      </c>
      <c r="F104" s="82">
        <v>10080</v>
      </c>
      <c r="G104" s="82">
        <v>0.2</v>
      </c>
      <c r="H104" s="86">
        <v>0.2644</v>
      </c>
      <c r="I104" s="126">
        <f t="shared" si="21"/>
        <v>0.25</v>
      </c>
      <c r="J104" s="127">
        <f t="shared" si="22"/>
        <v>2520</v>
      </c>
      <c r="K104" s="128"/>
      <c r="L104" s="135">
        <f t="shared" si="23"/>
        <v>0</v>
      </c>
      <c r="M104" s="130">
        <f>I104*(1-L104)</f>
        <v>0.25</v>
      </c>
      <c r="N104" s="131">
        <f>(TRUNC(M104*F104,2))</f>
        <v>2520</v>
      </c>
      <c r="O104" s="133"/>
      <c r="P104" s="133"/>
    </row>
    <row r="105" ht="33.75" spans="1:16">
      <c r="A105" s="82" t="s">
        <v>365</v>
      </c>
      <c r="B105" s="82" t="s">
        <v>366</v>
      </c>
      <c r="C105" s="82" t="s">
        <v>90</v>
      </c>
      <c r="D105" s="82" t="s">
        <v>367</v>
      </c>
      <c r="E105" s="83" t="s">
        <v>99</v>
      </c>
      <c r="F105" s="82">
        <v>672</v>
      </c>
      <c r="G105" s="82">
        <v>7.21</v>
      </c>
      <c r="H105" s="86">
        <v>0.2644</v>
      </c>
      <c r="I105" s="126">
        <f t="shared" si="21"/>
        <v>9.11</v>
      </c>
      <c r="J105" s="127">
        <f t="shared" si="22"/>
        <v>6121.92</v>
      </c>
      <c r="K105" s="128"/>
      <c r="L105" s="135">
        <f t="shared" si="23"/>
        <v>0</v>
      </c>
      <c r="M105" s="169">
        <f t="shared" ref="M104:M111" si="24">I105*(1-L105)</f>
        <v>9.11</v>
      </c>
      <c r="N105" s="143">
        <f>(TRUNC(M105*F105,2))</f>
        <v>6121.92</v>
      </c>
      <c r="O105" s="133"/>
      <c r="P105" s="133"/>
    </row>
    <row r="106" ht="45" spans="1:16">
      <c r="A106" s="82" t="s">
        <v>368</v>
      </c>
      <c r="B106" s="82" t="s">
        <v>369</v>
      </c>
      <c r="C106" s="82" t="s">
        <v>90</v>
      </c>
      <c r="D106" s="82" t="s">
        <v>370</v>
      </c>
      <c r="E106" s="83" t="s">
        <v>357</v>
      </c>
      <c r="F106" s="82">
        <v>90</v>
      </c>
      <c r="G106" s="82">
        <v>88.2</v>
      </c>
      <c r="H106" s="86">
        <v>0.2644</v>
      </c>
      <c r="I106" s="126">
        <f t="shared" si="21"/>
        <v>111.52</v>
      </c>
      <c r="J106" s="127">
        <f t="shared" si="22"/>
        <v>10036.8</v>
      </c>
      <c r="K106" s="128"/>
      <c r="L106" s="135">
        <f t="shared" si="23"/>
        <v>0</v>
      </c>
      <c r="M106" s="169">
        <f t="shared" si="24"/>
        <v>111.52</v>
      </c>
      <c r="N106" s="143">
        <f t="shared" ref="N106:N111" si="25">(TRUNC(M106*F106,2))</f>
        <v>10036.8</v>
      </c>
      <c r="O106" s="133"/>
      <c r="P106" s="133"/>
    </row>
    <row r="107" ht="22.5" spans="1:16">
      <c r="A107" s="82" t="s">
        <v>371</v>
      </c>
      <c r="B107" s="82" t="s">
        <v>372</v>
      </c>
      <c r="C107" s="82" t="s">
        <v>90</v>
      </c>
      <c r="D107" s="82" t="s">
        <v>373</v>
      </c>
      <c r="E107" s="83" t="s">
        <v>99</v>
      </c>
      <c r="F107" s="82">
        <v>90</v>
      </c>
      <c r="G107" s="82">
        <v>0.59</v>
      </c>
      <c r="H107" s="86">
        <v>0.2644</v>
      </c>
      <c r="I107" s="126">
        <f t="shared" si="21"/>
        <v>0.74</v>
      </c>
      <c r="J107" s="127">
        <f t="shared" si="22"/>
        <v>66.6</v>
      </c>
      <c r="K107" s="128"/>
      <c r="L107" s="135">
        <f t="shared" si="23"/>
        <v>0</v>
      </c>
      <c r="M107" s="169">
        <f t="shared" si="24"/>
        <v>0.74</v>
      </c>
      <c r="N107" s="143">
        <f t="shared" si="25"/>
        <v>66.6</v>
      </c>
      <c r="O107" s="133"/>
      <c r="P107" s="133"/>
    </row>
    <row r="108" ht="15" spans="1:16">
      <c r="A108" s="99" t="s">
        <v>374</v>
      </c>
      <c r="B108" s="99" t="s">
        <v>87</v>
      </c>
      <c r="C108" s="99"/>
      <c r="D108" s="99" t="s">
        <v>375</v>
      </c>
      <c r="E108" s="100"/>
      <c r="F108" s="99"/>
      <c r="G108" s="99"/>
      <c r="H108" s="99"/>
      <c r="I108" s="99"/>
      <c r="J108" s="151">
        <f>J109</f>
        <v>97757.44</v>
      </c>
      <c r="K108" s="99"/>
      <c r="L108" s="99"/>
      <c r="M108" s="99"/>
      <c r="N108" s="99"/>
      <c r="O108" s="150">
        <f>N109</f>
        <v>97757.44</v>
      </c>
      <c r="P108" s="99"/>
    </row>
    <row r="109" ht="33.75" spans="1:16">
      <c r="A109" s="82" t="s">
        <v>376</v>
      </c>
      <c r="B109" s="82" t="s">
        <v>377</v>
      </c>
      <c r="C109" s="82" t="s">
        <v>149</v>
      </c>
      <c r="D109" s="82" t="s">
        <v>378</v>
      </c>
      <c r="E109" s="83" t="s">
        <v>151</v>
      </c>
      <c r="F109" s="82">
        <f>VLOOKUP(A109,'[9]Memória de Cálculo'!C:L,6,FALSE)</f>
        <v>16</v>
      </c>
      <c r="G109" s="82">
        <f>VLOOKUP(B109,[9]CPUs!D:L,9,FALSE)</f>
        <v>4832.21</v>
      </c>
      <c r="H109" s="86">
        <v>0.2644</v>
      </c>
      <c r="I109" s="126">
        <f t="shared" si="21"/>
        <v>6109.84</v>
      </c>
      <c r="J109" s="127">
        <f t="shared" si="22"/>
        <v>97757.44</v>
      </c>
      <c r="K109" s="128"/>
      <c r="L109" s="135">
        <f>$L$1046</f>
        <v>0</v>
      </c>
      <c r="M109" s="169">
        <f t="shared" si="24"/>
        <v>6109.84</v>
      </c>
      <c r="N109" s="143">
        <f t="shared" si="25"/>
        <v>97757.44</v>
      </c>
      <c r="O109" s="133"/>
      <c r="P109" s="133"/>
    </row>
    <row r="110" ht="15" spans="1:16">
      <c r="A110" s="99" t="s">
        <v>379</v>
      </c>
      <c r="B110" s="99" t="s">
        <v>87</v>
      </c>
      <c r="C110" s="99"/>
      <c r="D110" s="99" t="s">
        <v>380</v>
      </c>
      <c r="E110" s="100"/>
      <c r="F110" s="99"/>
      <c r="G110" s="99"/>
      <c r="H110" s="99"/>
      <c r="I110" s="99"/>
      <c r="J110" s="151">
        <f>J111</f>
        <v>5255.1</v>
      </c>
      <c r="K110" s="99"/>
      <c r="L110" s="99"/>
      <c r="M110" s="99"/>
      <c r="N110" s="99"/>
      <c r="O110" s="150">
        <f>O111</f>
        <v>5255.1</v>
      </c>
      <c r="P110" s="99"/>
    </row>
    <row r="111" ht="15" spans="1:16">
      <c r="A111" s="152" t="s">
        <v>381</v>
      </c>
      <c r="B111" s="152" t="s">
        <v>87</v>
      </c>
      <c r="C111" s="152"/>
      <c r="D111" s="153" t="s">
        <v>382</v>
      </c>
      <c r="E111" s="154"/>
      <c r="F111" s="152"/>
      <c r="G111" s="152"/>
      <c r="H111" s="155"/>
      <c r="I111" s="170"/>
      <c r="J111" s="171">
        <f>SUM(J112:J113)</f>
        <v>5255.1</v>
      </c>
      <c r="K111" s="172"/>
      <c r="L111" s="173"/>
      <c r="M111" s="174"/>
      <c r="N111" s="175"/>
      <c r="O111" s="176">
        <f>SUM(N112:N113)</f>
        <v>5255.1</v>
      </c>
      <c r="P111" s="176"/>
    </row>
    <row r="112" ht="22.5" spans="1:16">
      <c r="A112" s="82" t="s">
        <v>383</v>
      </c>
      <c r="B112" s="82" t="s">
        <v>384</v>
      </c>
      <c r="C112" s="82" t="s">
        <v>157</v>
      </c>
      <c r="D112" s="82" t="s">
        <v>385</v>
      </c>
      <c r="E112" s="83" t="s">
        <v>99</v>
      </c>
      <c r="F112" s="82">
        <v>678.46</v>
      </c>
      <c r="G112" s="82">
        <v>5.53</v>
      </c>
      <c r="H112" s="86">
        <v>0.2644</v>
      </c>
      <c r="I112" s="126">
        <f t="shared" si="21"/>
        <v>6.99</v>
      </c>
      <c r="J112" s="127">
        <f t="shared" si="22"/>
        <v>4742.43</v>
      </c>
      <c r="K112" s="128"/>
      <c r="L112" s="135">
        <f t="shared" ref="L112:L117" si="26">$L$1046</f>
        <v>0</v>
      </c>
      <c r="M112" s="169">
        <f t="shared" ref="M112:M117" si="27">I112*(1-L112)</f>
        <v>6.99</v>
      </c>
      <c r="N112" s="143">
        <f t="shared" ref="N112:N117" si="28">(TRUNC(M112*F112,2))</f>
        <v>4742.43</v>
      </c>
      <c r="O112" s="133"/>
      <c r="P112" s="133"/>
    </row>
    <row r="113" ht="22.5" spans="1:16">
      <c r="A113" s="82" t="s">
        <v>386</v>
      </c>
      <c r="B113" s="82" t="s">
        <v>387</v>
      </c>
      <c r="C113" s="82" t="s">
        <v>166</v>
      </c>
      <c r="D113" s="82" t="s">
        <v>388</v>
      </c>
      <c r="E113" s="83" t="s">
        <v>296</v>
      </c>
      <c r="F113" s="82">
        <v>0.5925</v>
      </c>
      <c r="G113" s="82">
        <v>684.34</v>
      </c>
      <c r="H113" s="86">
        <v>0.2644</v>
      </c>
      <c r="I113" s="126">
        <f t="shared" si="21"/>
        <v>865.27</v>
      </c>
      <c r="J113" s="127">
        <f t="shared" si="22"/>
        <v>512.67</v>
      </c>
      <c r="K113" s="128"/>
      <c r="L113" s="135">
        <f t="shared" si="26"/>
        <v>0</v>
      </c>
      <c r="M113" s="169">
        <f t="shared" si="27"/>
        <v>865.27</v>
      </c>
      <c r="N113" s="143">
        <f t="shared" si="28"/>
        <v>512.67</v>
      </c>
      <c r="O113" s="133"/>
      <c r="P113" s="133"/>
    </row>
    <row r="114" ht="15" spans="1:16">
      <c r="A114" s="79" t="s">
        <v>389</v>
      </c>
      <c r="B114" s="79" t="s">
        <v>87</v>
      </c>
      <c r="C114" s="80"/>
      <c r="D114" s="79" t="s">
        <v>18</v>
      </c>
      <c r="E114" s="79"/>
      <c r="F114" s="79"/>
      <c r="G114" s="80" t="s">
        <v>146</v>
      </c>
      <c r="H114" s="79"/>
      <c r="I114" s="79"/>
      <c r="J114" s="79"/>
      <c r="K114" s="177">
        <f>SUM(J115+J118)</f>
        <v>28406.23</v>
      </c>
      <c r="L114" s="79"/>
      <c r="M114" s="79"/>
      <c r="N114" s="79"/>
      <c r="O114" s="80"/>
      <c r="P114" s="178">
        <f>O115+O118</f>
        <v>28406.23</v>
      </c>
    </row>
    <row r="115" ht="15" spans="1:16">
      <c r="A115" s="156" t="s">
        <v>390</v>
      </c>
      <c r="B115" s="157" t="s">
        <v>87</v>
      </c>
      <c r="C115" s="158"/>
      <c r="D115" s="156" t="s">
        <v>391</v>
      </c>
      <c r="E115" s="158"/>
      <c r="F115" s="159"/>
      <c r="G115" s="160"/>
      <c r="H115" s="161"/>
      <c r="I115" s="179"/>
      <c r="J115" s="180">
        <f>SUM(J116:J117)</f>
        <v>8656.33</v>
      </c>
      <c r="K115" s="181"/>
      <c r="L115" s="168"/>
      <c r="M115" s="182"/>
      <c r="N115" s="183"/>
      <c r="O115" s="184">
        <f>SUM(N116:N117)</f>
        <v>8656.33</v>
      </c>
      <c r="P115" s="184"/>
    </row>
    <row r="116" ht="22.5" spans="1:16">
      <c r="A116" s="82" t="s">
        <v>392</v>
      </c>
      <c r="B116" s="82" t="s">
        <v>393</v>
      </c>
      <c r="C116" s="83" t="s">
        <v>157</v>
      </c>
      <c r="D116" s="82" t="s">
        <v>394</v>
      </c>
      <c r="E116" s="83" t="s">
        <v>296</v>
      </c>
      <c r="F116" s="84">
        <v>50.1716</v>
      </c>
      <c r="G116" s="85">
        <v>102.65</v>
      </c>
      <c r="H116" s="86">
        <v>0.2644</v>
      </c>
      <c r="I116" s="126">
        <f t="shared" ref="I116:I123" si="29">(TRUNC(G116*H116,2)+G116)</f>
        <v>129.79</v>
      </c>
      <c r="J116" s="127">
        <f t="shared" ref="J116:J123" si="30">(TRUNC(I116*F116,2))</f>
        <v>6511.77</v>
      </c>
      <c r="K116" s="134"/>
      <c r="L116" s="135">
        <f t="shared" si="26"/>
        <v>0</v>
      </c>
      <c r="M116" s="169">
        <f t="shared" si="27"/>
        <v>129.79</v>
      </c>
      <c r="N116" s="143">
        <f t="shared" si="28"/>
        <v>6511.77</v>
      </c>
      <c r="O116" s="133"/>
      <c r="P116" s="132"/>
    </row>
    <row r="117" ht="22.5" spans="1:16">
      <c r="A117" s="82" t="s">
        <v>395</v>
      </c>
      <c r="B117" s="82" t="s">
        <v>396</v>
      </c>
      <c r="C117" s="83" t="s">
        <v>157</v>
      </c>
      <c r="D117" s="82" t="s">
        <v>397</v>
      </c>
      <c r="E117" s="83" t="s">
        <v>296</v>
      </c>
      <c r="F117" s="84">
        <v>55.187</v>
      </c>
      <c r="G117" s="85">
        <v>30.74</v>
      </c>
      <c r="H117" s="86">
        <v>0.2644</v>
      </c>
      <c r="I117" s="126">
        <f t="shared" si="29"/>
        <v>38.86</v>
      </c>
      <c r="J117" s="127">
        <f t="shared" si="30"/>
        <v>2144.56</v>
      </c>
      <c r="K117" s="134"/>
      <c r="L117" s="135">
        <f t="shared" si="26"/>
        <v>0</v>
      </c>
      <c r="M117" s="169">
        <f t="shared" si="27"/>
        <v>38.86</v>
      </c>
      <c r="N117" s="143">
        <f t="shared" si="28"/>
        <v>2144.56</v>
      </c>
      <c r="O117" s="133"/>
      <c r="P117" s="132"/>
    </row>
    <row r="118" ht="15" spans="1:16">
      <c r="A118" s="156" t="s">
        <v>398</v>
      </c>
      <c r="B118" s="157" t="s">
        <v>87</v>
      </c>
      <c r="C118" s="158"/>
      <c r="D118" s="156" t="s">
        <v>399</v>
      </c>
      <c r="E118" s="158"/>
      <c r="F118" s="159"/>
      <c r="G118" s="160"/>
      <c r="H118" s="160"/>
      <c r="I118" s="160"/>
      <c r="J118" s="185">
        <f>SUM(J119:J123)</f>
        <v>19749.9</v>
      </c>
      <c r="K118" s="181"/>
      <c r="L118" s="168"/>
      <c r="M118" s="182"/>
      <c r="N118" s="183"/>
      <c r="O118" s="184">
        <f>SUM(N119:N123)</f>
        <v>19749.9</v>
      </c>
      <c r="P118" s="184"/>
    </row>
    <row r="119" ht="22.5" spans="1:16">
      <c r="A119" s="82" t="s">
        <v>400</v>
      </c>
      <c r="B119" s="82" t="s">
        <v>393</v>
      </c>
      <c r="C119" s="83" t="s">
        <v>157</v>
      </c>
      <c r="D119" s="82" t="s">
        <v>394</v>
      </c>
      <c r="E119" s="83" t="s">
        <v>296</v>
      </c>
      <c r="F119" s="84">
        <v>88.2</v>
      </c>
      <c r="G119" s="85">
        <v>102.65</v>
      </c>
      <c r="H119" s="86">
        <v>0.2644</v>
      </c>
      <c r="I119" s="126">
        <f t="shared" si="29"/>
        <v>129.79</v>
      </c>
      <c r="J119" s="127">
        <f t="shared" si="30"/>
        <v>11447.47</v>
      </c>
      <c r="K119" s="134"/>
      <c r="L119" s="135">
        <f t="shared" ref="L119:L123" si="31">$L$1046</f>
        <v>0</v>
      </c>
      <c r="M119" s="169">
        <f t="shared" ref="M119:M123" si="32">I119*(1-L119)</f>
        <v>129.79</v>
      </c>
      <c r="N119" s="143">
        <f t="shared" ref="N119:N123" si="33">(TRUNC(M119*F119,2))</f>
        <v>11447.47</v>
      </c>
      <c r="O119" s="133"/>
      <c r="P119" s="132"/>
    </row>
    <row r="120" ht="22.5" spans="1:16">
      <c r="A120" s="82" t="s">
        <v>401</v>
      </c>
      <c r="B120" s="82" t="s">
        <v>396</v>
      </c>
      <c r="C120" s="83" t="s">
        <v>157</v>
      </c>
      <c r="D120" s="82" t="s">
        <v>397</v>
      </c>
      <c r="E120" s="83" t="s">
        <v>296</v>
      </c>
      <c r="F120" s="84">
        <v>75</v>
      </c>
      <c r="G120" s="85">
        <v>30.74</v>
      </c>
      <c r="H120" s="86">
        <v>0.2644</v>
      </c>
      <c r="I120" s="126">
        <f t="shared" si="29"/>
        <v>38.86</v>
      </c>
      <c r="J120" s="127">
        <f t="shared" si="30"/>
        <v>2914.5</v>
      </c>
      <c r="K120" s="134"/>
      <c r="L120" s="135">
        <f t="shared" si="31"/>
        <v>0</v>
      </c>
      <c r="M120" s="169">
        <f t="shared" si="32"/>
        <v>38.86</v>
      </c>
      <c r="N120" s="143">
        <f t="shared" si="33"/>
        <v>2914.5</v>
      </c>
      <c r="O120" s="133"/>
      <c r="P120" s="132"/>
    </row>
    <row r="121" ht="15" spans="1:16">
      <c r="A121" s="82" t="s">
        <v>402</v>
      </c>
      <c r="B121" s="82" t="s">
        <v>87</v>
      </c>
      <c r="C121" s="83"/>
      <c r="D121" s="82" t="s">
        <v>403</v>
      </c>
      <c r="E121" s="83"/>
      <c r="F121" s="84"/>
      <c r="G121" s="85"/>
      <c r="H121" s="86">
        <v>0.2644</v>
      </c>
      <c r="I121" s="126">
        <f t="shared" si="29"/>
        <v>0</v>
      </c>
      <c r="J121" s="127">
        <f t="shared" si="30"/>
        <v>0</v>
      </c>
      <c r="K121" s="134"/>
      <c r="L121" s="135">
        <f t="shared" si="31"/>
        <v>0</v>
      </c>
      <c r="M121" s="169">
        <f t="shared" si="32"/>
        <v>0</v>
      </c>
      <c r="N121" s="143">
        <f t="shared" si="33"/>
        <v>0</v>
      </c>
      <c r="O121" s="133"/>
      <c r="P121" s="132"/>
    </row>
    <row r="122" ht="22.5" spans="1:16">
      <c r="A122" s="82" t="s">
        <v>404</v>
      </c>
      <c r="B122" s="82" t="s">
        <v>393</v>
      </c>
      <c r="C122" s="83" t="s">
        <v>157</v>
      </c>
      <c r="D122" s="82" t="s">
        <v>394</v>
      </c>
      <c r="E122" s="83" t="s">
        <v>296</v>
      </c>
      <c r="F122" s="84">
        <v>32.8</v>
      </c>
      <c r="G122" s="85">
        <v>102.65</v>
      </c>
      <c r="H122" s="86">
        <v>0.2644</v>
      </c>
      <c r="I122" s="126">
        <f t="shared" si="29"/>
        <v>129.79</v>
      </c>
      <c r="J122" s="127">
        <f t="shared" si="30"/>
        <v>4257.11</v>
      </c>
      <c r="K122" s="134"/>
      <c r="L122" s="135">
        <f t="shared" si="31"/>
        <v>0</v>
      </c>
      <c r="M122" s="169">
        <f t="shared" si="32"/>
        <v>129.79</v>
      </c>
      <c r="N122" s="143">
        <f t="shared" si="33"/>
        <v>4257.11</v>
      </c>
      <c r="O122" s="133"/>
      <c r="P122" s="132"/>
    </row>
    <row r="123" ht="22.5" spans="1:16">
      <c r="A123" s="82" t="s">
        <v>405</v>
      </c>
      <c r="B123" s="82" t="s">
        <v>396</v>
      </c>
      <c r="C123" s="83" t="s">
        <v>157</v>
      </c>
      <c r="D123" s="82" t="s">
        <v>397</v>
      </c>
      <c r="E123" s="83" t="s">
        <v>296</v>
      </c>
      <c r="F123" s="84">
        <v>29.1</v>
      </c>
      <c r="G123" s="85">
        <v>30.74</v>
      </c>
      <c r="H123" s="86">
        <v>0.2644</v>
      </c>
      <c r="I123" s="126">
        <f t="shared" si="29"/>
        <v>38.86</v>
      </c>
      <c r="J123" s="127">
        <f t="shared" si="30"/>
        <v>1130.82</v>
      </c>
      <c r="K123" s="134"/>
      <c r="L123" s="135">
        <f t="shared" si="31"/>
        <v>0</v>
      </c>
      <c r="M123" s="169">
        <f t="shared" si="32"/>
        <v>38.86</v>
      </c>
      <c r="N123" s="143">
        <f t="shared" si="33"/>
        <v>1130.82</v>
      </c>
      <c r="O123" s="133"/>
      <c r="P123" s="132"/>
    </row>
    <row r="124" ht="15" spans="1:16">
      <c r="A124" s="162" t="s">
        <v>406</v>
      </c>
      <c r="B124" s="162" t="s">
        <v>87</v>
      </c>
      <c r="C124" s="163"/>
      <c r="D124" s="164" t="s">
        <v>407</v>
      </c>
      <c r="E124" s="163"/>
      <c r="F124" s="165"/>
      <c r="G124" s="166" t="s">
        <v>146</v>
      </c>
      <c r="H124" s="167"/>
      <c r="I124" s="186"/>
      <c r="J124" s="187"/>
      <c r="K124" s="144">
        <f>J125+J137+J156</f>
        <v>375294.77</v>
      </c>
      <c r="L124" s="145"/>
      <c r="M124" s="146"/>
      <c r="N124" s="147"/>
      <c r="O124" s="148"/>
      <c r="P124" s="148">
        <f>O125+O137+O156</f>
        <v>375294.77</v>
      </c>
    </row>
    <row r="125" ht="15" spans="1:16">
      <c r="A125" s="157" t="s">
        <v>408</v>
      </c>
      <c r="B125" s="157" t="s">
        <v>87</v>
      </c>
      <c r="C125" s="158"/>
      <c r="D125" s="156" t="s">
        <v>391</v>
      </c>
      <c r="E125" s="158"/>
      <c r="F125" s="159"/>
      <c r="G125" s="160" t="s">
        <v>146</v>
      </c>
      <c r="H125" s="161"/>
      <c r="I125" s="179"/>
      <c r="J125" s="180">
        <f>SUM(J126:J136)</f>
        <v>264342.06</v>
      </c>
      <c r="K125" s="181"/>
      <c r="L125" s="168"/>
      <c r="M125" s="182"/>
      <c r="N125" s="183"/>
      <c r="O125" s="184">
        <f>SUM(N126:N136)</f>
        <v>264342.06</v>
      </c>
      <c r="P125" s="184"/>
    </row>
    <row r="126" ht="22.5" spans="1:16">
      <c r="A126" s="82" t="s">
        <v>409</v>
      </c>
      <c r="B126" s="82" t="s">
        <v>410</v>
      </c>
      <c r="C126" s="83" t="s">
        <v>157</v>
      </c>
      <c r="D126" s="82" t="s">
        <v>411</v>
      </c>
      <c r="E126" s="83" t="s">
        <v>412</v>
      </c>
      <c r="F126" s="84">
        <v>77</v>
      </c>
      <c r="G126" s="85">
        <v>18.93</v>
      </c>
      <c r="H126" s="86">
        <v>0.2644</v>
      </c>
      <c r="I126" s="126">
        <f t="shared" ref="I126:I170" si="34">(TRUNC(G126*H126,2)+G126)</f>
        <v>23.93</v>
      </c>
      <c r="J126" s="127">
        <f t="shared" ref="J126:J170" si="35">(TRUNC(I126*F126,2))</f>
        <v>1842.61</v>
      </c>
      <c r="K126" s="134"/>
      <c r="L126" s="135">
        <f t="shared" ref="L126:L170" si="36">$L$1046</f>
        <v>0</v>
      </c>
      <c r="M126" s="169">
        <f t="shared" ref="M126:M170" si="37">I126*(1-L126)</f>
        <v>23.93</v>
      </c>
      <c r="N126" s="143">
        <f t="shared" ref="N126:N170" si="38">(TRUNC(M126*F126,2))</f>
        <v>1842.61</v>
      </c>
      <c r="O126" s="133"/>
      <c r="P126" s="132"/>
    </row>
    <row r="127" ht="22.5" spans="1:16">
      <c r="A127" s="82" t="s">
        <v>413</v>
      </c>
      <c r="B127" s="82" t="s">
        <v>414</v>
      </c>
      <c r="C127" s="83" t="s">
        <v>157</v>
      </c>
      <c r="D127" s="82" t="s">
        <v>415</v>
      </c>
      <c r="E127" s="83" t="s">
        <v>412</v>
      </c>
      <c r="F127" s="84">
        <v>46.2</v>
      </c>
      <c r="G127" s="85">
        <v>16.74</v>
      </c>
      <c r="H127" s="86">
        <v>0.2644</v>
      </c>
      <c r="I127" s="126">
        <f t="shared" si="34"/>
        <v>21.16</v>
      </c>
      <c r="J127" s="127">
        <f t="shared" si="35"/>
        <v>977.59</v>
      </c>
      <c r="K127" s="134"/>
      <c r="L127" s="135">
        <f t="shared" si="36"/>
        <v>0</v>
      </c>
      <c r="M127" s="169">
        <f t="shared" si="37"/>
        <v>21.16</v>
      </c>
      <c r="N127" s="143">
        <f t="shared" si="38"/>
        <v>977.59</v>
      </c>
      <c r="O127" s="133"/>
      <c r="P127" s="132"/>
    </row>
    <row r="128" ht="22.5" spans="1:16">
      <c r="A128" s="82" t="s">
        <v>416</v>
      </c>
      <c r="B128" s="82" t="s">
        <v>417</v>
      </c>
      <c r="C128" s="83" t="s">
        <v>157</v>
      </c>
      <c r="D128" s="82" t="s">
        <v>418</v>
      </c>
      <c r="E128" s="83" t="s">
        <v>412</v>
      </c>
      <c r="F128" s="84">
        <v>19.8</v>
      </c>
      <c r="G128" s="85">
        <v>14.46</v>
      </c>
      <c r="H128" s="86">
        <v>0.2644</v>
      </c>
      <c r="I128" s="126">
        <f t="shared" si="34"/>
        <v>18.28</v>
      </c>
      <c r="J128" s="127">
        <f t="shared" si="35"/>
        <v>361.94</v>
      </c>
      <c r="K128" s="134"/>
      <c r="L128" s="135">
        <f t="shared" si="36"/>
        <v>0</v>
      </c>
      <c r="M128" s="169">
        <f t="shared" si="37"/>
        <v>18.28</v>
      </c>
      <c r="N128" s="143">
        <f t="shared" si="38"/>
        <v>361.94</v>
      </c>
      <c r="O128" s="133"/>
      <c r="P128" s="132"/>
    </row>
    <row r="129" ht="33.75" spans="1:16">
      <c r="A129" s="82" t="s">
        <v>419</v>
      </c>
      <c r="B129" s="82" t="s">
        <v>420</v>
      </c>
      <c r="C129" s="83" t="s">
        <v>157</v>
      </c>
      <c r="D129" s="82" t="s">
        <v>421</v>
      </c>
      <c r="E129" s="83" t="s">
        <v>412</v>
      </c>
      <c r="F129" s="84">
        <v>891</v>
      </c>
      <c r="G129" s="85">
        <v>10.95</v>
      </c>
      <c r="H129" s="86">
        <v>0.2644</v>
      </c>
      <c r="I129" s="126">
        <f t="shared" si="34"/>
        <v>13.84</v>
      </c>
      <c r="J129" s="127">
        <f t="shared" si="35"/>
        <v>12331.44</v>
      </c>
      <c r="K129" s="134"/>
      <c r="L129" s="135">
        <f t="shared" si="36"/>
        <v>0</v>
      </c>
      <c r="M129" s="169">
        <f t="shared" si="37"/>
        <v>13.84</v>
      </c>
      <c r="N129" s="143">
        <f t="shared" si="38"/>
        <v>12331.44</v>
      </c>
      <c r="O129" s="133"/>
      <c r="P129" s="132"/>
    </row>
    <row r="130" ht="33.75" spans="1:16">
      <c r="A130" s="82" t="s">
        <v>422</v>
      </c>
      <c r="B130" s="82" t="s">
        <v>423</v>
      </c>
      <c r="C130" s="83" t="s">
        <v>157</v>
      </c>
      <c r="D130" s="82" t="s">
        <v>424</v>
      </c>
      <c r="E130" s="83" t="s">
        <v>412</v>
      </c>
      <c r="F130" s="84">
        <v>195.8</v>
      </c>
      <c r="G130" s="85">
        <v>10.2</v>
      </c>
      <c r="H130" s="86">
        <v>0.2644</v>
      </c>
      <c r="I130" s="126">
        <f t="shared" si="34"/>
        <v>12.89</v>
      </c>
      <c r="J130" s="127">
        <f t="shared" si="35"/>
        <v>2523.86</v>
      </c>
      <c r="K130" s="134"/>
      <c r="L130" s="135">
        <f t="shared" si="36"/>
        <v>0</v>
      </c>
      <c r="M130" s="169">
        <f t="shared" si="37"/>
        <v>12.89</v>
      </c>
      <c r="N130" s="143">
        <f t="shared" si="38"/>
        <v>2523.86</v>
      </c>
      <c r="O130" s="133"/>
      <c r="P130" s="132"/>
    </row>
    <row r="131" ht="45" spans="1:16">
      <c r="A131" s="82" t="s">
        <v>425</v>
      </c>
      <c r="B131" s="82" t="s">
        <v>426</v>
      </c>
      <c r="C131" s="83" t="s">
        <v>157</v>
      </c>
      <c r="D131" s="82" t="s">
        <v>427</v>
      </c>
      <c r="E131" s="83" t="s">
        <v>99</v>
      </c>
      <c r="F131" s="84">
        <v>37.84</v>
      </c>
      <c r="G131" s="85">
        <v>145.95</v>
      </c>
      <c r="H131" s="86">
        <v>0.2644</v>
      </c>
      <c r="I131" s="126">
        <f t="shared" si="34"/>
        <v>184.53</v>
      </c>
      <c r="J131" s="127">
        <f t="shared" si="35"/>
        <v>6982.61</v>
      </c>
      <c r="K131" s="134"/>
      <c r="L131" s="135">
        <f t="shared" si="36"/>
        <v>0</v>
      </c>
      <c r="M131" s="169">
        <f t="shared" si="37"/>
        <v>184.53</v>
      </c>
      <c r="N131" s="143">
        <f t="shared" si="38"/>
        <v>6982.61</v>
      </c>
      <c r="O131" s="133"/>
      <c r="P131" s="132"/>
    </row>
    <row r="132" ht="33.75" spans="1:16">
      <c r="A132" s="82" t="s">
        <v>428</v>
      </c>
      <c r="B132" s="82" t="s">
        <v>429</v>
      </c>
      <c r="C132" s="83" t="s">
        <v>157</v>
      </c>
      <c r="D132" s="82" t="s">
        <v>430</v>
      </c>
      <c r="E132" s="83" t="s">
        <v>296</v>
      </c>
      <c r="F132" s="84">
        <v>26.985</v>
      </c>
      <c r="G132" s="85">
        <v>685.14</v>
      </c>
      <c r="H132" s="86">
        <v>0.2644</v>
      </c>
      <c r="I132" s="126">
        <f t="shared" si="34"/>
        <v>866.29</v>
      </c>
      <c r="J132" s="127">
        <f t="shared" si="35"/>
        <v>23376.83</v>
      </c>
      <c r="K132" s="134"/>
      <c r="L132" s="135">
        <f t="shared" si="36"/>
        <v>0</v>
      </c>
      <c r="M132" s="169">
        <f t="shared" si="37"/>
        <v>866.29</v>
      </c>
      <c r="N132" s="143">
        <f t="shared" si="38"/>
        <v>23376.83</v>
      </c>
      <c r="O132" s="133"/>
      <c r="P132" s="132"/>
    </row>
    <row r="133" ht="22.5" spans="1:16">
      <c r="A133" s="82" t="s">
        <v>431</v>
      </c>
      <c r="B133" s="82" t="s">
        <v>432</v>
      </c>
      <c r="C133" s="83" t="s">
        <v>157</v>
      </c>
      <c r="D133" s="82" t="s">
        <v>433</v>
      </c>
      <c r="E133" s="83" t="s">
        <v>296</v>
      </c>
      <c r="F133" s="84">
        <v>1.057</v>
      </c>
      <c r="G133" s="85">
        <v>787.42</v>
      </c>
      <c r="H133" s="86">
        <v>0.2644</v>
      </c>
      <c r="I133" s="126">
        <f t="shared" si="34"/>
        <v>995.61</v>
      </c>
      <c r="J133" s="127">
        <f t="shared" si="35"/>
        <v>1052.35</v>
      </c>
      <c r="K133" s="134"/>
      <c r="L133" s="135">
        <f t="shared" si="36"/>
        <v>0</v>
      </c>
      <c r="M133" s="169">
        <f t="shared" si="37"/>
        <v>995.61</v>
      </c>
      <c r="N133" s="143">
        <f t="shared" si="38"/>
        <v>1052.35</v>
      </c>
      <c r="O133" s="133"/>
      <c r="P133" s="132"/>
    </row>
    <row r="134" ht="22.5" spans="1:16">
      <c r="A134" s="82" t="s">
        <v>434</v>
      </c>
      <c r="B134" s="82" t="s">
        <v>435</v>
      </c>
      <c r="C134" s="83" t="s">
        <v>166</v>
      </c>
      <c r="D134" s="82" t="s">
        <v>436</v>
      </c>
      <c r="E134" s="83" t="s">
        <v>151</v>
      </c>
      <c r="F134" s="84">
        <v>1</v>
      </c>
      <c r="G134" s="85">
        <v>11005.03</v>
      </c>
      <c r="H134" s="86">
        <v>0.2644</v>
      </c>
      <c r="I134" s="126">
        <f t="shared" si="34"/>
        <v>13914.75</v>
      </c>
      <c r="J134" s="127">
        <f t="shared" si="35"/>
        <v>13914.75</v>
      </c>
      <c r="K134" s="134"/>
      <c r="L134" s="135">
        <f t="shared" si="36"/>
        <v>0</v>
      </c>
      <c r="M134" s="169">
        <f t="shared" si="37"/>
        <v>13914.75</v>
      </c>
      <c r="N134" s="143">
        <f t="shared" si="38"/>
        <v>13914.75</v>
      </c>
      <c r="O134" s="133"/>
      <c r="P134" s="132"/>
    </row>
    <row r="135" ht="45" spans="1:16">
      <c r="A135" s="82" t="s">
        <v>437</v>
      </c>
      <c r="B135" s="82" t="s">
        <v>438</v>
      </c>
      <c r="C135" s="83" t="s">
        <v>90</v>
      </c>
      <c r="D135" s="82" t="s">
        <v>439</v>
      </c>
      <c r="E135" s="83" t="s">
        <v>221</v>
      </c>
      <c r="F135" s="84">
        <v>272</v>
      </c>
      <c r="G135" s="85">
        <v>311.19</v>
      </c>
      <c r="H135" s="86">
        <v>0.2644</v>
      </c>
      <c r="I135" s="126">
        <f t="shared" si="34"/>
        <v>393.46</v>
      </c>
      <c r="J135" s="127">
        <f t="shared" si="35"/>
        <v>107021.12</v>
      </c>
      <c r="K135" s="134"/>
      <c r="L135" s="135">
        <f t="shared" si="36"/>
        <v>0</v>
      </c>
      <c r="M135" s="169">
        <f t="shared" si="37"/>
        <v>393.46</v>
      </c>
      <c r="N135" s="143">
        <f t="shared" si="38"/>
        <v>107021.12</v>
      </c>
      <c r="O135" s="133"/>
      <c r="P135" s="132"/>
    </row>
    <row r="136" ht="56.25" spans="1:16">
      <c r="A136" s="82" t="s">
        <v>440</v>
      </c>
      <c r="B136" s="82" t="s">
        <v>441</v>
      </c>
      <c r="C136" s="83" t="s">
        <v>90</v>
      </c>
      <c r="D136" s="82" t="s">
        <v>442</v>
      </c>
      <c r="E136" s="83" t="s">
        <v>221</v>
      </c>
      <c r="F136" s="84">
        <v>272</v>
      </c>
      <c r="G136" s="85">
        <v>273.2</v>
      </c>
      <c r="H136" s="86">
        <v>0.2644</v>
      </c>
      <c r="I136" s="126">
        <f t="shared" si="34"/>
        <v>345.43</v>
      </c>
      <c r="J136" s="127">
        <f t="shared" si="35"/>
        <v>93956.96</v>
      </c>
      <c r="K136" s="134"/>
      <c r="L136" s="135">
        <f t="shared" si="36"/>
        <v>0</v>
      </c>
      <c r="M136" s="169">
        <f t="shared" si="37"/>
        <v>345.43</v>
      </c>
      <c r="N136" s="143">
        <f t="shared" si="38"/>
        <v>93956.96</v>
      </c>
      <c r="O136" s="133"/>
      <c r="P136" s="132"/>
    </row>
    <row r="137" ht="15" spans="1:16">
      <c r="A137" s="156" t="s">
        <v>443</v>
      </c>
      <c r="B137" s="157" t="s">
        <v>87</v>
      </c>
      <c r="C137" s="157"/>
      <c r="D137" s="156" t="s">
        <v>399</v>
      </c>
      <c r="E137" s="157"/>
      <c r="F137" s="157"/>
      <c r="G137" s="157" t="s">
        <v>146</v>
      </c>
      <c r="H137" s="157"/>
      <c r="I137" s="157"/>
      <c r="J137" s="192">
        <f>SUM(J138:J155)</f>
        <v>85322.93</v>
      </c>
      <c r="K137" s="157"/>
      <c r="L137" s="157"/>
      <c r="M137" s="157"/>
      <c r="N137" s="157"/>
      <c r="O137" s="193">
        <f>SUM(N138:N155)</f>
        <v>85322.93</v>
      </c>
      <c r="P137" s="157"/>
    </row>
    <row r="138" ht="33.75" spans="1:16">
      <c r="A138" s="82" t="s">
        <v>444</v>
      </c>
      <c r="B138" s="82" t="s">
        <v>445</v>
      </c>
      <c r="C138" s="83" t="s">
        <v>157</v>
      </c>
      <c r="D138" s="82" t="s">
        <v>446</v>
      </c>
      <c r="E138" s="83" t="s">
        <v>296</v>
      </c>
      <c r="F138" s="84">
        <v>3.93</v>
      </c>
      <c r="G138" s="85">
        <v>708.2</v>
      </c>
      <c r="H138" s="86">
        <v>0.2644</v>
      </c>
      <c r="I138" s="126">
        <f t="shared" si="34"/>
        <v>895.44</v>
      </c>
      <c r="J138" s="127">
        <f t="shared" si="35"/>
        <v>3519.07</v>
      </c>
      <c r="K138" s="134"/>
      <c r="L138" s="135">
        <f t="shared" si="36"/>
        <v>0</v>
      </c>
      <c r="M138" s="169">
        <f t="shared" si="37"/>
        <v>895.44</v>
      </c>
      <c r="N138" s="143">
        <f t="shared" si="38"/>
        <v>3519.07</v>
      </c>
      <c r="O138" s="133"/>
      <c r="P138" s="132"/>
    </row>
    <row r="139" ht="33.75" spans="1:16">
      <c r="A139" s="82" t="s">
        <v>447</v>
      </c>
      <c r="B139" s="82" t="s">
        <v>448</v>
      </c>
      <c r="C139" s="83" t="s">
        <v>157</v>
      </c>
      <c r="D139" s="82" t="s">
        <v>449</v>
      </c>
      <c r="E139" s="83" t="s">
        <v>296</v>
      </c>
      <c r="F139" s="84">
        <v>4.61</v>
      </c>
      <c r="G139" s="85">
        <v>673.91</v>
      </c>
      <c r="H139" s="86">
        <v>0.2644</v>
      </c>
      <c r="I139" s="126">
        <f t="shared" si="34"/>
        <v>852.09</v>
      </c>
      <c r="J139" s="127">
        <f t="shared" si="35"/>
        <v>3928.13</v>
      </c>
      <c r="K139" s="134"/>
      <c r="L139" s="135">
        <f t="shared" si="36"/>
        <v>0</v>
      </c>
      <c r="M139" s="169">
        <f t="shared" si="37"/>
        <v>852.09</v>
      </c>
      <c r="N139" s="143">
        <f t="shared" si="38"/>
        <v>3928.13</v>
      </c>
      <c r="O139" s="133"/>
      <c r="P139" s="132"/>
    </row>
    <row r="140" ht="22.5" spans="1:16">
      <c r="A140" s="82" t="s">
        <v>450</v>
      </c>
      <c r="B140" s="82" t="s">
        <v>432</v>
      </c>
      <c r="C140" s="83" t="s">
        <v>157</v>
      </c>
      <c r="D140" s="82" t="s">
        <v>433</v>
      </c>
      <c r="E140" s="83" t="s">
        <v>296</v>
      </c>
      <c r="F140" s="84">
        <v>3.27</v>
      </c>
      <c r="G140" s="85">
        <v>787.42</v>
      </c>
      <c r="H140" s="86">
        <v>0.2644</v>
      </c>
      <c r="I140" s="126">
        <f t="shared" si="34"/>
        <v>995.61</v>
      </c>
      <c r="J140" s="127">
        <f t="shared" si="35"/>
        <v>3255.64</v>
      </c>
      <c r="K140" s="134"/>
      <c r="L140" s="135">
        <f t="shared" si="36"/>
        <v>0</v>
      </c>
      <c r="M140" s="169">
        <f t="shared" si="37"/>
        <v>995.61</v>
      </c>
      <c r="N140" s="143">
        <f t="shared" si="38"/>
        <v>3255.64</v>
      </c>
      <c r="O140" s="133"/>
      <c r="P140" s="132"/>
    </row>
    <row r="141" ht="33.75" spans="1:16">
      <c r="A141" s="82" t="s">
        <v>451</v>
      </c>
      <c r="B141" s="82" t="s">
        <v>452</v>
      </c>
      <c r="C141" s="83" t="s">
        <v>157</v>
      </c>
      <c r="D141" s="82" t="s">
        <v>453</v>
      </c>
      <c r="E141" s="83" t="s">
        <v>99</v>
      </c>
      <c r="F141" s="84">
        <v>121</v>
      </c>
      <c r="G141" s="85">
        <v>2.3</v>
      </c>
      <c r="H141" s="86">
        <v>0.2644</v>
      </c>
      <c r="I141" s="126">
        <f t="shared" si="34"/>
        <v>2.9</v>
      </c>
      <c r="J141" s="127">
        <f t="shared" si="35"/>
        <v>350.9</v>
      </c>
      <c r="K141" s="134"/>
      <c r="L141" s="135">
        <f t="shared" si="36"/>
        <v>0</v>
      </c>
      <c r="M141" s="169">
        <f t="shared" si="37"/>
        <v>2.9</v>
      </c>
      <c r="N141" s="143">
        <f t="shared" si="38"/>
        <v>350.9</v>
      </c>
      <c r="O141" s="133"/>
      <c r="P141" s="132"/>
    </row>
    <row r="142" ht="33.75" spans="1:16">
      <c r="A142" s="82" t="s">
        <v>454</v>
      </c>
      <c r="B142" s="82" t="s">
        <v>455</v>
      </c>
      <c r="C142" s="83" t="s">
        <v>157</v>
      </c>
      <c r="D142" s="82" t="s">
        <v>456</v>
      </c>
      <c r="E142" s="83" t="s">
        <v>412</v>
      </c>
      <c r="F142" s="84">
        <v>61.1</v>
      </c>
      <c r="G142" s="85">
        <v>17.78</v>
      </c>
      <c r="H142" s="86">
        <v>0.2644</v>
      </c>
      <c r="I142" s="126">
        <f t="shared" si="34"/>
        <v>22.48</v>
      </c>
      <c r="J142" s="127">
        <f t="shared" si="35"/>
        <v>1373.52</v>
      </c>
      <c r="K142" s="134"/>
      <c r="L142" s="135">
        <f t="shared" si="36"/>
        <v>0</v>
      </c>
      <c r="M142" s="169">
        <f t="shared" si="37"/>
        <v>22.48</v>
      </c>
      <c r="N142" s="143">
        <f t="shared" si="38"/>
        <v>1373.52</v>
      </c>
      <c r="O142" s="133"/>
      <c r="P142" s="132"/>
    </row>
    <row r="143" ht="33.75" spans="1:16">
      <c r="A143" s="82" t="s">
        <v>457</v>
      </c>
      <c r="B143" s="82" t="s">
        <v>458</v>
      </c>
      <c r="C143" s="83" t="s">
        <v>157</v>
      </c>
      <c r="D143" s="82" t="s">
        <v>459</v>
      </c>
      <c r="E143" s="83" t="s">
        <v>412</v>
      </c>
      <c r="F143" s="84">
        <v>80.08</v>
      </c>
      <c r="G143" s="85">
        <v>14.68</v>
      </c>
      <c r="H143" s="86">
        <v>0.2644</v>
      </c>
      <c r="I143" s="126">
        <f t="shared" si="34"/>
        <v>18.56</v>
      </c>
      <c r="J143" s="127">
        <f t="shared" si="35"/>
        <v>1486.28</v>
      </c>
      <c r="K143" s="134"/>
      <c r="L143" s="135">
        <f t="shared" si="36"/>
        <v>0</v>
      </c>
      <c r="M143" s="169">
        <f t="shared" si="37"/>
        <v>18.56</v>
      </c>
      <c r="N143" s="143">
        <f t="shared" si="38"/>
        <v>1486.28</v>
      </c>
      <c r="O143" s="133"/>
      <c r="P143" s="132"/>
    </row>
    <row r="144" ht="33.75" spans="1:16">
      <c r="A144" s="82" t="s">
        <v>460</v>
      </c>
      <c r="B144" s="82" t="s">
        <v>461</v>
      </c>
      <c r="C144" s="83" t="s">
        <v>157</v>
      </c>
      <c r="D144" s="82" t="s">
        <v>462</v>
      </c>
      <c r="E144" s="83" t="s">
        <v>412</v>
      </c>
      <c r="F144" s="84">
        <v>73.3</v>
      </c>
      <c r="G144" s="85">
        <v>12.97</v>
      </c>
      <c r="H144" s="86">
        <v>0.2644</v>
      </c>
      <c r="I144" s="126">
        <f t="shared" si="34"/>
        <v>16.39</v>
      </c>
      <c r="J144" s="127">
        <f t="shared" si="35"/>
        <v>1201.38</v>
      </c>
      <c r="K144" s="134"/>
      <c r="L144" s="135">
        <f t="shared" si="36"/>
        <v>0</v>
      </c>
      <c r="M144" s="169">
        <f t="shared" si="37"/>
        <v>16.39</v>
      </c>
      <c r="N144" s="143">
        <f t="shared" si="38"/>
        <v>1201.38</v>
      </c>
      <c r="O144" s="133"/>
      <c r="P144" s="132"/>
    </row>
    <row r="145" ht="33.75" spans="1:16">
      <c r="A145" s="82" t="s">
        <v>463</v>
      </c>
      <c r="B145" s="82" t="s">
        <v>420</v>
      </c>
      <c r="C145" s="83" t="s">
        <v>157</v>
      </c>
      <c r="D145" s="82" t="s">
        <v>421</v>
      </c>
      <c r="E145" s="83" t="s">
        <v>412</v>
      </c>
      <c r="F145" s="84">
        <v>143.14</v>
      </c>
      <c r="G145" s="85">
        <v>10.95</v>
      </c>
      <c r="H145" s="86">
        <v>0.2644</v>
      </c>
      <c r="I145" s="126">
        <f t="shared" si="34"/>
        <v>13.84</v>
      </c>
      <c r="J145" s="127">
        <f t="shared" si="35"/>
        <v>1981.05</v>
      </c>
      <c r="K145" s="134"/>
      <c r="L145" s="135">
        <f t="shared" si="36"/>
        <v>0</v>
      </c>
      <c r="M145" s="169">
        <f t="shared" si="37"/>
        <v>13.84</v>
      </c>
      <c r="N145" s="143">
        <f t="shared" si="38"/>
        <v>1981.05</v>
      </c>
      <c r="O145" s="133"/>
      <c r="P145" s="132"/>
    </row>
    <row r="146" ht="33.75" spans="1:16">
      <c r="A146" s="82" t="s">
        <v>464</v>
      </c>
      <c r="B146" s="82" t="s">
        <v>465</v>
      </c>
      <c r="C146" s="83" t="s">
        <v>157</v>
      </c>
      <c r="D146" s="82" t="s">
        <v>466</v>
      </c>
      <c r="E146" s="83" t="s">
        <v>296</v>
      </c>
      <c r="F146" s="84">
        <v>12.9</v>
      </c>
      <c r="G146" s="85">
        <v>584.28</v>
      </c>
      <c r="H146" s="86">
        <v>0.2644</v>
      </c>
      <c r="I146" s="126">
        <f t="shared" si="34"/>
        <v>738.76</v>
      </c>
      <c r="J146" s="127">
        <f t="shared" si="35"/>
        <v>9530</v>
      </c>
      <c r="K146" s="134"/>
      <c r="L146" s="135">
        <f t="shared" si="36"/>
        <v>0</v>
      </c>
      <c r="M146" s="169">
        <f t="shared" si="37"/>
        <v>738.76</v>
      </c>
      <c r="N146" s="143">
        <f t="shared" si="38"/>
        <v>9530</v>
      </c>
      <c r="O146" s="133"/>
      <c r="P146" s="132"/>
    </row>
    <row r="147" ht="33.75" spans="1:16">
      <c r="A147" s="82" t="s">
        <v>467</v>
      </c>
      <c r="B147" s="82" t="s">
        <v>468</v>
      </c>
      <c r="C147" s="83" t="s">
        <v>157</v>
      </c>
      <c r="D147" s="82" t="s">
        <v>469</v>
      </c>
      <c r="E147" s="83" t="s">
        <v>99</v>
      </c>
      <c r="F147" s="84">
        <v>98</v>
      </c>
      <c r="G147" s="85">
        <v>3.98</v>
      </c>
      <c r="H147" s="86">
        <v>0.2644</v>
      </c>
      <c r="I147" s="126">
        <f t="shared" si="34"/>
        <v>5.03</v>
      </c>
      <c r="J147" s="127">
        <f t="shared" si="35"/>
        <v>492.94</v>
      </c>
      <c r="K147" s="134"/>
      <c r="L147" s="135">
        <f t="shared" si="36"/>
        <v>0</v>
      </c>
      <c r="M147" s="169">
        <f t="shared" si="37"/>
        <v>5.03</v>
      </c>
      <c r="N147" s="143">
        <f t="shared" si="38"/>
        <v>492.94</v>
      </c>
      <c r="O147" s="133"/>
      <c r="P147" s="132"/>
    </row>
    <row r="148" ht="22.5" spans="1:16">
      <c r="A148" s="82" t="s">
        <v>470</v>
      </c>
      <c r="B148" s="82" t="s">
        <v>471</v>
      </c>
      <c r="C148" s="83" t="s">
        <v>157</v>
      </c>
      <c r="D148" s="82" t="s">
        <v>472</v>
      </c>
      <c r="E148" s="83" t="s">
        <v>296</v>
      </c>
      <c r="F148" s="84">
        <v>8.9</v>
      </c>
      <c r="G148" s="85">
        <v>714.79</v>
      </c>
      <c r="H148" s="86">
        <v>0.2644</v>
      </c>
      <c r="I148" s="126">
        <f t="shared" si="34"/>
        <v>903.78</v>
      </c>
      <c r="J148" s="127">
        <f t="shared" si="35"/>
        <v>8043.64</v>
      </c>
      <c r="K148" s="134"/>
      <c r="L148" s="135">
        <f t="shared" si="36"/>
        <v>0</v>
      </c>
      <c r="M148" s="169">
        <f t="shared" si="37"/>
        <v>903.78</v>
      </c>
      <c r="N148" s="143">
        <f t="shared" si="38"/>
        <v>8043.64</v>
      </c>
      <c r="O148" s="133"/>
      <c r="P148" s="132"/>
    </row>
    <row r="149" ht="33.75" spans="1:16">
      <c r="A149" s="82" t="s">
        <v>473</v>
      </c>
      <c r="B149" s="82" t="s">
        <v>474</v>
      </c>
      <c r="C149" s="83" t="s">
        <v>157</v>
      </c>
      <c r="D149" s="82" t="s">
        <v>475</v>
      </c>
      <c r="E149" s="83" t="s">
        <v>412</v>
      </c>
      <c r="F149" s="84">
        <v>292.92</v>
      </c>
      <c r="G149" s="85">
        <v>12.88</v>
      </c>
      <c r="H149" s="86">
        <v>0.2644</v>
      </c>
      <c r="I149" s="126">
        <f t="shared" si="34"/>
        <v>16.28</v>
      </c>
      <c r="J149" s="127">
        <f t="shared" si="35"/>
        <v>4768.73</v>
      </c>
      <c r="K149" s="134"/>
      <c r="L149" s="135">
        <f t="shared" si="36"/>
        <v>0</v>
      </c>
      <c r="M149" s="169">
        <f t="shared" si="37"/>
        <v>16.28</v>
      </c>
      <c r="N149" s="143">
        <f t="shared" si="38"/>
        <v>4768.73</v>
      </c>
      <c r="O149" s="133"/>
      <c r="P149" s="132"/>
    </row>
    <row r="150" ht="33.75" spans="1:16">
      <c r="A150" s="82" t="s">
        <v>476</v>
      </c>
      <c r="B150" s="82" t="s">
        <v>477</v>
      </c>
      <c r="C150" s="83" t="s">
        <v>157</v>
      </c>
      <c r="D150" s="82" t="s">
        <v>478</v>
      </c>
      <c r="E150" s="83" t="s">
        <v>412</v>
      </c>
      <c r="F150" s="84">
        <v>1104.45</v>
      </c>
      <c r="G150" s="85">
        <v>11.86</v>
      </c>
      <c r="H150" s="86">
        <v>0.2644</v>
      </c>
      <c r="I150" s="126">
        <f t="shared" si="34"/>
        <v>14.99</v>
      </c>
      <c r="J150" s="127">
        <f t="shared" si="35"/>
        <v>16555.7</v>
      </c>
      <c r="K150" s="134"/>
      <c r="L150" s="135">
        <f t="shared" si="36"/>
        <v>0</v>
      </c>
      <c r="M150" s="169">
        <f t="shared" si="37"/>
        <v>14.99</v>
      </c>
      <c r="N150" s="143">
        <f t="shared" si="38"/>
        <v>16555.7</v>
      </c>
      <c r="O150" s="133"/>
      <c r="P150" s="132"/>
    </row>
    <row r="151" ht="33.75" spans="1:16">
      <c r="A151" s="82" t="s">
        <v>479</v>
      </c>
      <c r="B151" s="82" t="s">
        <v>480</v>
      </c>
      <c r="C151" s="83" t="s">
        <v>157</v>
      </c>
      <c r="D151" s="82" t="s">
        <v>481</v>
      </c>
      <c r="E151" s="83" t="s">
        <v>412</v>
      </c>
      <c r="F151" s="84">
        <v>38.87</v>
      </c>
      <c r="G151" s="85">
        <v>10.45</v>
      </c>
      <c r="H151" s="86">
        <v>0.2644</v>
      </c>
      <c r="I151" s="126">
        <f t="shared" si="34"/>
        <v>13.21</v>
      </c>
      <c r="J151" s="127">
        <f t="shared" si="35"/>
        <v>513.47</v>
      </c>
      <c r="K151" s="134"/>
      <c r="L151" s="135">
        <f t="shared" si="36"/>
        <v>0</v>
      </c>
      <c r="M151" s="169">
        <f t="shared" si="37"/>
        <v>13.21</v>
      </c>
      <c r="N151" s="143">
        <f t="shared" si="38"/>
        <v>513.47</v>
      </c>
      <c r="O151" s="133"/>
      <c r="P151" s="132"/>
    </row>
    <row r="152" ht="33.75" spans="1:16">
      <c r="A152" s="82" t="s">
        <v>482</v>
      </c>
      <c r="B152" s="82" t="s">
        <v>483</v>
      </c>
      <c r="C152" s="83" t="s">
        <v>157</v>
      </c>
      <c r="D152" s="82" t="s">
        <v>484</v>
      </c>
      <c r="E152" s="83" t="s">
        <v>412</v>
      </c>
      <c r="F152" s="84">
        <v>38.04</v>
      </c>
      <c r="G152" s="85">
        <v>8.71</v>
      </c>
      <c r="H152" s="86">
        <v>0.2644</v>
      </c>
      <c r="I152" s="126">
        <f t="shared" si="34"/>
        <v>11.01</v>
      </c>
      <c r="J152" s="127">
        <f t="shared" si="35"/>
        <v>418.82</v>
      </c>
      <c r="K152" s="134"/>
      <c r="L152" s="135">
        <f t="shared" si="36"/>
        <v>0</v>
      </c>
      <c r="M152" s="169">
        <f t="shared" si="37"/>
        <v>11.01</v>
      </c>
      <c r="N152" s="143">
        <f t="shared" si="38"/>
        <v>418.82</v>
      </c>
      <c r="O152" s="133"/>
      <c r="P152" s="132"/>
    </row>
    <row r="153" ht="33.75" spans="1:16">
      <c r="A153" s="82" t="s">
        <v>485</v>
      </c>
      <c r="B153" s="82" t="s">
        <v>486</v>
      </c>
      <c r="C153" s="83" t="s">
        <v>157</v>
      </c>
      <c r="D153" s="82" t="s">
        <v>487</v>
      </c>
      <c r="E153" s="83" t="s">
        <v>99</v>
      </c>
      <c r="F153" s="84">
        <v>20.18</v>
      </c>
      <c r="G153" s="85">
        <v>150.38</v>
      </c>
      <c r="H153" s="86">
        <v>0.2644</v>
      </c>
      <c r="I153" s="126">
        <f t="shared" si="34"/>
        <v>190.14</v>
      </c>
      <c r="J153" s="127">
        <f t="shared" si="35"/>
        <v>3837.02</v>
      </c>
      <c r="K153" s="134"/>
      <c r="L153" s="135">
        <f t="shared" si="36"/>
        <v>0</v>
      </c>
      <c r="M153" s="169">
        <f t="shared" si="37"/>
        <v>190.14</v>
      </c>
      <c r="N153" s="143">
        <f t="shared" si="38"/>
        <v>3837.02</v>
      </c>
      <c r="O153" s="133"/>
      <c r="P153" s="132"/>
    </row>
    <row r="154" ht="33.75" spans="1:16">
      <c r="A154" s="82" t="s">
        <v>488</v>
      </c>
      <c r="B154" s="82" t="s">
        <v>489</v>
      </c>
      <c r="C154" s="83" t="s">
        <v>157</v>
      </c>
      <c r="D154" s="82" t="s">
        <v>490</v>
      </c>
      <c r="E154" s="83" t="s">
        <v>99</v>
      </c>
      <c r="F154" s="84">
        <v>48.41</v>
      </c>
      <c r="G154" s="85">
        <v>75.39</v>
      </c>
      <c r="H154" s="86">
        <v>0.2644</v>
      </c>
      <c r="I154" s="126">
        <f t="shared" si="34"/>
        <v>95.32</v>
      </c>
      <c r="J154" s="127">
        <f t="shared" si="35"/>
        <v>4614.44</v>
      </c>
      <c r="K154" s="134"/>
      <c r="L154" s="135">
        <f t="shared" si="36"/>
        <v>0</v>
      </c>
      <c r="M154" s="169">
        <f t="shared" si="37"/>
        <v>95.32</v>
      </c>
      <c r="N154" s="143">
        <f t="shared" si="38"/>
        <v>4614.44</v>
      </c>
      <c r="O154" s="133"/>
      <c r="P154" s="132"/>
    </row>
    <row r="155" ht="33.75" spans="1:16">
      <c r="A155" s="82" t="s">
        <v>491</v>
      </c>
      <c r="B155" s="82" t="s">
        <v>492</v>
      </c>
      <c r="C155" s="83" t="s">
        <v>157</v>
      </c>
      <c r="D155" s="82" t="s">
        <v>493</v>
      </c>
      <c r="E155" s="83" t="s">
        <v>99</v>
      </c>
      <c r="F155" s="84">
        <v>95</v>
      </c>
      <c r="G155" s="85">
        <v>161.95</v>
      </c>
      <c r="H155" s="86">
        <v>0.2644</v>
      </c>
      <c r="I155" s="126">
        <f t="shared" si="34"/>
        <v>204.76</v>
      </c>
      <c r="J155" s="127">
        <f t="shared" si="35"/>
        <v>19452.2</v>
      </c>
      <c r="K155" s="134"/>
      <c r="L155" s="135">
        <f t="shared" si="36"/>
        <v>0</v>
      </c>
      <c r="M155" s="169">
        <f t="shared" si="37"/>
        <v>204.76</v>
      </c>
      <c r="N155" s="143">
        <f t="shared" si="38"/>
        <v>19452.2</v>
      </c>
      <c r="O155" s="133"/>
      <c r="P155" s="132"/>
    </row>
    <row r="156" ht="15" spans="1:16">
      <c r="A156" s="156" t="s">
        <v>494</v>
      </c>
      <c r="B156" s="157" t="s">
        <v>87</v>
      </c>
      <c r="C156" s="157"/>
      <c r="D156" s="156" t="s">
        <v>403</v>
      </c>
      <c r="E156" s="156"/>
      <c r="F156" s="157"/>
      <c r="G156" s="157" t="s">
        <v>146</v>
      </c>
      <c r="H156" s="157"/>
      <c r="I156" s="157"/>
      <c r="J156" s="192">
        <f>SUM(J157:J170)</f>
        <v>25629.78</v>
      </c>
      <c r="K156" s="157"/>
      <c r="L156" s="157"/>
      <c r="M156" s="157"/>
      <c r="N156" s="157"/>
      <c r="O156" s="193">
        <f>SUM(N157:N170)</f>
        <v>25629.78</v>
      </c>
      <c r="P156" s="157"/>
    </row>
    <row r="157" ht="33.75" spans="1:16">
      <c r="A157" s="82" t="s">
        <v>495</v>
      </c>
      <c r="B157" s="82" t="s">
        <v>445</v>
      </c>
      <c r="C157" s="83" t="s">
        <v>157</v>
      </c>
      <c r="D157" s="82" t="s">
        <v>446</v>
      </c>
      <c r="E157" s="83" t="s">
        <v>296</v>
      </c>
      <c r="F157" s="84">
        <v>2.2</v>
      </c>
      <c r="G157" s="85">
        <v>708.2</v>
      </c>
      <c r="H157" s="86">
        <v>0.2644</v>
      </c>
      <c r="I157" s="126">
        <f t="shared" si="34"/>
        <v>895.44</v>
      </c>
      <c r="J157" s="127">
        <f t="shared" si="35"/>
        <v>1969.96</v>
      </c>
      <c r="K157" s="134"/>
      <c r="L157" s="135">
        <f t="shared" si="36"/>
        <v>0</v>
      </c>
      <c r="M157" s="169">
        <f t="shared" si="37"/>
        <v>895.44</v>
      </c>
      <c r="N157" s="143">
        <f t="shared" si="38"/>
        <v>1969.96</v>
      </c>
      <c r="O157" s="133"/>
      <c r="P157" s="132"/>
    </row>
    <row r="158" ht="33.75" spans="1:16">
      <c r="A158" s="82" t="s">
        <v>496</v>
      </c>
      <c r="B158" s="82" t="s">
        <v>448</v>
      </c>
      <c r="C158" s="83" t="s">
        <v>157</v>
      </c>
      <c r="D158" s="82" t="s">
        <v>449</v>
      </c>
      <c r="E158" s="83" t="s">
        <v>296</v>
      </c>
      <c r="F158" s="84">
        <v>1.46</v>
      </c>
      <c r="G158" s="85">
        <v>673.91</v>
      </c>
      <c r="H158" s="86">
        <v>0.2644</v>
      </c>
      <c r="I158" s="126">
        <f t="shared" si="34"/>
        <v>852.09</v>
      </c>
      <c r="J158" s="127">
        <f t="shared" si="35"/>
        <v>1244.05</v>
      </c>
      <c r="K158" s="134"/>
      <c r="L158" s="135">
        <f t="shared" si="36"/>
        <v>0</v>
      </c>
      <c r="M158" s="169">
        <f t="shared" si="37"/>
        <v>852.09</v>
      </c>
      <c r="N158" s="143">
        <f t="shared" si="38"/>
        <v>1244.05</v>
      </c>
      <c r="O158" s="133"/>
      <c r="P158" s="132"/>
    </row>
    <row r="159" ht="22.5" spans="1:16">
      <c r="A159" s="82" t="s">
        <v>497</v>
      </c>
      <c r="B159" s="82" t="s">
        <v>432</v>
      </c>
      <c r="C159" s="83" t="s">
        <v>157</v>
      </c>
      <c r="D159" s="82" t="s">
        <v>433</v>
      </c>
      <c r="E159" s="83" t="s">
        <v>296</v>
      </c>
      <c r="F159" s="84">
        <v>4.77</v>
      </c>
      <c r="G159" s="85">
        <v>787.42</v>
      </c>
      <c r="H159" s="86">
        <v>0.2644</v>
      </c>
      <c r="I159" s="126">
        <f t="shared" si="34"/>
        <v>995.61</v>
      </c>
      <c r="J159" s="127">
        <f t="shared" si="35"/>
        <v>4749.05</v>
      </c>
      <c r="K159" s="134"/>
      <c r="L159" s="135">
        <f t="shared" si="36"/>
        <v>0</v>
      </c>
      <c r="M159" s="169">
        <f t="shared" si="37"/>
        <v>995.61</v>
      </c>
      <c r="N159" s="143">
        <f t="shared" si="38"/>
        <v>4749.05</v>
      </c>
      <c r="O159" s="133"/>
      <c r="P159" s="132"/>
    </row>
    <row r="160" ht="33.75" spans="1:16">
      <c r="A160" s="82" t="s">
        <v>498</v>
      </c>
      <c r="B160" s="82" t="s">
        <v>452</v>
      </c>
      <c r="C160" s="83" t="s">
        <v>157</v>
      </c>
      <c r="D160" s="82" t="s">
        <v>453</v>
      </c>
      <c r="E160" s="83" t="s">
        <v>99</v>
      </c>
      <c r="F160" s="84">
        <v>47.7</v>
      </c>
      <c r="G160" s="85">
        <v>2.3</v>
      </c>
      <c r="H160" s="86">
        <v>0.2644</v>
      </c>
      <c r="I160" s="126">
        <f t="shared" si="34"/>
        <v>2.9</v>
      </c>
      <c r="J160" s="127">
        <f t="shared" si="35"/>
        <v>138.33</v>
      </c>
      <c r="K160" s="134"/>
      <c r="L160" s="135">
        <f t="shared" si="36"/>
        <v>0</v>
      </c>
      <c r="M160" s="169">
        <f t="shared" si="37"/>
        <v>2.9</v>
      </c>
      <c r="N160" s="143">
        <f t="shared" si="38"/>
        <v>138.33</v>
      </c>
      <c r="O160" s="133"/>
      <c r="P160" s="132"/>
    </row>
    <row r="161" ht="33.75" spans="1:16">
      <c r="A161" s="82" t="s">
        <v>499</v>
      </c>
      <c r="B161" s="82" t="s">
        <v>455</v>
      </c>
      <c r="C161" s="83" t="s">
        <v>157</v>
      </c>
      <c r="D161" s="82" t="s">
        <v>456</v>
      </c>
      <c r="E161" s="83" t="s">
        <v>412</v>
      </c>
      <c r="F161" s="84">
        <v>21.64</v>
      </c>
      <c r="G161" s="85">
        <v>17.78</v>
      </c>
      <c r="H161" s="86">
        <v>0.2644</v>
      </c>
      <c r="I161" s="126">
        <f t="shared" si="34"/>
        <v>22.48</v>
      </c>
      <c r="J161" s="127">
        <f t="shared" si="35"/>
        <v>486.46</v>
      </c>
      <c r="K161" s="134"/>
      <c r="L161" s="135">
        <f t="shared" si="36"/>
        <v>0</v>
      </c>
      <c r="M161" s="169">
        <f t="shared" si="37"/>
        <v>22.48</v>
      </c>
      <c r="N161" s="143">
        <f t="shared" si="38"/>
        <v>486.46</v>
      </c>
      <c r="O161" s="133"/>
      <c r="P161" s="132"/>
    </row>
    <row r="162" ht="33.75" spans="1:16">
      <c r="A162" s="82" t="s">
        <v>500</v>
      </c>
      <c r="B162" s="82" t="s">
        <v>458</v>
      </c>
      <c r="C162" s="83" t="s">
        <v>157</v>
      </c>
      <c r="D162" s="82" t="s">
        <v>459</v>
      </c>
      <c r="E162" s="83" t="s">
        <v>412</v>
      </c>
      <c r="F162" s="84">
        <v>50.81</v>
      </c>
      <c r="G162" s="85">
        <v>14.68</v>
      </c>
      <c r="H162" s="86">
        <v>0.2644</v>
      </c>
      <c r="I162" s="126">
        <f t="shared" si="34"/>
        <v>18.56</v>
      </c>
      <c r="J162" s="127">
        <f t="shared" si="35"/>
        <v>943.03</v>
      </c>
      <c r="K162" s="134"/>
      <c r="L162" s="135">
        <f t="shared" si="36"/>
        <v>0</v>
      </c>
      <c r="M162" s="169">
        <f t="shared" si="37"/>
        <v>18.56</v>
      </c>
      <c r="N162" s="143">
        <f t="shared" si="38"/>
        <v>943.03</v>
      </c>
      <c r="O162" s="133"/>
      <c r="P162" s="132"/>
    </row>
    <row r="163" ht="33.75" spans="1:16">
      <c r="A163" s="82" t="s">
        <v>501</v>
      </c>
      <c r="B163" s="82" t="s">
        <v>461</v>
      </c>
      <c r="C163" s="83" t="s">
        <v>157</v>
      </c>
      <c r="D163" s="82" t="s">
        <v>462</v>
      </c>
      <c r="E163" s="83" t="s">
        <v>412</v>
      </c>
      <c r="F163" s="84">
        <v>109.16</v>
      </c>
      <c r="G163" s="85">
        <v>12.97</v>
      </c>
      <c r="H163" s="86">
        <v>0.2644</v>
      </c>
      <c r="I163" s="126">
        <f t="shared" si="34"/>
        <v>16.39</v>
      </c>
      <c r="J163" s="127">
        <f t="shared" si="35"/>
        <v>1789.13</v>
      </c>
      <c r="K163" s="134"/>
      <c r="L163" s="135">
        <f t="shared" si="36"/>
        <v>0</v>
      </c>
      <c r="M163" s="169">
        <f t="shared" si="37"/>
        <v>16.39</v>
      </c>
      <c r="N163" s="143">
        <f t="shared" si="38"/>
        <v>1789.13</v>
      </c>
      <c r="O163" s="133"/>
      <c r="P163" s="132"/>
    </row>
    <row r="164" ht="33.75" spans="1:16">
      <c r="A164" s="82" t="s">
        <v>502</v>
      </c>
      <c r="B164" s="82" t="s">
        <v>420</v>
      </c>
      <c r="C164" s="83" t="s">
        <v>157</v>
      </c>
      <c r="D164" s="82" t="s">
        <v>421</v>
      </c>
      <c r="E164" s="83" t="s">
        <v>412</v>
      </c>
      <c r="F164" s="84">
        <v>26.19</v>
      </c>
      <c r="G164" s="85">
        <v>10.95</v>
      </c>
      <c r="H164" s="86">
        <v>0.2644</v>
      </c>
      <c r="I164" s="126">
        <f t="shared" si="34"/>
        <v>13.84</v>
      </c>
      <c r="J164" s="127">
        <f t="shared" si="35"/>
        <v>362.46</v>
      </c>
      <c r="K164" s="134"/>
      <c r="L164" s="135">
        <f t="shared" si="36"/>
        <v>0</v>
      </c>
      <c r="M164" s="169">
        <f t="shared" si="37"/>
        <v>13.84</v>
      </c>
      <c r="N164" s="143">
        <f t="shared" si="38"/>
        <v>362.46</v>
      </c>
      <c r="O164" s="133"/>
      <c r="P164" s="132"/>
    </row>
    <row r="165" ht="33.75" spans="1:16">
      <c r="A165" s="82" t="s">
        <v>503</v>
      </c>
      <c r="B165" s="82" t="s">
        <v>465</v>
      </c>
      <c r="C165" s="83" t="s">
        <v>157</v>
      </c>
      <c r="D165" s="82" t="s">
        <v>466</v>
      </c>
      <c r="E165" s="83" t="s">
        <v>296</v>
      </c>
      <c r="F165" s="84">
        <v>3.43</v>
      </c>
      <c r="G165" s="85">
        <v>584.28</v>
      </c>
      <c r="H165" s="86">
        <v>0.2644</v>
      </c>
      <c r="I165" s="126">
        <f t="shared" si="34"/>
        <v>738.76</v>
      </c>
      <c r="J165" s="127">
        <f t="shared" si="35"/>
        <v>2533.94</v>
      </c>
      <c r="K165" s="134"/>
      <c r="L165" s="135">
        <f t="shared" si="36"/>
        <v>0</v>
      </c>
      <c r="M165" s="169">
        <f t="shared" si="37"/>
        <v>738.76</v>
      </c>
      <c r="N165" s="143">
        <f t="shared" si="38"/>
        <v>2533.94</v>
      </c>
      <c r="O165" s="133"/>
      <c r="P165" s="132"/>
    </row>
    <row r="166" ht="33.75" spans="1:16">
      <c r="A166" s="82" t="s">
        <v>504</v>
      </c>
      <c r="B166" s="82" t="s">
        <v>468</v>
      </c>
      <c r="C166" s="83" t="s">
        <v>157</v>
      </c>
      <c r="D166" s="82" t="s">
        <v>469</v>
      </c>
      <c r="E166" s="83" t="s">
        <v>99</v>
      </c>
      <c r="F166" s="84">
        <v>29.35</v>
      </c>
      <c r="G166" s="85">
        <v>3.98</v>
      </c>
      <c r="H166" s="86">
        <v>0.2644</v>
      </c>
      <c r="I166" s="126">
        <f t="shared" si="34"/>
        <v>5.03</v>
      </c>
      <c r="J166" s="127">
        <f t="shared" si="35"/>
        <v>147.63</v>
      </c>
      <c r="K166" s="134"/>
      <c r="L166" s="135">
        <f t="shared" si="36"/>
        <v>0</v>
      </c>
      <c r="M166" s="169">
        <f t="shared" si="37"/>
        <v>5.03</v>
      </c>
      <c r="N166" s="143">
        <f t="shared" si="38"/>
        <v>147.63</v>
      </c>
      <c r="O166" s="133"/>
      <c r="P166" s="132"/>
    </row>
    <row r="167" ht="22.5" spans="1:16">
      <c r="A167" s="82" t="s">
        <v>505</v>
      </c>
      <c r="B167" s="82" t="s">
        <v>471</v>
      </c>
      <c r="C167" s="83" t="s">
        <v>157</v>
      </c>
      <c r="D167" s="82" t="s">
        <v>472</v>
      </c>
      <c r="E167" s="83" t="s">
        <v>296</v>
      </c>
      <c r="F167" s="84">
        <v>2.85</v>
      </c>
      <c r="G167" s="85">
        <v>714.79</v>
      </c>
      <c r="H167" s="86">
        <v>0.2644</v>
      </c>
      <c r="I167" s="126">
        <f t="shared" si="34"/>
        <v>903.78</v>
      </c>
      <c r="J167" s="127">
        <f t="shared" si="35"/>
        <v>2575.77</v>
      </c>
      <c r="K167" s="134"/>
      <c r="L167" s="135">
        <f t="shared" si="36"/>
        <v>0</v>
      </c>
      <c r="M167" s="169">
        <f t="shared" si="37"/>
        <v>903.78</v>
      </c>
      <c r="N167" s="143">
        <f t="shared" si="38"/>
        <v>2575.77</v>
      </c>
      <c r="O167" s="133"/>
      <c r="P167" s="132"/>
    </row>
    <row r="168" ht="33.75" spans="1:16">
      <c r="A168" s="82" t="s">
        <v>506</v>
      </c>
      <c r="B168" s="82" t="s">
        <v>480</v>
      </c>
      <c r="C168" s="83" t="s">
        <v>157</v>
      </c>
      <c r="D168" s="82" t="s">
        <v>481</v>
      </c>
      <c r="E168" s="83" t="s">
        <v>412</v>
      </c>
      <c r="F168" s="84">
        <v>248.6</v>
      </c>
      <c r="G168" s="85">
        <v>10.45</v>
      </c>
      <c r="H168" s="86">
        <v>0.2644</v>
      </c>
      <c r="I168" s="126">
        <f t="shared" si="34"/>
        <v>13.21</v>
      </c>
      <c r="J168" s="127">
        <f t="shared" si="35"/>
        <v>3284</v>
      </c>
      <c r="K168" s="134"/>
      <c r="L168" s="135">
        <f t="shared" si="36"/>
        <v>0</v>
      </c>
      <c r="M168" s="169">
        <f t="shared" si="37"/>
        <v>13.21</v>
      </c>
      <c r="N168" s="143">
        <f t="shared" si="38"/>
        <v>3284</v>
      </c>
      <c r="O168" s="133"/>
      <c r="P168" s="132"/>
    </row>
    <row r="169" ht="33.75" spans="1:16">
      <c r="A169" s="82" t="s">
        <v>507</v>
      </c>
      <c r="B169" s="82" t="s">
        <v>486</v>
      </c>
      <c r="C169" s="83" t="s">
        <v>157</v>
      </c>
      <c r="D169" s="82" t="s">
        <v>487</v>
      </c>
      <c r="E169" s="83" t="s">
        <v>99</v>
      </c>
      <c r="F169" s="84">
        <v>16.4</v>
      </c>
      <c r="G169" s="85">
        <v>150.38</v>
      </c>
      <c r="H169" s="86">
        <v>0.2644</v>
      </c>
      <c r="I169" s="126">
        <f t="shared" si="34"/>
        <v>190.14</v>
      </c>
      <c r="J169" s="127">
        <f t="shared" si="35"/>
        <v>3118.29</v>
      </c>
      <c r="K169" s="134"/>
      <c r="L169" s="135">
        <f t="shared" si="36"/>
        <v>0</v>
      </c>
      <c r="M169" s="169">
        <f t="shared" si="37"/>
        <v>190.14</v>
      </c>
      <c r="N169" s="143">
        <f t="shared" si="38"/>
        <v>3118.29</v>
      </c>
      <c r="O169" s="133"/>
      <c r="P169" s="132"/>
    </row>
    <row r="170" ht="33.75" spans="1:16">
      <c r="A170" s="82" t="s">
        <v>508</v>
      </c>
      <c r="B170" s="82" t="s">
        <v>489</v>
      </c>
      <c r="C170" s="83" t="s">
        <v>157</v>
      </c>
      <c r="D170" s="82" t="s">
        <v>490</v>
      </c>
      <c r="E170" s="83" t="s">
        <v>99</v>
      </c>
      <c r="F170" s="84">
        <v>24</v>
      </c>
      <c r="G170" s="85">
        <v>75.39</v>
      </c>
      <c r="H170" s="86">
        <v>0.2644</v>
      </c>
      <c r="I170" s="126">
        <f t="shared" si="34"/>
        <v>95.32</v>
      </c>
      <c r="J170" s="127">
        <f t="shared" si="35"/>
        <v>2287.68</v>
      </c>
      <c r="K170" s="134"/>
      <c r="L170" s="135">
        <f t="shared" si="36"/>
        <v>0</v>
      </c>
      <c r="M170" s="169">
        <f t="shared" si="37"/>
        <v>95.32</v>
      </c>
      <c r="N170" s="143">
        <f t="shared" si="38"/>
        <v>2287.68</v>
      </c>
      <c r="O170" s="133"/>
      <c r="P170" s="132"/>
    </row>
    <row r="171" ht="15" spans="1:16">
      <c r="A171" s="164" t="s">
        <v>509</v>
      </c>
      <c r="B171" s="164" t="s">
        <v>87</v>
      </c>
      <c r="C171" s="188"/>
      <c r="D171" s="164" t="s">
        <v>22</v>
      </c>
      <c r="E171" s="188"/>
      <c r="F171" s="189"/>
      <c r="G171" s="190" t="s">
        <v>146</v>
      </c>
      <c r="H171" s="191"/>
      <c r="I171" s="194"/>
      <c r="J171" s="195"/>
      <c r="K171" s="144">
        <f>J172+J189+J201</f>
        <v>507105.72</v>
      </c>
      <c r="L171" s="196"/>
      <c r="M171" s="197"/>
      <c r="N171" s="198"/>
      <c r="O171" s="148"/>
      <c r="P171" s="148">
        <f>O172+O189+O201</f>
        <v>507105.72</v>
      </c>
    </row>
    <row r="172" ht="15" spans="1:16">
      <c r="A172" s="156" t="s">
        <v>510</v>
      </c>
      <c r="B172" s="156" t="s">
        <v>87</v>
      </c>
      <c r="C172" s="156"/>
      <c r="D172" s="156" t="s">
        <v>391</v>
      </c>
      <c r="E172" s="156"/>
      <c r="F172" s="156"/>
      <c r="G172" s="156"/>
      <c r="H172" s="156"/>
      <c r="I172" s="156"/>
      <c r="J172" s="192">
        <f>SUM(J173:J188)</f>
        <v>434161.18</v>
      </c>
      <c r="K172" s="156"/>
      <c r="L172" s="156"/>
      <c r="M172" s="156"/>
      <c r="N172" s="156"/>
      <c r="O172" s="192">
        <f>SUM(N173:N188)</f>
        <v>434161.18</v>
      </c>
      <c r="P172" s="156"/>
    </row>
    <row r="173" ht="33.75" spans="1:16">
      <c r="A173" s="82" t="s">
        <v>511</v>
      </c>
      <c r="B173" s="82" t="s">
        <v>512</v>
      </c>
      <c r="C173" s="83" t="s">
        <v>157</v>
      </c>
      <c r="D173" s="82" t="s">
        <v>513</v>
      </c>
      <c r="E173" s="83" t="s">
        <v>412</v>
      </c>
      <c r="F173" s="84">
        <v>572</v>
      </c>
      <c r="G173" s="85">
        <v>14.69</v>
      </c>
      <c r="H173" s="86">
        <v>0.2644</v>
      </c>
      <c r="I173" s="126">
        <f t="shared" ref="I173:I188" si="39">(TRUNC(G173*H173,2)+G173)</f>
        <v>18.57</v>
      </c>
      <c r="J173" s="127">
        <f t="shared" ref="J173:J188" si="40">(TRUNC(I173*F173,2))</f>
        <v>10622.04</v>
      </c>
      <c r="K173" s="134"/>
      <c r="L173" s="135">
        <f t="shared" ref="L173:L185" si="41">$L$1046</f>
        <v>0</v>
      </c>
      <c r="M173" s="169">
        <f t="shared" ref="M173:M185" si="42">I173*(1-L173)</f>
        <v>18.57</v>
      </c>
      <c r="N173" s="143">
        <f t="shared" ref="N173:N185" si="43">(TRUNC(M173*F173,2))</f>
        <v>10622.04</v>
      </c>
      <c r="O173" s="133"/>
      <c r="P173" s="132"/>
    </row>
    <row r="174" ht="33.75" spans="1:16">
      <c r="A174" s="82" t="s">
        <v>514</v>
      </c>
      <c r="B174" s="82" t="s">
        <v>515</v>
      </c>
      <c r="C174" s="83" t="s">
        <v>157</v>
      </c>
      <c r="D174" s="82" t="s">
        <v>516</v>
      </c>
      <c r="E174" s="83" t="s">
        <v>412</v>
      </c>
      <c r="F174" s="84">
        <v>1881</v>
      </c>
      <c r="G174" s="85">
        <v>13.51</v>
      </c>
      <c r="H174" s="86">
        <v>0.2644</v>
      </c>
      <c r="I174" s="126">
        <f t="shared" si="39"/>
        <v>17.08</v>
      </c>
      <c r="J174" s="127">
        <f t="shared" si="40"/>
        <v>32127.48</v>
      </c>
      <c r="K174" s="134"/>
      <c r="L174" s="135">
        <f t="shared" si="41"/>
        <v>0</v>
      </c>
      <c r="M174" s="169">
        <f t="shared" si="42"/>
        <v>17.08</v>
      </c>
      <c r="N174" s="143">
        <f t="shared" si="43"/>
        <v>32127.48</v>
      </c>
      <c r="O174" s="133"/>
      <c r="P174" s="132"/>
    </row>
    <row r="175" ht="33.75" spans="1:16">
      <c r="A175" s="82" t="s">
        <v>517</v>
      </c>
      <c r="B175" s="82" t="s">
        <v>518</v>
      </c>
      <c r="C175" s="83" t="s">
        <v>157</v>
      </c>
      <c r="D175" s="82" t="s">
        <v>519</v>
      </c>
      <c r="E175" s="83" t="s">
        <v>412</v>
      </c>
      <c r="F175" s="84">
        <v>2387</v>
      </c>
      <c r="G175" s="85">
        <v>10.99</v>
      </c>
      <c r="H175" s="86">
        <v>0.2644</v>
      </c>
      <c r="I175" s="126">
        <f t="shared" si="39"/>
        <v>13.89</v>
      </c>
      <c r="J175" s="127">
        <f t="shared" si="40"/>
        <v>33155.43</v>
      </c>
      <c r="K175" s="134"/>
      <c r="L175" s="135">
        <f t="shared" si="41"/>
        <v>0</v>
      </c>
      <c r="M175" s="169">
        <f t="shared" si="42"/>
        <v>13.89</v>
      </c>
      <c r="N175" s="143">
        <f t="shared" si="43"/>
        <v>33155.43</v>
      </c>
      <c r="O175" s="133"/>
      <c r="P175" s="132"/>
    </row>
    <row r="176" ht="33.75" spans="1:16">
      <c r="A176" s="82" t="s">
        <v>520</v>
      </c>
      <c r="B176" s="82" t="s">
        <v>521</v>
      </c>
      <c r="C176" s="83" t="s">
        <v>157</v>
      </c>
      <c r="D176" s="82" t="s">
        <v>522</v>
      </c>
      <c r="E176" s="83" t="s">
        <v>412</v>
      </c>
      <c r="F176" s="84">
        <v>794.2</v>
      </c>
      <c r="G176" s="85">
        <v>9.18</v>
      </c>
      <c r="H176" s="86">
        <v>0.2644</v>
      </c>
      <c r="I176" s="126">
        <f t="shared" si="39"/>
        <v>11.6</v>
      </c>
      <c r="J176" s="127">
        <f t="shared" si="40"/>
        <v>9212.72</v>
      </c>
      <c r="K176" s="134"/>
      <c r="L176" s="135">
        <f t="shared" si="41"/>
        <v>0</v>
      </c>
      <c r="M176" s="169">
        <f t="shared" si="42"/>
        <v>11.6</v>
      </c>
      <c r="N176" s="143">
        <f t="shared" si="43"/>
        <v>9212.72</v>
      </c>
      <c r="O176" s="133"/>
      <c r="P176" s="132"/>
    </row>
    <row r="177" ht="45" spans="1:16">
      <c r="A177" s="82" t="s">
        <v>523</v>
      </c>
      <c r="B177" s="82" t="s">
        <v>524</v>
      </c>
      <c r="C177" s="83" t="s">
        <v>157</v>
      </c>
      <c r="D177" s="82" t="s">
        <v>525</v>
      </c>
      <c r="E177" s="83" t="s">
        <v>412</v>
      </c>
      <c r="F177" s="84">
        <v>976.8</v>
      </c>
      <c r="G177" s="85">
        <v>10.17</v>
      </c>
      <c r="H177" s="86">
        <v>0.2644</v>
      </c>
      <c r="I177" s="126">
        <f t="shared" si="39"/>
        <v>12.85</v>
      </c>
      <c r="J177" s="127">
        <f t="shared" si="40"/>
        <v>12551.88</v>
      </c>
      <c r="K177" s="134"/>
      <c r="L177" s="135">
        <f t="shared" si="41"/>
        <v>0</v>
      </c>
      <c r="M177" s="169">
        <f t="shared" si="42"/>
        <v>12.85</v>
      </c>
      <c r="N177" s="143">
        <f t="shared" si="43"/>
        <v>12551.88</v>
      </c>
      <c r="O177" s="133"/>
      <c r="P177" s="132"/>
    </row>
    <row r="178" ht="33.75" spans="1:16">
      <c r="A178" s="82" t="s">
        <v>526</v>
      </c>
      <c r="B178" s="82" t="s">
        <v>474</v>
      </c>
      <c r="C178" s="83" t="s">
        <v>157</v>
      </c>
      <c r="D178" s="82" t="s">
        <v>475</v>
      </c>
      <c r="E178" s="83" t="s">
        <v>412</v>
      </c>
      <c r="F178" s="84">
        <v>2175.8</v>
      </c>
      <c r="G178" s="85">
        <v>12.88</v>
      </c>
      <c r="H178" s="86">
        <v>0.2644</v>
      </c>
      <c r="I178" s="126">
        <f t="shared" si="39"/>
        <v>16.28</v>
      </c>
      <c r="J178" s="127">
        <f t="shared" si="40"/>
        <v>35422.02</v>
      </c>
      <c r="K178" s="134"/>
      <c r="L178" s="135">
        <f t="shared" si="41"/>
        <v>0</v>
      </c>
      <c r="M178" s="169">
        <f t="shared" si="42"/>
        <v>16.28</v>
      </c>
      <c r="N178" s="143">
        <f t="shared" si="43"/>
        <v>35422.02</v>
      </c>
      <c r="O178" s="133"/>
      <c r="P178" s="132"/>
    </row>
    <row r="179" ht="33.75" spans="1:16">
      <c r="A179" s="82" t="s">
        <v>527</v>
      </c>
      <c r="B179" s="82" t="s">
        <v>477</v>
      </c>
      <c r="C179" s="83" t="s">
        <v>157</v>
      </c>
      <c r="D179" s="82" t="s">
        <v>478</v>
      </c>
      <c r="E179" s="83" t="s">
        <v>412</v>
      </c>
      <c r="F179" s="84">
        <v>160.6</v>
      </c>
      <c r="G179" s="85">
        <v>11.86</v>
      </c>
      <c r="H179" s="86">
        <v>0.2644</v>
      </c>
      <c r="I179" s="126">
        <f t="shared" si="39"/>
        <v>14.99</v>
      </c>
      <c r="J179" s="127">
        <f t="shared" si="40"/>
        <v>2407.39</v>
      </c>
      <c r="K179" s="134"/>
      <c r="L179" s="135">
        <f t="shared" si="41"/>
        <v>0</v>
      </c>
      <c r="M179" s="169">
        <f t="shared" si="42"/>
        <v>14.99</v>
      </c>
      <c r="N179" s="143">
        <f t="shared" si="43"/>
        <v>2407.39</v>
      </c>
      <c r="O179" s="133"/>
      <c r="P179" s="132"/>
    </row>
    <row r="180" ht="45" spans="1:16">
      <c r="A180" s="82" t="s">
        <v>528</v>
      </c>
      <c r="B180" s="82" t="s">
        <v>529</v>
      </c>
      <c r="C180" s="83" t="s">
        <v>157</v>
      </c>
      <c r="D180" s="82" t="s">
        <v>530</v>
      </c>
      <c r="E180" s="83" t="s">
        <v>99</v>
      </c>
      <c r="F180" s="84">
        <v>61.56</v>
      </c>
      <c r="G180" s="85">
        <v>86.57</v>
      </c>
      <c r="H180" s="86">
        <v>0.2644</v>
      </c>
      <c r="I180" s="126">
        <f t="shared" si="39"/>
        <v>109.45</v>
      </c>
      <c r="J180" s="127">
        <f t="shared" si="40"/>
        <v>6737.74</v>
      </c>
      <c r="K180" s="134"/>
      <c r="L180" s="135">
        <f t="shared" si="41"/>
        <v>0</v>
      </c>
      <c r="M180" s="169">
        <f t="shared" si="42"/>
        <v>109.45</v>
      </c>
      <c r="N180" s="143">
        <f t="shared" si="43"/>
        <v>6737.74</v>
      </c>
      <c r="O180" s="133"/>
      <c r="P180" s="132"/>
    </row>
    <row r="181" ht="33.75" spans="1:16">
      <c r="A181" s="82" t="s">
        <v>531</v>
      </c>
      <c r="B181" s="82" t="s">
        <v>532</v>
      </c>
      <c r="C181" s="83" t="s">
        <v>157</v>
      </c>
      <c r="D181" s="82" t="s">
        <v>533</v>
      </c>
      <c r="E181" s="83" t="s">
        <v>99</v>
      </c>
      <c r="F181" s="84">
        <v>137.46</v>
      </c>
      <c r="G181" s="85">
        <v>133.23</v>
      </c>
      <c r="H181" s="86">
        <v>0.2644</v>
      </c>
      <c r="I181" s="126">
        <f t="shared" si="39"/>
        <v>168.45</v>
      </c>
      <c r="J181" s="127">
        <f t="shared" si="40"/>
        <v>23155.13</v>
      </c>
      <c r="K181" s="134"/>
      <c r="L181" s="135">
        <f t="shared" si="41"/>
        <v>0</v>
      </c>
      <c r="M181" s="169">
        <f t="shared" si="42"/>
        <v>168.45</v>
      </c>
      <c r="N181" s="143">
        <f t="shared" si="43"/>
        <v>23155.13</v>
      </c>
      <c r="O181" s="133"/>
      <c r="P181" s="132"/>
    </row>
    <row r="182" ht="33.75" spans="1:16">
      <c r="A182" s="82" t="s">
        <v>534</v>
      </c>
      <c r="B182" s="82" t="s">
        <v>535</v>
      </c>
      <c r="C182" s="83" t="s">
        <v>157</v>
      </c>
      <c r="D182" s="82" t="s">
        <v>536</v>
      </c>
      <c r="E182" s="83" t="s">
        <v>99</v>
      </c>
      <c r="F182" s="84">
        <v>143.78</v>
      </c>
      <c r="G182" s="85">
        <v>87.45</v>
      </c>
      <c r="H182" s="86">
        <v>0.2644</v>
      </c>
      <c r="I182" s="126">
        <f t="shared" si="39"/>
        <v>110.57</v>
      </c>
      <c r="J182" s="127">
        <f t="shared" si="40"/>
        <v>15897.75</v>
      </c>
      <c r="K182" s="134"/>
      <c r="L182" s="135">
        <f t="shared" si="41"/>
        <v>0</v>
      </c>
      <c r="M182" s="169">
        <f t="shared" si="42"/>
        <v>110.57</v>
      </c>
      <c r="N182" s="143">
        <f t="shared" si="43"/>
        <v>15897.75</v>
      </c>
      <c r="O182" s="133"/>
      <c r="P182" s="132"/>
    </row>
    <row r="183" ht="22.5" spans="1:16">
      <c r="A183" s="82" t="s">
        <v>537</v>
      </c>
      <c r="B183" s="82" t="s">
        <v>538</v>
      </c>
      <c r="C183" s="83" t="s">
        <v>166</v>
      </c>
      <c r="D183" s="82" t="s">
        <v>539</v>
      </c>
      <c r="E183" s="83" t="s">
        <v>296</v>
      </c>
      <c r="F183" s="84">
        <v>160.986</v>
      </c>
      <c r="G183" s="85">
        <v>792.43</v>
      </c>
      <c r="H183" s="86">
        <v>0.2644</v>
      </c>
      <c r="I183" s="126">
        <f t="shared" si="39"/>
        <v>1001.94</v>
      </c>
      <c r="J183" s="127">
        <f t="shared" si="40"/>
        <v>161298.31</v>
      </c>
      <c r="K183" s="134"/>
      <c r="L183" s="135">
        <f t="shared" si="41"/>
        <v>0</v>
      </c>
      <c r="M183" s="169">
        <f t="shared" si="42"/>
        <v>1001.94</v>
      </c>
      <c r="N183" s="143">
        <f t="shared" si="43"/>
        <v>161298.31</v>
      </c>
      <c r="O183" s="133"/>
      <c r="P183" s="132"/>
    </row>
    <row r="184" ht="22.5" spans="1:16">
      <c r="A184" s="82" t="s">
        <v>540</v>
      </c>
      <c r="B184" s="82" t="s">
        <v>541</v>
      </c>
      <c r="C184" s="83" t="s">
        <v>157</v>
      </c>
      <c r="D184" s="82" t="s">
        <v>542</v>
      </c>
      <c r="E184" s="83" t="s">
        <v>296</v>
      </c>
      <c r="F184" s="84">
        <v>160.986</v>
      </c>
      <c r="G184" s="85">
        <v>49.98</v>
      </c>
      <c r="H184" s="86">
        <v>0.2644</v>
      </c>
      <c r="I184" s="126">
        <f t="shared" si="39"/>
        <v>63.19</v>
      </c>
      <c r="J184" s="127">
        <f t="shared" si="40"/>
        <v>10172.7</v>
      </c>
      <c r="K184" s="134"/>
      <c r="L184" s="135">
        <f t="shared" si="41"/>
        <v>0</v>
      </c>
      <c r="M184" s="169">
        <f t="shared" si="42"/>
        <v>63.19</v>
      </c>
      <c r="N184" s="143">
        <f t="shared" si="43"/>
        <v>10172.7</v>
      </c>
      <c r="O184" s="133"/>
      <c r="P184" s="132"/>
    </row>
    <row r="185" ht="78.75" spans="1:16">
      <c r="A185" s="82" t="s">
        <v>543</v>
      </c>
      <c r="B185" s="82" t="s">
        <v>544</v>
      </c>
      <c r="C185" s="83" t="s">
        <v>90</v>
      </c>
      <c r="D185" s="82" t="s">
        <v>545</v>
      </c>
      <c r="E185" s="83" t="s">
        <v>296</v>
      </c>
      <c r="F185" s="84">
        <v>179.02</v>
      </c>
      <c r="G185" s="85">
        <v>47.34</v>
      </c>
      <c r="H185" s="86">
        <v>0.2644</v>
      </c>
      <c r="I185" s="126">
        <f t="shared" si="39"/>
        <v>59.85</v>
      </c>
      <c r="J185" s="127">
        <f t="shared" si="40"/>
        <v>10714.34</v>
      </c>
      <c r="K185" s="134"/>
      <c r="L185" s="135">
        <f t="shared" si="41"/>
        <v>0</v>
      </c>
      <c r="M185" s="169">
        <f t="shared" si="42"/>
        <v>59.85</v>
      </c>
      <c r="N185" s="143">
        <f t="shared" si="43"/>
        <v>10714.34</v>
      </c>
      <c r="O185" s="133"/>
      <c r="P185" s="132"/>
    </row>
    <row r="186" ht="33.75" spans="1:16">
      <c r="A186" s="82" t="s">
        <v>546</v>
      </c>
      <c r="B186" s="82" t="s">
        <v>547</v>
      </c>
      <c r="C186" s="83" t="s">
        <v>157</v>
      </c>
      <c r="D186" s="82" t="s">
        <v>548</v>
      </c>
      <c r="E186" s="83" t="s">
        <v>412</v>
      </c>
      <c r="F186" s="84">
        <v>343.2</v>
      </c>
      <c r="G186" s="85">
        <v>21.45</v>
      </c>
      <c r="H186" s="86">
        <v>0.2644</v>
      </c>
      <c r="I186" s="126">
        <f t="shared" si="39"/>
        <v>27.12</v>
      </c>
      <c r="J186" s="127">
        <f t="shared" si="40"/>
        <v>9307.58</v>
      </c>
      <c r="K186" s="134"/>
      <c r="L186" s="135">
        <f t="shared" ref="L186:L197" si="44">$L$1046</f>
        <v>0</v>
      </c>
      <c r="M186" s="169">
        <f t="shared" ref="M186:M198" si="45">I186*(1-L186)</f>
        <v>27.12</v>
      </c>
      <c r="N186" s="131">
        <f t="shared" ref="N186:N198" si="46">(TRUNC(M186*F186,2))</f>
        <v>9307.58</v>
      </c>
      <c r="O186" s="133"/>
      <c r="P186" s="132"/>
    </row>
    <row r="187" ht="33.75" spans="1:16">
      <c r="A187" s="82" t="s">
        <v>549</v>
      </c>
      <c r="B187" s="82" t="s">
        <v>550</v>
      </c>
      <c r="C187" s="83" t="s">
        <v>157</v>
      </c>
      <c r="D187" s="82" t="s">
        <v>551</v>
      </c>
      <c r="E187" s="83" t="s">
        <v>412</v>
      </c>
      <c r="F187" s="84">
        <v>884.4</v>
      </c>
      <c r="G187" s="85">
        <v>16.78</v>
      </c>
      <c r="H187" s="86">
        <v>0.2644</v>
      </c>
      <c r="I187" s="126">
        <f t="shared" si="39"/>
        <v>21.21</v>
      </c>
      <c r="J187" s="127">
        <f t="shared" si="40"/>
        <v>18758.12</v>
      </c>
      <c r="K187" s="199"/>
      <c r="L187" s="135">
        <f t="shared" si="44"/>
        <v>0</v>
      </c>
      <c r="M187" s="169">
        <f t="shared" si="45"/>
        <v>21.21</v>
      </c>
      <c r="N187" s="131">
        <f t="shared" si="46"/>
        <v>18758.12</v>
      </c>
      <c r="O187" s="133"/>
      <c r="P187" s="132"/>
    </row>
    <row r="188" ht="33.75" spans="1:16">
      <c r="A188" s="82" t="s">
        <v>552</v>
      </c>
      <c r="B188" s="82" t="s">
        <v>553</v>
      </c>
      <c r="C188" s="83" t="s">
        <v>157</v>
      </c>
      <c r="D188" s="82" t="s">
        <v>554</v>
      </c>
      <c r="E188" s="83" t="s">
        <v>412</v>
      </c>
      <c r="F188" s="84">
        <v>2600.4</v>
      </c>
      <c r="G188" s="85">
        <v>12.97</v>
      </c>
      <c r="H188" s="86">
        <v>0.2644</v>
      </c>
      <c r="I188" s="126">
        <f t="shared" si="39"/>
        <v>16.39</v>
      </c>
      <c r="J188" s="127">
        <f t="shared" si="40"/>
        <v>42620.55</v>
      </c>
      <c r="K188" s="134"/>
      <c r="L188" s="135">
        <f t="shared" si="44"/>
        <v>0</v>
      </c>
      <c r="M188" s="169">
        <f t="shared" si="45"/>
        <v>16.39</v>
      </c>
      <c r="N188" s="131">
        <f t="shared" si="46"/>
        <v>42620.55</v>
      </c>
      <c r="O188" s="133"/>
      <c r="P188" s="132"/>
    </row>
    <row r="189" ht="15" spans="1:16">
      <c r="A189" s="156" t="s">
        <v>555</v>
      </c>
      <c r="B189" s="156" t="s">
        <v>87</v>
      </c>
      <c r="C189" s="156"/>
      <c r="D189" s="156" t="s">
        <v>399</v>
      </c>
      <c r="E189" s="156"/>
      <c r="F189" s="156"/>
      <c r="G189" s="156" t="s">
        <v>146</v>
      </c>
      <c r="H189" s="156"/>
      <c r="I189" s="156"/>
      <c r="J189" s="192">
        <f>SUM(J190:J200)</f>
        <v>53740.67</v>
      </c>
      <c r="K189" s="200"/>
      <c r="L189" s="168"/>
      <c r="M189" s="182"/>
      <c r="N189" s="183"/>
      <c r="O189" s="184">
        <f>SUM(N190:N200)</f>
        <v>53740.67</v>
      </c>
      <c r="P189" s="184"/>
    </row>
    <row r="190" ht="33.75" spans="1:16">
      <c r="A190" s="82" t="s">
        <v>556</v>
      </c>
      <c r="B190" s="82" t="s">
        <v>557</v>
      </c>
      <c r="C190" s="83" t="s">
        <v>149</v>
      </c>
      <c r="D190" s="82" t="s">
        <v>558</v>
      </c>
      <c r="E190" s="83" t="s">
        <v>296</v>
      </c>
      <c r="F190" s="84">
        <v>3.2</v>
      </c>
      <c r="G190" s="85">
        <v>632.51</v>
      </c>
      <c r="H190" s="86">
        <v>0.2644</v>
      </c>
      <c r="I190" s="126">
        <f t="shared" ref="I186:I198" si="47">(TRUNC(G190*H190,2)+G190)</f>
        <v>799.74</v>
      </c>
      <c r="J190" s="141">
        <f t="shared" ref="J186:J198" si="48">(TRUNC(I190*F190,2))</f>
        <v>2559.16</v>
      </c>
      <c r="K190" s="134"/>
      <c r="L190" s="135">
        <f t="shared" si="44"/>
        <v>0</v>
      </c>
      <c r="M190" s="169">
        <f t="shared" si="45"/>
        <v>799.74</v>
      </c>
      <c r="N190" s="131">
        <f t="shared" si="46"/>
        <v>2559.16</v>
      </c>
      <c r="O190" s="133"/>
      <c r="P190" s="132"/>
    </row>
    <row r="191" ht="45" spans="1:16">
      <c r="A191" s="82" t="s">
        <v>559</v>
      </c>
      <c r="B191" s="82" t="s">
        <v>560</v>
      </c>
      <c r="C191" s="83" t="s">
        <v>149</v>
      </c>
      <c r="D191" s="82" t="s">
        <v>561</v>
      </c>
      <c r="E191" s="83" t="s">
        <v>296</v>
      </c>
      <c r="F191" s="84">
        <v>14.33</v>
      </c>
      <c r="G191" s="85">
        <v>633.46</v>
      </c>
      <c r="H191" s="86">
        <v>0.2644</v>
      </c>
      <c r="I191" s="126">
        <f t="shared" si="47"/>
        <v>800.94</v>
      </c>
      <c r="J191" s="141">
        <f t="shared" si="48"/>
        <v>11477.47</v>
      </c>
      <c r="K191" s="134"/>
      <c r="L191" s="135">
        <f t="shared" si="44"/>
        <v>0</v>
      </c>
      <c r="M191" s="169">
        <f t="shared" si="45"/>
        <v>800.94</v>
      </c>
      <c r="N191" s="131">
        <f t="shared" si="46"/>
        <v>11477.47</v>
      </c>
      <c r="O191" s="133"/>
      <c r="P191" s="132"/>
    </row>
    <row r="192" ht="33.75" spans="1:16">
      <c r="A192" s="82" t="s">
        <v>562</v>
      </c>
      <c r="B192" s="82" t="s">
        <v>512</v>
      </c>
      <c r="C192" s="83" t="s">
        <v>157</v>
      </c>
      <c r="D192" s="82" t="s">
        <v>513</v>
      </c>
      <c r="E192" s="83" t="s">
        <v>412</v>
      </c>
      <c r="F192" s="84">
        <v>123.13</v>
      </c>
      <c r="G192" s="85">
        <v>14.69</v>
      </c>
      <c r="H192" s="86">
        <v>0.2644</v>
      </c>
      <c r="I192" s="126">
        <f t="shared" si="47"/>
        <v>18.57</v>
      </c>
      <c r="J192" s="141">
        <f t="shared" si="48"/>
        <v>2286.52</v>
      </c>
      <c r="K192" s="128"/>
      <c r="L192" s="135">
        <f t="shared" si="44"/>
        <v>0</v>
      </c>
      <c r="M192" s="169">
        <f t="shared" si="45"/>
        <v>18.57</v>
      </c>
      <c r="N192" s="131">
        <f t="shared" si="46"/>
        <v>2286.52</v>
      </c>
      <c r="O192" s="132"/>
      <c r="P192" s="132"/>
    </row>
    <row r="193" ht="33.75" spans="1:16">
      <c r="A193" s="82" t="s">
        <v>563</v>
      </c>
      <c r="B193" s="82" t="s">
        <v>564</v>
      </c>
      <c r="C193" s="83" t="s">
        <v>157</v>
      </c>
      <c r="D193" s="82" t="s">
        <v>565</v>
      </c>
      <c r="E193" s="83" t="s">
        <v>412</v>
      </c>
      <c r="F193" s="84">
        <v>71.1</v>
      </c>
      <c r="G193" s="85">
        <v>12.44</v>
      </c>
      <c r="H193" s="86">
        <v>0.2644</v>
      </c>
      <c r="I193" s="126">
        <f t="shared" si="47"/>
        <v>15.72</v>
      </c>
      <c r="J193" s="141">
        <f t="shared" si="48"/>
        <v>1117.69</v>
      </c>
      <c r="K193" s="128"/>
      <c r="L193" s="135">
        <f t="shared" si="44"/>
        <v>0</v>
      </c>
      <c r="M193" s="169">
        <f t="shared" si="45"/>
        <v>15.72</v>
      </c>
      <c r="N193" s="131">
        <f t="shared" si="46"/>
        <v>1117.69</v>
      </c>
      <c r="O193" s="132"/>
      <c r="P193" s="132"/>
    </row>
    <row r="194" ht="33.75" spans="1:16">
      <c r="A194" s="82" t="s">
        <v>566</v>
      </c>
      <c r="B194" s="82" t="s">
        <v>521</v>
      </c>
      <c r="C194" s="83" t="s">
        <v>157</v>
      </c>
      <c r="D194" s="82" t="s">
        <v>522</v>
      </c>
      <c r="E194" s="83" t="s">
        <v>412</v>
      </c>
      <c r="F194" s="84">
        <v>240.06</v>
      </c>
      <c r="G194" s="85">
        <v>9.18</v>
      </c>
      <c r="H194" s="86">
        <v>0.2644</v>
      </c>
      <c r="I194" s="126">
        <f t="shared" si="47"/>
        <v>11.6</v>
      </c>
      <c r="J194" s="141">
        <f t="shared" si="48"/>
        <v>2784.69</v>
      </c>
      <c r="K194" s="128"/>
      <c r="L194" s="135">
        <f t="shared" si="44"/>
        <v>0</v>
      </c>
      <c r="M194" s="169">
        <f t="shared" si="45"/>
        <v>11.6</v>
      </c>
      <c r="N194" s="131">
        <f t="shared" si="46"/>
        <v>2784.69</v>
      </c>
      <c r="O194" s="132"/>
      <c r="P194" s="132"/>
    </row>
    <row r="195" ht="33.75" spans="1:16">
      <c r="A195" s="82" t="s">
        <v>567</v>
      </c>
      <c r="B195" s="82" t="s">
        <v>568</v>
      </c>
      <c r="C195" s="83" t="s">
        <v>157</v>
      </c>
      <c r="D195" s="82" t="s">
        <v>569</v>
      </c>
      <c r="E195" s="83" t="s">
        <v>412</v>
      </c>
      <c r="F195" s="84">
        <v>21.36</v>
      </c>
      <c r="G195" s="85">
        <v>14.03</v>
      </c>
      <c r="H195" s="86">
        <v>0.2644</v>
      </c>
      <c r="I195" s="126">
        <f t="shared" si="47"/>
        <v>17.73</v>
      </c>
      <c r="J195" s="141">
        <f t="shared" si="48"/>
        <v>378.71</v>
      </c>
      <c r="K195" s="128"/>
      <c r="L195" s="135">
        <f t="shared" si="44"/>
        <v>0</v>
      </c>
      <c r="M195" s="169">
        <f t="shared" si="45"/>
        <v>17.73</v>
      </c>
      <c r="N195" s="131">
        <f t="shared" si="46"/>
        <v>378.71</v>
      </c>
      <c r="O195" s="132"/>
      <c r="P195" s="132"/>
    </row>
    <row r="196" ht="33.75" spans="1:16">
      <c r="A196" s="89" t="s">
        <v>570</v>
      </c>
      <c r="B196" s="89" t="s">
        <v>477</v>
      </c>
      <c r="C196" s="201" t="s">
        <v>157</v>
      </c>
      <c r="D196" s="89" t="s">
        <v>478</v>
      </c>
      <c r="E196" s="201" t="s">
        <v>412</v>
      </c>
      <c r="F196" s="91">
        <v>248.44</v>
      </c>
      <c r="G196" s="202">
        <v>11.86</v>
      </c>
      <c r="H196" s="86">
        <v>0.2644</v>
      </c>
      <c r="I196" s="126">
        <f t="shared" si="47"/>
        <v>14.99</v>
      </c>
      <c r="J196" s="141">
        <f t="shared" si="48"/>
        <v>3724.11</v>
      </c>
      <c r="K196" s="134"/>
      <c r="L196" s="135">
        <f t="shared" si="44"/>
        <v>0</v>
      </c>
      <c r="M196" s="169">
        <f t="shared" si="45"/>
        <v>14.99</v>
      </c>
      <c r="N196" s="131">
        <f t="shared" si="46"/>
        <v>3724.11</v>
      </c>
      <c r="O196" s="133"/>
      <c r="P196" s="133"/>
    </row>
    <row r="197" ht="45" spans="1:16">
      <c r="A197" s="89" t="s">
        <v>571</v>
      </c>
      <c r="B197" s="89" t="s">
        <v>572</v>
      </c>
      <c r="C197" s="201" t="s">
        <v>157</v>
      </c>
      <c r="D197" s="89" t="s">
        <v>573</v>
      </c>
      <c r="E197" s="201" t="s">
        <v>99</v>
      </c>
      <c r="F197" s="91">
        <v>41.6</v>
      </c>
      <c r="G197" s="202">
        <v>70.34</v>
      </c>
      <c r="H197" s="86">
        <v>0.2644</v>
      </c>
      <c r="I197" s="126">
        <f t="shared" si="47"/>
        <v>88.93</v>
      </c>
      <c r="J197" s="141">
        <f t="shared" si="48"/>
        <v>3699.48</v>
      </c>
      <c r="K197" s="134"/>
      <c r="L197" s="135">
        <f t="shared" si="44"/>
        <v>0</v>
      </c>
      <c r="M197" s="169">
        <f t="shared" si="45"/>
        <v>88.93</v>
      </c>
      <c r="N197" s="131">
        <f t="shared" si="46"/>
        <v>3699.48</v>
      </c>
      <c r="O197" s="133"/>
      <c r="P197" s="133"/>
    </row>
    <row r="198" ht="22.5" spans="1:16">
      <c r="A198" s="82" t="s">
        <v>574</v>
      </c>
      <c r="B198" s="82" t="s">
        <v>575</v>
      </c>
      <c r="C198" s="83" t="s">
        <v>157</v>
      </c>
      <c r="D198" s="82" t="s">
        <v>576</v>
      </c>
      <c r="E198" s="83" t="s">
        <v>99</v>
      </c>
      <c r="F198" s="84">
        <v>57.63</v>
      </c>
      <c r="G198" s="85">
        <v>134.74</v>
      </c>
      <c r="H198" s="86">
        <v>0.2644</v>
      </c>
      <c r="I198" s="126">
        <f t="shared" si="47"/>
        <v>170.36</v>
      </c>
      <c r="J198" s="141">
        <f t="shared" si="48"/>
        <v>9817.84</v>
      </c>
      <c r="K198" s="128"/>
      <c r="L198" s="135">
        <f t="shared" ref="L198:L223" si="49">$L$1046</f>
        <v>0</v>
      </c>
      <c r="M198" s="169">
        <f t="shared" si="45"/>
        <v>170.36</v>
      </c>
      <c r="N198" s="131">
        <f t="shared" si="46"/>
        <v>9817.84</v>
      </c>
      <c r="O198" s="132"/>
      <c r="P198" s="132"/>
    </row>
    <row r="199" ht="33.75" spans="1:16">
      <c r="A199" s="82" t="s">
        <v>577</v>
      </c>
      <c r="B199" s="82" t="s">
        <v>578</v>
      </c>
      <c r="C199" s="83" t="s">
        <v>157</v>
      </c>
      <c r="D199" s="82" t="s">
        <v>579</v>
      </c>
      <c r="E199" s="83" t="s">
        <v>99</v>
      </c>
      <c r="F199" s="84">
        <v>71.28</v>
      </c>
      <c r="G199" s="85">
        <v>100.95</v>
      </c>
      <c r="H199" s="86">
        <v>0.2644</v>
      </c>
      <c r="I199" s="126">
        <f t="shared" ref="I199:I223" si="50">(TRUNC(G199*H199,2)+G199)</f>
        <v>127.64</v>
      </c>
      <c r="J199" s="141">
        <f t="shared" ref="J199:J223" si="51">(TRUNC(I199*F199,2))</f>
        <v>9098.17</v>
      </c>
      <c r="K199" s="128"/>
      <c r="L199" s="135">
        <f t="shared" si="49"/>
        <v>0</v>
      </c>
      <c r="M199" s="169">
        <f t="shared" ref="M199:M223" si="52">I199*(1-L199)</f>
        <v>127.64</v>
      </c>
      <c r="N199" s="131">
        <f t="shared" ref="N199:N223" si="53">(TRUNC(M199*F199,2))</f>
        <v>9098.17</v>
      </c>
      <c r="O199" s="132"/>
      <c r="P199" s="132"/>
    </row>
    <row r="200" ht="33.75" spans="1:16">
      <c r="A200" s="82" t="s">
        <v>580</v>
      </c>
      <c r="B200" s="82" t="s">
        <v>581</v>
      </c>
      <c r="C200" s="83" t="s">
        <v>157</v>
      </c>
      <c r="D200" s="82" t="s">
        <v>582</v>
      </c>
      <c r="E200" s="83" t="s">
        <v>296</v>
      </c>
      <c r="F200" s="84">
        <v>272.2</v>
      </c>
      <c r="G200" s="85">
        <v>19.75</v>
      </c>
      <c r="H200" s="86">
        <v>0.2644</v>
      </c>
      <c r="I200" s="126">
        <f t="shared" si="50"/>
        <v>24.97</v>
      </c>
      <c r="J200" s="141">
        <f t="shared" si="51"/>
        <v>6796.83</v>
      </c>
      <c r="K200" s="128"/>
      <c r="L200" s="135">
        <f t="shared" si="49"/>
        <v>0</v>
      </c>
      <c r="M200" s="169">
        <f t="shared" si="52"/>
        <v>24.97</v>
      </c>
      <c r="N200" s="131">
        <f t="shared" si="53"/>
        <v>6796.83</v>
      </c>
      <c r="O200" s="132"/>
      <c r="P200" s="132"/>
    </row>
    <row r="201" ht="15" spans="1:16">
      <c r="A201" s="156" t="s">
        <v>583</v>
      </c>
      <c r="B201" s="156" t="s">
        <v>87</v>
      </c>
      <c r="C201" s="203"/>
      <c r="D201" s="156" t="s">
        <v>403</v>
      </c>
      <c r="E201" s="203"/>
      <c r="F201" s="204"/>
      <c r="G201" s="185" t="s">
        <v>146</v>
      </c>
      <c r="H201" s="205"/>
      <c r="I201" s="210"/>
      <c r="J201" s="180">
        <f>SUM(J202:J211)</f>
        <v>19203.87</v>
      </c>
      <c r="K201" s="181"/>
      <c r="L201" s="211"/>
      <c r="M201" s="212"/>
      <c r="N201" s="213"/>
      <c r="O201" s="184">
        <f>SUM(N202:N211)</f>
        <v>19203.87</v>
      </c>
      <c r="P201" s="184"/>
    </row>
    <row r="202" ht="33.75" spans="1:16">
      <c r="A202" s="82" t="s">
        <v>584</v>
      </c>
      <c r="B202" s="82" t="s">
        <v>557</v>
      </c>
      <c r="C202" s="83" t="s">
        <v>149</v>
      </c>
      <c r="D202" s="82" t="s">
        <v>558</v>
      </c>
      <c r="E202" s="83" t="s">
        <v>296</v>
      </c>
      <c r="F202" s="84">
        <v>1.16</v>
      </c>
      <c r="G202" s="85">
        <v>632.51</v>
      </c>
      <c r="H202" s="86">
        <v>0.2644</v>
      </c>
      <c r="I202" s="126">
        <f t="shared" si="50"/>
        <v>799.74</v>
      </c>
      <c r="J202" s="141">
        <f t="shared" si="51"/>
        <v>927.69</v>
      </c>
      <c r="K202" s="128"/>
      <c r="L202" s="135">
        <f t="shared" si="49"/>
        <v>0</v>
      </c>
      <c r="M202" s="169">
        <f t="shared" si="52"/>
        <v>799.74</v>
      </c>
      <c r="N202" s="131">
        <f t="shared" si="53"/>
        <v>927.69</v>
      </c>
      <c r="O202" s="132"/>
      <c r="P202" s="132"/>
    </row>
    <row r="203" ht="45" spans="1:16">
      <c r="A203" s="82" t="s">
        <v>585</v>
      </c>
      <c r="B203" s="82" t="s">
        <v>560</v>
      </c>
      <c r="C203" s="83" t="s">
        <v>149</v>
      </c>
      <c r="D203" s="82" t="s">
        <v>561</v>
      </c>
      <c r="E203" s="83" t="s">
        <v>296</v>
      </c>
      <c r="F203" s="84">
        <v>4.64</v>
      </c>
      <c r="G203" s="85">
        <v>633.46</v>
      </c>
      <c r="H203" s="86">
        <v>0.2644</v>
      </c>
      <c r="I203" s="126">
        <f t="shared" si="50"/>
        <v>800.94</v>
      </c>
      <c r="J203" s="141">
        <f t="shared" si="51"/>
        <v>3716.36</v>
      </c>
      <c r="K203" s="128"/>
      <c r="L203" s="135">
        <f t="shared" si="49"/>
        <v>0</v>
      </c>
      <c r="M203" s="169">
        <f t="shared" si="52"/>
        <v>800.94</v>
      </c>
      <c r="N203" s="131">
        <f t="shared" si="53"/>
        <v>3716.36</v>
      </c>
      <c r="O203" s="132"/>
      <c r="P203" s="132"/>
    </row>
    <row r="204" ht="33.75" spans="1:16">
      <c r="A204" s="82" t="s">
        <v>586</v>
      </c>
      <c r="B204" s="82" t="s">
        <v>512</v>
      </c>
      <c r="C204" s="83" t="s">
        <v>157</v>
      </c>
      <c r="D204" s="82" t="s">
        <v>513</v>
      </c>
      <c r="E204" s="83" t="s">
        <v>412</v>
      </c>
      <c r="F204" s="84">
        <v>58.8</v>
      </c>
      <c r="G204" s="85">
        <v>14.69</v>
      </c>
      <c r="H204" s="86">
        <v>0.2644</v>
      </c>
      <c r="I204" s="126">
        <f t="shared" si="50"/>
        <v>18.57</v>
      </c>
      <c r="J204" s="141">
        <f t="shared" si="51"/>
        <v>1091.91</v>
      </c>
      <c r="K204" s="128"/>
      <c r="L204" s="135">
        <f t="shared" si="49"/>
        <v>0</v>
      </c>
      <c r="M204" s="169">
        <f t="shared" si="52"/>
        <v>18.57</v>
      </c>
      <c r="N204" s="131">
        <f t="shared" si="53"/>
        <v>1091.91</v>
      </c>
      <c r="O204" s="132"/>
      <c r="P204" s="132"/>
    </row>
    <row r="205" ht="33.75" spans="1:16">
      <c r="A205" s="82" t="s">
        <v>587</v>
      </c>
      <c r="B205" s="82" t="s">
        <v>564</v>
      </c>
      <c r="C205" s="83" t="s">
        <v>157</v>
      </c>
      <c r="D205" s="82" t="s">
        <v>565</v>
      </c>
      <c r="E205" s="83" t="s">
        <v>412</v>
      </c>
      <c r="F205" s="84">
        <v>37.7</v>
      </c>
      <c r="G205" s="85">
        <v>12.44</v>
      </c>
      <c r="H205" s="86">
        <v>0.2644</v>
      </c>
      <c r="I205" s="126">
        <f t="shared" si="50"/>
        <v>15.72</v>
      </c>
      <c r="J205" s="141">
        <f t="shared" si="51"/>
        <v>592.64</v>
      </c>
      <c r="K205" s="128"/>
      <c r="L205" s="135">
        <f t="shared" si="49"/>
        <v>0</v>
      </c>
      <c r="M205" s="169">
        <f t="shared" si="52"/>
        <v>15.72</v>
      </c>
      <c r="N205" s="131">
        <f t="shared" si="53"/>
        <v>592.64</v>
      </c>
      <c r="O205" s="132"/>
      <c r="P205" s="132"/>
    </row>
    <row r="206" ht="33.75" spans="1:16">
      <c r="A206" s="82" t="s">
        <v>588</v>
      </c>
      <c r="B206" s="82" t="s">
        <v>518</v>
      </c>
      <c r="C206" s="83" t="s">
        <v>157</v>
      </c>
      <c r="D206" s="82" t="s">
        <v>519</v>
      </c>
      <c r="E206" s="83" t="s">
        <v>412</v>
      </c>
      <c r="F206" s="84">
        <v>28.06</v>
      </c>
      <c r="G206" s="85">
        <v>10.99</v>
      </c>
      <c r="H206" s="86">
        <v>0.2644</v>
      </c>
      <c r="I206" s="126">
        <f t="shared" si="50"/>
        <v>13.89</v>
      </c>
      <c r="J206" s="141">
        <f t="shared" si="51"/>
        <v>389.75</v>
      </c>
      <c r="K206" s="128"/>
      <c r="L206" s="135">
        <f t="shared" si="49"/>
        <v>0</v>
      </c>
      <c r="M206" s="169">
        <f t="shared" si="52"/>
        <v>13.89</v>
      </c>
      <c r="N206" s="131">
        <f t="shared" si="53"/>
        <v>389.75</v>
      </c>
      <c r="O206" s="132"/>
      <c r="P206" s="132"/>
    </row>
    <row r="207" ht="33.75" spans="1:16">
      <c r="A207" s="82" t="s">
        <v>589</v>
      </c>
      <c r="B207" s="82" t="s">
        <v>474</v>
      </c>
      <c r="C207" s="83" t="s">
        <v>157</v>
      </c>
      <c r="D207" s="82" t="s">
        <v>475</v>
      </c>
      <c r="E207" s="83" t="s">
        <v>412</v>
      </c>
      <c r="F207" s="84">
        <v>87.6</v>
      </c>
      <c r="G207" s="85">
        <v>12.88</v>
      </c>
      <c r="H207" s="86">
        <v>0.2644</v>
      </c>
      <c r="I207" s="126">
        <f t="shared" si="50"/>
        <v>16.28</v>
      </c>
      <c r="J207" s="141">
        <f t="shared" si="51"/>
        <v>1426.12</v>
      </c>
      <c r="K207" s="128"/>
      <c r="L207" s="135">
        <f t="shared" si="49"/>
        <v>0</v>
      </c>
      <c r="M207" s="169">
        <f t="shared" si="52"/>
        <v>16.28</v>
      </c>
      <c r="N207" s="131">
        <f t="shared" si="53"/>
        <v>1426.12</v>
      </c>
      <c r="O207" s="132"/>
      <c r="P207" s="132"/>
    </row>
    <row r="208" ht="45" spans="1:16">
      <c r="A208" s="82" t="s">
        <v>590</v>
      </c>
      <c r="B208" s="82" t="s">
        <v>572</v>
      </c>
      <c r="C208" s="83" t="s">
        <v>157</v>
      </c>
      <c r="D208" s="82" t="s">
        <v>573</v>
      </c>
      <c r="E208" s="83" t="s">
        <v>99</v>
      </c>
      <c r="F208" s="84">
        <v>23</v>
      </c>
      <c r="G208" s="85">
        <v>70.34</v>
      </c>
      <c r="H208" s="86">
        <v>0.2644</v>
      </c>
      <c r="I208" s="126">
        <f t="shared" si="50"/>
        <v>88.93</v>
      </c>
      <c r="J208" s="141">
        <f t="shared" si="51"/>
        <v>2045.39</v>
      </c>
      <c r="K208" s="128"/>
      <c r="L208" s="135">
        <f t="shared" si="49"/>
        <v>0</v>
      </c>
      <c r="M208" s="169">
        <f t="shared" si="52"/>
        <v>88.93</v>
      </c>
      <c r="N208" s="131">
        <f t="shared" si="53"/>
        <v>2045.39</v>
      </c>
      <c r="O208" s="132"/>
      <c r="P208" s="132"/>
    </row>
    <row r="209" ht="22.5" spans="1:16">
      <c r="A209" s="82" t="s">
        <v>591</v>
      </c>
      <c r="B209" s="82" t="s">
        <v>575</v>
      </c>
      <c r="C209" s="83" t="s">
        <v>157</v>
      </c>
      <c r="D209" s="82" t="s">
        <v>576</v>
      </c>
      <c r="E209" s="83" t="s">
        <v>99</v>
      </c>
      <c r="F209" s="84">
        <v>20.8</v>
      </c>
      <c r="G209" s="85">
        <v>134.74</v>
      </c>
      <c r="H209" s="86">
        <v>0.2644</v>
      </c>
      <c r="I209" s="126">
        <f t="shared" si="50"/>
        <v>170.36</v>
      </c>
      <c r="J209" s="141">
        <f t="shared" si="51"/>
        <v>3543.48</v>
      </c>
      <c r="K209" s="128"/>
      <c r="L209" s="135">
        <f t="shared" si="49"/>
        <v>0</v>
      </c>
      <c r="M209" s="169">
        <f t="shared" si="52"/>
        <v>170.36</v>
      </c>
      <c r="N209" s="131">
        <f t="shared" si="53"/>
        <v>3543.48</v>
      </c>
      <c r="O209" s="132"/>
      <c r="P209" s="132"/>
    </row>
    <row r="210" ht="33.75" spans="1:16">
      <c r="A210" s="82" t="s">
        <v>592</v>
      </c>
      <c r="B210" s="82" t="s">
        <v>578</v>
      </c>
      <c r="C210" s="83" t="s">
        <v>157</v>
      </c>
      <c r="D210" s="82" t="s">
        <v>579</v>
      </c>
      <c r="E210" s="83" t="s">
        <v>99</v>
      </c>
      <c r="F210" s="84">
        <v>28.5</v>
      </c>
      <c r="G210" s="85">
        <v>100.95</v>
      </c>
      <c r="H210" s="86">
        <v>0.2644</v>
      </c>
      <c r="I210" s="126">
        <f t="shared" si="50"/>
        <v>127.64</v>
      </c>
      <c r="J210" s="141">
        <f t="shared" si="51"/>
        <v>3637.74</v>
      </c>
      <c r="K210" s="128"/>
      <c r="L210" s="135">
        <f t="shared" si="49"/>
        <v>0</v>
      </c>
      <c r="M210" s="169">
        <f t="shared" si="52"/>
        <v>127.64</v>
      </c>
      <c r="N210" s="131">
        <f t="shared" si="53"/>
        <v>3637.74</v>
      </c>
      <c r="O210" s="132"/>
      <c r="P210" s="132"/>
    </row>
    <row r="211" ht="33.75" spans="1:16">
      <c r="A211" s="82" t="s">
        <v>593</v>
      </c>
      <c r="B211" s="82" t="s">
        <v>581</v>
      </c>
      <c r="C211" s="83" t="s">
        <v>157</v>
      </c>
      <c r="D211" s="82" t="s">
        <v>582</v>
      </c>
      <c r="E211" s="83" t="s">
        <v>296</v>
      </c>
      <c r="F211" s="84">
        <v>73.4</v>
      </c>
      <c r="G211" s="85">
        <v>19.75</v>
      </c>
      <c r="H211" s="86">
        <v>0.2644</v>
      </c>
      <c r="I211" s="126">
        <f t="shared" si="50"/>
        <v>24.97</v>
      </c>
      <c r="J211" s="141">
        <f t="shared" si="51"/>
        <v>1832.79</v>
      </c>
      <c r="K211" s="128"/>
      <c r="L211" s="135">
        <f t="shared" si="49"/>
        <v>0</v>
      </c>
      <c r="M211" s="169">
        <f t="shared" si="52"/>
        <v>24.97</v>
      </c>
      <c r="N211" s="131">
        <f t="shared" si="53"/>
        <v>1832.79</v>
      </c>
      <c r="O211" s="132"/>
      <c r="P211" s="132"/>
    </row>
    <row r="212" ht="15" spans="1:16">
      <c r="A212" s="164" t="s">
        <v>594</v>
      </c>
      <c r="B212" s="164" t="s">
        <v>87</v>
      </c>
      <c r="C212" s="188"/>
      <c r="D212" s="164" t="s">
        <v>24</v>
      </c>
      <c r="E212" s="188"/>
      <c r="F212" s="189"/>
      <c r="G212" s="190" t="s">
        <v>146</v>
      </c>
      <c r="H212" s="191"/>
      <c r="I212" s="194"/>
      <c r="J212" s="195"/>
      <c r="K212" s="144">
        <f>J213+J215</f>
        <v>84714.11</v>
      </c>
      <c r="L212" s="196"/>
      <c r="M212" s="197"/>
      <c r="N212" s="198"/>
      <c r="O212" s="148"/>
      <c r="P212" s="148">
        <f>O213+O215</f>
        <v>84714.11</v>
      </c>
    </row>
    <row r="213" ht="15" spans="1:16">
      <c r="A213" s="156" t="s">
        <v>595</v>
      </c>
      <c r="B213" s="156" t="s">
        <v>87</v>
      </c>
      <c r="C213" s="203"/>
      <c r="D213" s="156" t="s">
        <v>596</v>
      </c>
      <c r="E213" s="203"/>
      <c r="F213" s="204"/>
      <c r="G213" s="185" t="s">
        <v>146</v>
      </c>
      <c r="H213" s="205"/>
      <c r="I213" s="210"/>
      <c r="J213" s="180">
        <f>J214</f>
        <v>43099.29</v>
      </c>
      <c r="K213" s="181"/>
      <c r="L213" s="211"/>
      <c r="M213" s="212"/>
      <c r="N213" s="213"/>
      <c r="O213" s="184">
        <f>SUM(N214)</f>
        <v>43099.29</v>
      </c>
      <c r="P213" s="184"/>
    </row>
    <row r="214" ht="45" spans="1:16">
      <c r="A214" s="82" t="s">
        <v>597</v>
      </c>
      <c r="B214" s="82" t="s">
        <v>598</v>
      </c>
      <c r="C214" s="83" t="s">
        <v>157</v>
      </c>
      <c r="D214" s="82" t="s">
        <v>599</v>
      </c>
      <c r="E214" s="83" t="s">
        <v>99</v>
      </c>
      <c r="F214" s="84">
        <v>413.74</v>
      </c>
      <c r="G214" s="85">
        <v>82.39</v>
      </c>
      <c r="H214" s="86">
        <v>0.2644</v>
      </c>
      <c r="I214" s="126">
        <f t="shared" si="50"/>
        <v>104.17</v>
      </c>
      <c r="J214" s="141">
        <f t="shared" si="51"/>
        <v>43099.29</v>
      </c>
      <c r="K214" s="128"/>
      <c r="L214" s="135">
        <f t="shared" si="49"/>
        <v>0</v>
      </c>
      <c r="M214" s="169">
        <f t="shared" si="52"/>
        <v>104.17</v>
      </c>
      <c r="N214" s="131">
        <f t="shared" si="53"/>
        <v>43099.29</v>
      </c>
      <c r="O214" s="132"/>
      <c r="P214" s="132"/>
    </row>
    <row r="215" ht="15" spans="1:16">
      <c r="A215" s="156" t="s">
        <v>600</v>
      </c>
      <c r="B215" s="156" t="s">
        <v>87</v>
      </c>
      <c r="C215" s="203"/>
      <c r="D215" s="156" t="s">
        <v>601</v>
      </c>
      <c r="E215" s="203"/>
      <c r="F215" s="204"/>
      <c r="G215" s="185" t="s">
        <v>146</v>
      </c>
      <c r="H215" s="205"/>
      <c r="I215" s="210"/>
      <c r="J215" s="180">
        <f>SUM(J216:J217)</f>
        <v>41614.82</v>
      </c>
      <c r="K215" s="181"/>
      <c r="L215" s="211"/>
      <c r="M215" s="212"/>
      <c r="N215" s="213"/>
      <c r="O215" s="184">
        <f>SUM(N216:N217)</f>
        <v>41614.82</v>
      </c>
      <c r="P215" s="184"/>
    </row>
    <row r="216" ht="45" spans="1:16">
      <c r="A216" s="82" t="s">
        <v>602</v>
      </c>
      <c r="B216" s="82" t="s">
        <v>603</v>
      </c>
      <c r="C216" s="83" t="s">
        <v>157</v>
      </c>
      <c r="D216" s="82" t="s">
        <v>604</v>
      </c>
      <c r="E216" s="83" t="s">
        <v>99</v>
      </c>
      <c r="F216" s="84">
        <v>263.42</v>
      </c>
      <c r="G216" s="85">
        <v>98.42</v>
      </c>
      <c r="H216" s="86">
        <v>0.2644</v>
      </c>
      <c r="I216" s="126">
        <f t="shared" si="50"/>
        <v>124.44</v>
      </c>
      <c r="J216" s="141">
        <f t="shared" si="51"/>
        <v>32779.98</v>
      </c>
      <c r="K216" s="128"/>
      <c r="L216" s="135">
        <f t="shared" si="49"/>
        <v>0</v>
      </c>
      <c r="M216" s="169">
        <f t="shared" si="52"/>
        <v>124.44</v>
      </c>
      <c r="N216" s="131">
        <f t="shared" si="53"/>
        <v>32779.98</v>
      </c>
      <c r="O216" s="132"/>
      <c r="P216" s="132"/>
    </row>
    <row r="217" ht="33.75" spans="1:16">
      <c r="A217" s="82" t="s">
        <v>605</v>
      </c>
      <c r="B217" s="82" t="s">
        <v>606</v>
      </c>
      <c r="C217" s="83" t="s">
        <v>90</v>
      </c>
      <c r="D217" s="82" t="s">
        <v>607</v>
      </c>
      <c r="E217" s="83" t="s">
        <v>99</v>
      </c>
      <c r="F217" s="84">
        <v>194.6</v>
      </c>
      <c r="G217" s="85">
        <v>35.91</v>
      </c>
      <c r="H217" s="86">
        <v>0.2644</v>
      </c>
      <c r="I217" s="126">
        <f t="shared" si="50"/>
        <v>45.4</v>
      </c>
      <c r="J217" s="141">
        <f t="shared" si="51"/>
        <v>8834.84</v>
      </c>
      <c r="K217" s="128"/>
      <c r="L217" s="135">
        <f t="shared" si="49"/>
        <v>0</v>
      </c>
      <c r="M217" s="169">
        <f t="shared" si="52"/>
        <v>45.4</v>
      </c>
      <c r="N217" s="131">
        <f t="shared" si="53"/>
        <v>8834.84</v>
      </c>
      <c r="O217" s="132"/>
      <c r="P217" s="132"/>
    </row>
    <row r="218" ht="15" spans="1:16">
      <c r="A218" s="164" t="s">
        <v>608</v>
      </c>
      <c r="B218" s="164" t="s">
        <v>87</v>
      </c>
      <c r="C218" s="188"/>
      <c r="D218" s="164" t="s">
        <v>26</v>
      </c>
      <c r="E218" s="188"/>
      <c r="F218" s="189"/>
      <c r="G218" s="190" t="s">
        <v>146</v>
      </c>
      <c r="H218" s="191"/>
      <c r="I218" s="194"/>
      <c r="J218" s="195"/>
      <c r="K218" s="144">
        <f>SUM(J219:J223)</f>
        <v>69109.11</v>
      </c>
      <c r="L218" s="196"/>
      <c r="M218" s="197"/>
      <c r="N218" s="198"/>
      <c r="O218" s="148"/>
      <c r="P218" s="148">
        <f>SUM(N219:N223)</f>
        <v>69109.11</v>
      </c>
    </row>
    <row r="219" ht="22.5" spans="1:16">
      <c r="A219" s="82" t="s">
        <v>609</v>
      </c>
      <c r="B219" s="82" t="s">
        <v>610</v>
      </c>
      <c r="C219" s="83" t="s">
        <v>157</v>
      </c>
      <c r="D219" s="82" t="s">
        <v>611</v>
      </c>
      <c r="E219" s="83" t="s">
        <v>99</v>
      </c>
      <c r="F219" s="84">
        <v>194.9</v>
      </c>
      <c r="G219" s="85">
        <v>194.52</v>
      </c>
      <c r="H219" s="86">
        <v>0.2644</v>
      </c>
      <c r="I219" s="126">
        <f t="shared" si="50"/>
        <v>245.95</v>
      </c>
      <c r="J219" s="141">
        <f t="shared" si="51"/>
        <v>47935.65</v>
      </c>
      <c r="K219" s="128"/>
      <c r="L219" s="135">
        <f t="shared" si="49"/>
        <v>0</v>
      </c>
      <c r="M219" s="169">
        <f t="shared" si="52"/>
        <v>245.95</v>
      </c>
      <c r="N219" s="131">
        <f t="shared" si="53"/>
        <v>47935.65</v>
      </c>
      <c r="O219" s="132"/>
      <c r="P219" s="132"/>
    </row>
    <row r="220" ht="45" spans="1:16">
      <c r="A220" s="82" t="s">
        <v>612</v>
      </c>
      <c r="B220" s="82" t="s">
        <v>613</v>
      </c>
      <c r="C220" s="83" t="s">
        <v>157</v>
      </c>
      <c r="D220" s="82" t="s">
        <v>614</v>
      </c>
      <c r="E220" s="83" t="s">
        <v>99</v>
      </c>
      <c r="F220" s="84">
        <v>194.9</v>
      </c>
      <c r="G220" s="85">
        <v>53.57</v>
      </c>
      <c r="H220" s="86">
        <v>0.2644</v>
      </c>
      <c r="I220" s="126">
        <f t="shared" si="50"/>
        <v>67.73</v>
      </c>
      <c r="J220" s="141">
        <f t="shared" si="51"/>
        <v>13200.57</v>
      </c>
      <c r="K220" s="128"/>
      <c r="L220" s="135">
        <f t="shared" si="49"/>
        <v>0</v>
      </c>
      <c r="M220" s="169">
        <f t="shared" si="52"/>
        <v>67.73</v>
      </c>
      <c r="N220" s="131">
        <f t="shared" si="53"/>
        <v>13200.57</v>
      </c>
      <c r="O220" s="132"/>
      <c r="P220" s="132"/>
    </row>
    <row r="221" ht="33.75" spans="1:16">
      <c r="A221" s="82" t="s">
        <v>615</v>
      </c>
      <c r="B221" s="82" t="s">
        <v>616</v>
      </c>
      <c r="C221" s="83" t="s">
        <v>157</v>
      </c>
      <c r="D221" s="82" t="s">
        <v>617</v>
      </c>
      <c r="E221" s="83" t="s">
        <v>99</v>
      </c>
      <c r="F221" s="84">
        <v>194.9</v>
      </c>
      <c r="G221" s="85">
        <v>12.97</v>
      </c>
      <c r="H221" s="86">
        <v>0.2644</v>
      </c>
      <c r="I221" s="126">
        <f t="shared" si="50"/>
        <v>16.39</v>
      </c>
      <c r="J221" s="141">
        <f t="shared" si="51"/>
        <v>3194.41</v>
      </c>
      <c r="K221" s="128"/>
      <c r="L221" s="135">
        <f t="shared" si="49"/>
        <v>0</v>
      </c>
      <c r="M221" s="169">
        <f t="shared" si="52"/>
        <v>16.39</v>
      </c>
      <c r="N221" s="131">
        <f t="shared" si="53"/>
        <v>3194.41</v>
      </c>
      <c r="O221" s="132"/>
      <c r="P221" s="132"/>
    </row>
    <row r="222" ht="45" spans="1:16">
      <c r="A222" s="82" t="s">
        <v>618</v>
      </c>
      <c r="B222" s="82" t="s">
        <v>619</v>
      </c>
      <c r="C222" s="83" t="s">
        <v>157</v>
      </c>
      <c r="D222" s="82" t="s">
        <v>620</v>
      </c>
      <c r="E222" s="83" t="s">
        <v>99</v>
      </c>
      <c r="F222" s="84">
        <v>194.9</v>
      </c>
      <c r="G222" s="85">
        <v>12.76</v>
      </c>
      <c r="H222" s="86">
        <v>0.2644</v>
      </c>
      <c r="I222" s="126">
        <f t="shared" si="50"/>
        <v>16.13</v>
      </c>
      <c r="J222" s="141">
        <f t="shared" si="51"/>
        <v>3143.73</v>
      </c>
      <c r="K222" s="128"/>
      <c r="L222" s="135">
        <f t="shared" si="49"/>
        <v>0</v>
      </c>
      <c r="M222" s="169">
        <f t="shared" si="52"/>
        <v>16.13</v>
      </c>
      <c r="N222" s="131">
        <f t="shared" si="53"/>
        <v>3143.73</v>
      </c>
      <c r="O222" s="132"/>
      <c r="P222" s="132"/>
    </row>
    <row r="223" ht="33.75" spans="1:16">
      <c r="A223" s="82" t="s">
        <v>621</v>
      </c>
      <c r="B223" s="82" t="s">
        <v>622</v>
      </c>
      <c r="C223" s="83" t="s">
        <v>157</v>
      </c>
      <c r="D223" s="82" t="s">
        <v>623</v>
      </c>
      <c r="E223" s="83" t="s">
        <v>221</v>
      </c>
      <c r="F223" s="84">
        <v>6.25</v>
      </c>
      <c r="G223" s="85">
        <v>206.87</v>
      </c>
      <c r="H223" s="86">
        <v>0.2644</v>
      </c>
      <c r="I223" s="126">
        <f t="shared" si="50"/>
        <v>261.56</v>
      </c>
      <c r="J223" s="141">
        <f t="shared" si="51"/>
        <v>1634.75</v>
      </c>
      <c r="K223" s="128"/>
      <c r="L223" s="135">
        <f t="shared" si="49"/>
        <v>0</v>
      </c>
      <c r="M223" s="169">
        <f t="shared" si="52"/>
        <v>261.56</v>
      </c>
      <c r="N223" s="131">
        <f t="shared" si="53"/>
        <v>1634.75</v>
      </c>
      <c r="O223" s="132"/>
      <c r="P223" s="132"/>
    </row>
    <row r="224" ht="22.5" spans="1:16">
      <c r="A224" s="79" t="s">
        <v>624</v>
      </c>
      <c r="B224" s="79" t="s">
        <v>87</v>
      </c>
      <c r="C224" s="80"/>
      <c r="D224" s="79" t="s">
        <v>28</v>
      </c>
      <c r="E224" s="80"/>
      <c r="F224" s="87"/>
      <c r="G224" s="88" t="s">
        <v>146</v>
      </c>
      <c r="H224" s="167"/>
      <c r="I224" s="186"/>
      <c r="J224" s="187"/>
      <c r="K224" s="144">
        <f>J225+J228</f>
        <v>188398.8</v>
      </c>
      <c r="L224" s="145"/>
      <c r="M224" s="146"/>
      <c r="N224" s="147"/>
      <c r="O224" s="148"/>
      <c r="P224" s="148">
        <f>O225+O228</f>
        <v>188398.8</v>
      </c>
    </row>
    <row r="225" ht="15" spans="1:16">
      <c r="A225" s="156" t="s">
        <v>625</v>
      </c>
      <c r="B225" s="156" t="s">
        <v>87</v>
      </c>
      <c r="C225" s="203"/>
      <c r="D225" s="156" t="s">
        <v>626</v>
      </c>
      <c r="E225" s="203"/>
      <c r="F225" s="204"/>
      <c r="G225" s="185"/>
      <c r="H225" s="205"/>
      <c r="I225" s="210"/>
      <c r="J225" s="180">
        <f>SUM(J226:J227)</f>
        <v>170292.31</v>
      </c>
      <c r="K225" s="181"/>
      <c r="L225" s="211"/>
      <c r="M225" s="212"/>
      <c r="N225" s="213"/>
      <c r="O225" s="184">
        <f>SUM(N226:N227)</f>
        <v>170292.31</v>
      </c>
      <c r="P225" s="184"/>
    </row>
    <row r="226" ht="33.75" spans="1:16">
      <c r="A226" s="82" t="s">
        <v>627</v>
      </c>
      <c r="B226" s="82" t="s">
        <v>628</v>
      </c>
      <c r="C226" s="83" t="s">
        <v>157</v>
      </c>
      <c r="D226" s="82" t="s">
        <v>629</v>
      </c>
      <c r="E226" s="83" t="s">
        <v>99</v>
      </c>
      <c r="F226" s="84">
        <v>323.72</v>
      </c>
      <c r="G226" s="85">
        <v>206.7</v>
      </c>
      <c r="H226" s="86">
        <v>0.2644</v>
      </c>
      <c r="I226" s="126">
        <f t="shared" ref="I226:I232" si="54">(TRUNC(G226*H226,2)+G226)</f>
        <v>261.35</v>
      </c>
      <c r="J226" s="141">
        <f t="shared" ref="J226:J232" si="55">(TRUNC(I226*F226,2))</f>
        <v>84604.22</v>
      </c>
      <c r="K226" s="128"/>
      <c r="L226" s="135">
        <f t="shared" ref="L225:L232" si="56">$L$1046</f>
        <v>0</v>
      </c>
      <c r="M226" s="169">
        <f>I226*(1-L226)</f>
        <v>261.35</v>
      </c>
      <c r="N226" s="131">
        <f t="shared" ref="N226:N232" si="57">(TRUNC(M226*F226,2))</f>
        <v>84604.22</v>
      </c>
      <c r="O226" s="132"/>
      <c r="P226" s="132"/>
    </row>
    <row r="227" ht="22.5" spans="1:16">
      <c r="A227" s="82" t="s">
        <v>630</v>
      </c>
      <c r="B227" s="82" t="s">
        <v>631</v>
      </c>
      <c r="C227" s="83" t="s">
        <v>157</v>
      </c>
      <c r="D227" s="82" t="s">
        <v>632</v>
      </c>
      <c r="E227" s="83" t="s">
        <v>99</v>
      </c>
      <c r="F227" s="84">
        <v>335.9</v>
      </c>
      <c r="G227" s="85">
        <v>201.76</v>
      </c>
      <c r="H227" s="86">
        <v>0.2644</v>
      </c>
      <c r="I227" s="126">
        <f t="shared" si="54"/>
        <v>255.1</v>
      </c>
      <c r="J227" s="141">
        <f t="shared" si="55"/>
        <v>85688.09</v>
      </c>
      <c r="K227" s="128"/>
      <c r="L227" s="135">
        <f t="shared" si="56"/>
        <v>0</v>
      </c>
      <c r="M227" s="169">
        <f>I227*(1-L227)</f>
        <v>255.1</v>
      </c>
      <c r="N227" s="131">
        <f t="shared" si="57"/>
        <v>85688.09</v>
      </c>
      <c r="O227" s="132"/>
      <c r="P227" s="132"/>
    </row>
    <row r="228" ht="15" spans="1:16">
      <c r="A228" s="156" t="s">
        <v>633</v>
      </c>
      <c r="B228" s="156" t="s">
        <v>87</v>
      </c>
      <c r="C228" s="203"/>
      <c r="D228" s="156" t="s">
        <v>634</v>
      </c>
      <c r="E228" s="203"/>
      <c r="F228" s="204"/>
      <c r="G228" s="185"/>
      <c r="H228" s="205"/>
      <c r="I228" s="210"/>
      <c r="J228" s="180">
        <f>J229+J232</f>
        <v>18106.49</v>
      </c>
      <c r="K228" s="181"/>
      <c r="L228" s="211"/>
      <c r="M228" s="212"/>
      <c r="N228" s="214"/>
      <c r="O228" s="184">
        <f>N229+N232</f>
        <v>18106.49</v>
      </c>
      <c r="P228" s="184"/>
    </row>
    <row r="229" ht="15" spans="1:16">
      <c r="A229" s="153" t="s">
        <v>635</v>
      </c>
      <c r="B229" s="153" t="s">
        <v>87</v>
      </c>
      <c r="C229" s="206"/>
      <c r="D229" s="153" t="s">
        <v>399</v>
      </c>
      <c r="E229" s="206"/>
      <c r="F229" s="207"/>
      <c r="G229" s="208"/>
      <c r="H229" s="209"/>
      <c r="I229" s="215"/>
      <c r="J229" s="171">
        <f>SUM(J230:J231)</f>
        <v>10401.65</v>
      </c>
      <c r="K229" s="172"/>
      <c r="L229" s="216"/>
      <c r="M229" s="217"/>
      <c r="N229" s="218">
        <f>SUM(N230:N231)</f>
        <v>10401.65</v>
      </c>
      <c r="O229" s="176"/>
      <c r="P229" s="176"/>
    </row>
    <row r="230" ht="22.5" spans="1:16">
      <c r="A230" s="82" t="s">
        <v>636</v>
      </c>
      <c r="B230" s="82" t="s">
        <v>637</v>
      </c>
      <c r="C230" s="83" t="s">
        <v>157</v>
      </c>
      <c r="D230" s="82" t="s">
        <v>638</v>
      </c>
      <c r="E230" s="83" t="s">
        <v>99</v>
      </c>
      <c r="F230" s="84">
        <v>123.5</v>
      </c>
      <c r="G230" s="85">
        <v>54.47</v>
      </c>
      <c r="H230" s="86">
        <v>0.2644</v>
      </c>
      <c r="I230" s="126">
        <f t="shared" si="54"/>
        <v>68.87</v>
      </c>
      <c r="J230" s="141">
        <f t="shared" si="55"/>
        <v>8505.44</v>
      </c>
      <c r="K230" s="128"/>
      <c r="L230" s="135">
        <f t="shared" si="56"/>
        <v>0</v>
      </c>
      <c r="M230" s="169">
        <f t="shared" ref="M230:M234" si="58">I230*(1-L230)</f>
        <v>68.87</v>
      </c>
      <c r="N230" s="131">
        <f t="shared" si="57"/>
        <v>8505.44</v>
      </c>
      <c r="O230" s="132"/>
      <c r="P230" s="132"/>
    </row>
    <row r="231" ht="22.5" spans="1:16">
      <c r="A231" s="82" t="s">
        <v>639</v>
      </c>
      <c r="B231" s="82" t="s">
        <v>640</v>
      </c>
      <c r="C231" s="83" t="s">
        <v>157</v>
      </c>
      <c r="D231" s="82" t="s">
        <v>641</v>
      </c>
      <c r="E231" s="83" t="s">
        <v>99</v>
      </c>
      <c r="F231" s="84">
        <v>40.5</v>
      </c>
      <c r="G231" s="85">
        <v>37.03</v>
      </c>
      <c r="H231" s="86">
        <v>0.2644</v>
      </c>
      <c r="I231" s="126">
        <f t="shared" si="54"/>
        <v>46.82</v>
      </c>
      <c r="J231" s="141">
        <f t="shared" si="55"/>
        <v>1896.21</v>
      </c>
      <c r="K231" s="128"/>
      <c r="L231" s="135">
        <f t="shared" si="56"/>
        <v>0</v>
      </c>
      <c r="M231" s="169">
        <f t="shared" si="58"/>
        <v>46.82</v>
      </c>
      <c r="N231" s="131">
        <f t="shared" si="57"/>
        <v>1896.21</v>
      </c>
      <c r="O231" s="132"/>
      <c r="P231" s="132"/>
    </row>
    <row r="232" ht="15" spans="1:16">
      <c r="A232" s="153" t="s">
        <v>642</v>
      </c>
      <c r="B232" s="153" t="s">
        <v>87</v>
      </c>
      <c r="C232" s="206"/>
      <c r="D232" s="153" t="s">
        <v>403</v>
      </c>
      <c r="E232" s="206"/>
      <c r="F232" s="207"/>
      <c r="G232" s="208"/>
      <c r="H232" s="209"/>
      <c r="I232" s="215"/>
      <c r="J232" s="171">
        <f>SUM(J233:J234)</f>
        <v>7704.84</v>
      </c>
      <c r="K232" s="172"/>
      <c r="L232" s="216"/>
      <c r="M232" s="217"/>
      <c r="N232" s="218">
        <f>SUM(N233:N234)</f>
        <v>7704.84</v>
      </c>
      <c r="O232" s="176"/>
      <c r="P232" s="176"/>
    </row>
    <row r="233" ht="22.5" spans="1:16">
      <c r="A233" s="89" t="s">
        <v>643</v>
      </c>
      <c r="B233" s="89" t="s">
        <v>637</v>
      </c>
      <c r="C233" s="201" t="s">
        <v>157</v>
      </c>
      <c r="D233" s="89" t="s">
        <v>638</v>
      </c>
      <c r="E233" s="201" t="s">
        <v>99</v>
      </c>
      <c r="F233" s="91">
        <v>92.5</v>
      </c>
      <c r="G233" s="202">
        <v>54.47</v>
      </c>
      <c r="H233" s="86">
        <v>0.2644</v>
      </c>
      <c r="I233" s="126">
        <f>(TRUNC(G233*H233,2)+G233)</f>
        <v>68.87</v>
      </c>
      <c r="J233" s="141">
        <f>(TRUNC(I233*F233,2))</f>
        <v>6370.47</v>
      </c>
      <c r="K233" s="219"/>
      <c r="L233" s="135">
        <f>$L$1046</f>
        <v>0</v>
      </c>
      <c r="M233" s="169">
        <f t="shared" si="58"/>
        <v>68.87</v>
      </c>
      <c r="N233" s="131">
        <f>(TRUNC(M233*F233,2))</f>
        <v>6370.47</v>
      </c>
      <c r="O233" s="220"/>
      <c r="P233" s="220"/>
    </row>
    <row r="234" ht="22.5" spans="1:16">
      <c r="A234" s="89" t="s">
        <v>644</v>
      </c>
      <c r="B234" s="89" t="s">
        <v>640</v>
      </c>
      <c r="C234" s="201" t="s">
        <v>157</v>
      </c>
      <c r="D234" s="89" t="s">
        <v>641</v>
      </c>
      <c r="E234" s="201" t="s">
        <v>99</v>
      </c>
      <c r="F234" s="91">
        <v>28.5</v>
      </c>
      <c r="G234" s="202">
        <v>37.03</v>
      </c>
      <c r="H234" s="86">
        <v>0.2644</v>
      </c>
      <c r="I234" s="126">
        <f>(TRUNC(G234*H234,2)+G234)</f>
        <v>46.82</v>
      </c>
      <c r="J234" s="141">
        <f>(TRUNC(I234*F234,2))</f>
        <v>1334.37</v>
      </c>
      <c r="K234" s="219"/>
      <c r="L234" s="135">
        <f>$L$1046</f>
        <v>0</v>
      </c>
      <c r="M234" s="169">
        <f t="shared" si="58"/>
        <v>46.82</v>
      </c>
      <c r="N234" s="131">
        <f>(TRUNC(M234*F234,2))</f>
        <v>1334.37</v>
      </c>
      <c r="O234" s="220"/>
      <c r="P234" s="220"/>
    </row>
    <row r="235" ht="15" spans="1:16">
      <c r="A235" s="164" t="s">
        <v>645</v>
      </c>
      <c r="B235" s="164" t="s">
        <v>87</v>
      </c>
      <c r="C235" s="188"/>
      <c r="D235" s="164" t="s">
        <v>30</v>
      </c>
      <c r="E235" s="188"/>
      <c r="F235" s="189"/>
      <c r="G235" s="190" t="s">
        <v>146</v>
      </c>
      <c r="H235" s="191"/>
      <c r="I235" s="194"/>
      <c r="J235" s="195"/>
      <c r="K235" s="144">
        <f>J236+J264+J267+J273</f>
        <v>1781249.72</v>
      </c>
      <c r="L235" s="196"/>
      <c r="M235" s="197"/>
      <c r="N235" s="198"/>
      <c r="O235" s="148"/>
      <c r="P235" s="148">
        <f>O236+O264+O267+O273</f>
        <v>1781249.72</v>
      </c>
    </row>
    <row r="236" ht="15" spans="1:16">
      <c r="A236" s="156" t="s">
        <v>646</v>
      </c>
      <c r="B236" s="156" t="s">
        <v>87</v>
      </c>
      <c r="C236" s="203"/>
      <c r="D236" s="156" t="s">
        <v>647</v>
      </c>
      <c r="E236" s="203"/>
      <c r="F236" s="204"/>
      <c r="G236" s="185" t="s">
        <v>146</v>
      </c>
      <c r="H236" s="205"/>
      <c r="I236" s="210"/>
      <c r="J236" s="221">
        <f>SUM(J237:J263)</f>
        <v>1071204.8</v>
      </c>
      <c r="K236" s="181"/>
      <c r="L236" s="211"/>
      <c r="M236" s="212"/>
      <c r="N236" s="213"/>
      <c r="O236" s="184">
        <f>SUM(N237:N263)</f>
        <v>1071204.8</v>
      </c>
      <c r="P236" s="184"/>
    </row>
    <row r="237" ht="78.75" spans="1:16">
      <c r="A237" s="82" t="s">
        <v>648</v>
      </c>
      <c r="B237" s="82" t="s">
        <v>649</v>
      </c>
      <c r="C237" s="83" t="s">
        <v>149</v>
      </c>
      <c r="D237" s="82" t="s">
        <v>650</v>
      </c>
      <c r="E237" s="83" t="s">
        <v>151</v>
      </c>
      <c r="F237" s="84">
        <v>11</v>
      </c>
      <c r="G237" s="85">
        <v>902.26</v>
      </c>
      <c r="H237" s="86">
        <v>0.2644</v>
      </c>
      <c r="I237" s="126">
        <f t="shared" ref="I236:I257" si="59">(TRUNC(G237*H237,2)+G237)</f>
        <v>1140.81</v>
      </c>
      <c r="J237" s="141">
        <f t="shared" ref="J236:J257" si="60">(TRUNC(I237*F237,2))</f>
        <v>12548.91</v>
      </c>
      <c r="K237" s="128"/>
      <c r="L237" s="135">
        <f t="shared" ref="L235:L267" si="61">$L$1046</f>
        <v>0</v>
      </c>
      <c r="M237" s="169">
        <f t="shared" ref="M236:M257" si="62">I237*(1-L237)</f>
        <v>1140.81</v>
      </c>
      <c r="N237" s="131">
        <f>(TRUNC(M237*F237,2))</f>
        <v>12548.91</v>
      </c>
      <c r="O237" s="132"/>
      <c r="P237" s="132"/>
    </row>
    <row r="238" ht="78.75" spans="1:16">
      <c r="A238" s="82" t="s">
        <v>651</v>
      </c>
      <c r="B238" s="82" t="s">
        <v>652</v>
      </c>
      <c r="C238" s="83" t="s">
        <v>149</v>
      </c>
      <c r="D238" s="82" t="s">
        <v>653</v>
      </c>
      <c r="E238" s="83" t="s">
        <v>151</v>
      </c>
      <c r="F238" s="84">
        <v>14</v>
      </c>
      <c r="G238" s="85">
        <v>1314.63</v>
      </c>
      <c r="H238" s="86">
        <v>0.2644</v>
      </c>
      <c r="I238" s="126">
        <f t="shared" si="59"/>
        <v>1662.21</v>
      </c>
      <c r="J238" s="141">
        <f t="shared" si="60"/>
        <v>23270.94</v>
      </c>
      <c r="K238" s="128"/>
      <c r="L238" s="135">
        <f t="shared" si="61"/>
        <v>0</v>
      </c>
      <c r="M238" s="169">
        <f t="shared" si="62"/>
        <v>1662.21</v>
      </c>
      <c r="N238" s="131">
        <f>(TRUNC(M238*F238,2))</f>
        <v>23270.94</v>
      </c>
      <c r="O238" s="132"/>
      <c r="P238" s="132"/>
    </row>
    <row r="239" ht="67.5" spans="1:16">
      <c r="A239" s="82" t="s">
        <v>654</v>
      </c>
      <c r="B239" s="82" t="s">
        <v>655</v>
      </c>
      <c r="C239" s="83" t="s">
        <v>149</v>
      </c>
      <c r="D239" s="82" t="s">
        <v>656</v>
      </c>
      <c r="E239" s="83" t="s">
        <v>151</v>
      </c>
      <c r="F239" s="84">
        <v>2</v>
      </c>
      <c r="G239" s="85">
        <v>1155.2</v>
      </c>
      <c r="H239" s="86">
        <v>0.2644</v>
      </c>
      <c r="I239" s="126">
        <f t="shared" si="59"/>
        <v>1460.63</v>
      </c>
      <c r="J239" s="141">
        <f t="shared" si="60"/>
        <v>2921.26</v>
      </c>
      <c r="K239" s="128"/>
      <c r="L239" s="135">
        <f t="shared" si="61"/>
        <v>0</v>
      </c>
      <c r="M239" s="169">
        <f t="shared" si="62"/>
        <v>1460.63</v>
      </c>
      <c r="N239" s="131">
        <f t="shared" ref="N239:N257" si="63">(TRUNC(M239*F239,2))</f>
        <v>2921.26</v>
      </c>
      <c r="O239" s="132"/>
      <c r="P239" s="132"/>
    </row>
    <row r="240" ht="90" spans="1:16">
      <c r="A240" s="82" t="s">
        <v>657</v>
      </c>
      <c r="B240" s="82" t="s">
        <v>658</v>
      </c>
      <c r="C240" s="83" t="s">
        <v>149</v>
      </c>
      <c r="D240" s="82" t="s">
        <v>659</v>
      </c>
      <c r="E240" s="83" t="s">
        <v>151</v>
      </c>
      <c r="F240" s="84">
        <v>6</v>
      </c>
      <c r="G240" s="85">
        <v>1640.62</v>
      </c>
      <c r="H240" s="86">
        <v>0.2644</v>
      </c>
      <c r="I240" s="126">
        <f t="shared" si="59"/>
        <v>2074.39</v>
      </c>
      <c r="J240" s="141">
        <f t="shared" si="60"/>
        <v>12446.34</v>
      </c>
      <c r="K240" s="128"/>
      <c r="L240" s="135">
        <f t="shared" si="61"/>
        <v>0</v>
      </c>
      <c r="M240" s="169">
        <f t="shared" si="62"/>
        <v>2074.39</v>
      </c>
      <c r="N240" s="131">
        <f t="shared" si="63"/>
        <v>12446.34</v>
      </c>
      <c r="O240" s="132"/>
      <c r="P240" s="132"/>
    </row>
    <row r="241" ht="33.75" spans="1:16">
      <c r="A241" s="82" t="s">
        <v>660</v>
      </c>
      <c r="B241" s="82" t="s">
        <v>661</v>
      </c>
      <c r="C241" s="83" t="s">
        <v>149</v>
      </c>
      <c r="D241" s="82" t="s">
        <v>662</v>
      </c>
      <c r="E241" s="83" t="s">
        <v>151</v>
      </c>
      <c r="F241" s="84">
        <v>8</v>
      </c>
      <c r="G241" s="85">
        <v>2706.23</v>
      </c>
      <c r="H241" s="86">
        <v>0.2644</v>
      </c>
      <c r="I241" s="126">
        <f t="shared" si="59"/>
        <v>3421.75</v>
      </c>
      <c r="J241" s="141">
        <f t="shared" si="60"/>
        <v>27374</v>
      </c>
      <c r="K241" s="128"/>
      <c r="L241" s="135">
        <f t="shared" si="61"/>
        <v>0</v>
      </c>
      <c r="M241" s="169">
        <f t="shared" si="62"/>
        <v>3421.75</v>
      </c>
      <c r="N241" s="131">
        <f t="shared" si="63"/>
        <v>27374</v>
      </c>
      <c r="O241" s="132"/>
      <c r="P241" s="132"/>
    </row>
    <row r="242" ht="33.75" spans="1:16">
      <c r="A242" s="82" t="s">
        <v>663</v>
      </c>
      <c r="B242" s="82" t="s">
        <v>664</v>
      </c>
      <c r="C242" s="83" t="s">
        <v>149</v>
      </c>
      <c r="D242" s="82" t="s">
        <v>665</v>
      </c>
      <c r="E242" s="83" t="s">
        <v>151</v>
      </c>
      <c r="F242" s="84">
        <v>11</v>
      </c>
      <c r="G242" s="85">
        <v>2281.38</v>
      </c>
      <c r="H242" s="86">
        <v>0.2644</v>
      </c>
      <c r="I242" s="126">
        <f t="shared" si="59"/>
        <v>2884.57</v>
      </c>
      <c r="J242" s="141">
        <f t="shared" si="60"/>
        <v>31730.27</v>
      </c>
      <c r="K242" s="128"/>
      <c r="L242" s="135">
        <f t="shared" si="61"/>
        <v>0</v>
      </c>
      <c r="M242" s="169">
        <f t="shared" si="62"/>
        <v>2884.57</v>
      </c>
      <c r="N242" s="131">
        <f t="shared" si="63"/>
        <v>31730.27</v>
      </c>
      <c r="O242" s="132"/>
      <c r="P242" s="132"/>
    </row>
    <row r="243" ht="67.5" spans="1:16">
      <c r="A243" s="82" t="s">
        <v>666</v>
      </c>
      <c r="B243" s="82" t="s">
        <v>667</v>
      </c>
      <c r="C243" s="83" t="s">
        <v>149</v>
      </c>
      <c r="D243" s="82" t="s">
        <v>668</v>
      </c>
      <c r="E243" s="83" t="s">
        <v>151</v>
      </c>
      <c r="F243" s="84">
        <v>2</v>
      </c>
      <c r="G243" s="85">
        <v>1155.2</v>
      </c>
      <c r="H243" s="86">
        <v>0.2644</v>
      </c>
      <c r="I243" s="126">
        <f t="shared" si="59"/>
        <v>1460.63</v>
      </c>
      <c r="J243" s="141">
        <f t="shared" si="60"/>
        <v>2921.26</v>
      </c>
      <c r="K243" s="128"/>
      <c r="L243" s="135">
        <f t="shared" si="61"/>
        <v>0</v>
      </c>
      <c r="M243" s="169">
        <f t="shared" si="62"/>
        <v>1460.63</v>
      </c>
      <c r="N243" s="131">
        <f t="shared" si="63"/>
        <v>2921.26</v>
      </c>
      <c r="O243" s="132"/>
      <c r="P243" s="132"/>
    </row>
    <row r="244" ht="78.75" spans="1:16">
      <c r="A244" s="82" t="s">
        <v>669</v>
      </c>
      <c r="B244" s="82" t="s">
        <v>670</v>
      </c>
      <c r="C244" s="83" t="s">
        <v>149</v>
      </c>
      <c r="D244" s="82" t="s">
        <v>671</v>
      </c>
      <c r="E244" s="83" t="s">
        <v>151</v>
      </c>
      <c r="F244" s="84">
        <v>46</v>
      </c>
      <c r="G244" s="85">
        <v>1382.38</v>
      </c>
      <c r="H244" s="86">
        <v>0.2644</v>
      </c>
      <c r="I244" s="126">
        <f t="shared" si="59"/>
        <v>1747.88</v>
      </c>
      <c r="J244" s="141">
        <f t="shared" si="60"/>
        <v>80402.48</v>
      </c>
      <c r="K244" s="128"/>
      <c r="L244" s="135">
        <f t="shared" si="61"/>
        <v>0</v>
      </c>
      <c r="M244" s="169">
        <f t="shared" si="62"/>
        <v>1747.88</v>
      </c>
      <c r="N244" s="131">
        <f t="shared" si="63"/>
        <v>80402.48</v>
      </c>
      <c r="O244" s="132"/>
      <c r="P244" s="132"/>
    </row>
    <row r="245" ht="78.75" spans="1:16">
      <c r="A245" s="82" t="s">
        <v>672</v>
      </c>
      <c r="B245" s="82" t="s">
        <v>673</v>
      </c>
      <c r="C245" s="83" t="s">
        <v>149</v>
      </c>
      <c r="D245" s="82" t="s">
        <v>674</v>
      </c>
      <c r="E245" s="83" t="s">
        <v>151</v>
      </c>
      <c r="F245" s="84">
        <v>34</v>
      </c>
      <c r="G245" s="85">
        <v>1929.92</v>
      </c>
      <c r="H245" s="86">
        <v>0.2644</v>
      </c>
      <c r="I245" s="126">
        <f t="shared" si="59"/>
        <v>2440.19</v>
      </c>
      <c r="J245" s="141">
        <f t="shared" si="60"/>
        <v>82966.46</v>
      </c>
      <c r="K245" s="128"/>
      <c r="L245" s="135">
        <f t="shared" si="61"/>
        <v>0</v>
      </c>
      <c r="M245" s="169">
        <f t="shared" si="62"/>
        <v>2440.19</v>
      </c>
      <c r="N245" s="131">
        <f t="shared" si="63"/>
        <v>82966.46</v>
      </c>
      <c r="O245" s="132"/>
      <c r="P245" s="132"/>
    </row>
    <row r="246" ht="90" spans="1:16">
      <c r="A246" s="82" t="s">
        <v>675</v>
      </c>
      <c r="B246" s="82" t="s">
        <v>676</v>
      </c>
      <c r="C246" s="83" t="s">
        <v>149</v>
      </c>
      <c r="D246" s="82" t="s">
        <v>677</v>
      </c>
      <c r="E246" s="83" t="s">
        <v>151</v>
      </c>
      <c r="F246" s="84">
        <v>2</v>
      </c>
      <c r="G246" s="85">
        <v>2050.76</v>
      </c>
      <c r="H246" s="86">
        <v>0.2644</v>
      </c>
      <c r="I246" s="126">
        <f t="shared" si="59"/>
        <v>2592.98</v>
      </c>
      <c r="J246" s="141">
        <f t="shared" si="60"/>
        <v>5185.96</v>
      </c>
      <c r="K246" s="128"/>
      <c r="L246" s="135">
        <f t="shared" si="61"/>
        <v>0</v>
      </c>
      <c r="M246" s="169">
        <f t="shared" si="62"/>
        <v>2592.98</v>
      </c>
      <c r="N246" s="131">
        <f t="shared" si="63"/>
        <v>5185.96</v>
      </c>
      <c r="O246" s="132"/>
      <c r="P246" s="132"/>
    </row>
    <row r="247" ht="78.75" spans="1:16">
      <c r="A247" s="82" t="s">
        <v>678</v>
      </c>
      <c r="B247" s="82" t="s">
        <v>679</v>
      </c>
      <c r="C247" s="83" t="s">
        <v>149</v>
      </c>
      <c r="D247" s="82" t="s">
        <v>680</v>
      </c>
      <c r="E247" s="83" t="s">
        <v>151</v>
      </c>
      <c r="F247" s="84">
        <v>10</v>
      </c>
      <c r="G247" s="85">
        <v>12374.44</v>
      </c>
      <c r="H247" s="86">
        <v>0.2644</v>
      </c>
      <c r="I247" s="126">
        <f t="shared" si="59"/>
        <v>15646.24</v>
      </c>
      <c r="J247" s="141">
        <f t="shared" si="60"/>
        <v>156462.4</v>
      </c>
      <c r="K247" s="128"/>
      <c r="L247" s="135">
        <f t="shared" si="61"/>
        <v>0</v>
      </c>
      <c r="M247" s="169">
        <f t="shared" si="62"/>
        <v>15646.24</v>
      </c>
      <c r="N247" s="131">
        <f t="shared" si="63"/>
        <v>156462.4</v>
      </c>
      <c r="O247" s="132"/>
      <c r="P247" s="132"/>
    </row>
    <row r="248" ht="56.25" spans="1:16">
      <c r="A248" s="82" t="s">
        <v>681</v>
      </c>
      <c r="B248" s="82" t="s">
        <v>682</v>
      </c>
      <c r="C248" s="83" t="s">
        <v>149</v>
      </c>
      <c r="D248" s="82" t="s">
        <v>683</v>
      </c>
      <c r="E248" s="83" t="s">
        <v>151</v>
      </c>
      <c r="F248" s="84">
        <v>4</v>
      </c>
      <c r="G248" s="85">
        <v>8893.07</v>
      </c>
      <c r="H248" s="86">
        <v>0.2644</v>
      </c>
      <c r="I248" s="126">
        <f t="shared" si="59"/>
        <v>11244.39</v>
      </c>
      <c r="J248" s="141">
        <f t="shared" si="60"/>
        <v>44977.56</v>
      </c>
      <c r="K248" s="128"/>
      <c r="L248" s="135">
        <f t="shared" si="61"/>
        <v>0</v>
      </c>
      <c r="M248" s="169">
        <f t="shared" si="62"/>
        <v>11244.39</v>
      </c>
      <c r="N248" s="131">
        <f t="shared" si="63"/>
        <v>44977.56</v>
      </c>
      <c r="O248" s="132"/>
      <c r="P248" s="132"/>
    </row>
    <row r="249" ht="45" spans="1:16">
      <c r="A249" s="82" t="s">
        <v>684</v>
      </c>
      <c r="B249" s="82" t="s">
        <v>685</v>
      </c>
      <c r="C249" s="83" t="s">
        <v>149</v>
      </c>
      <c r="D249" s="82" t="s">
        <v>686</v>
      </c>
      <c r="E249" s="83" t="s">
        <v>151</v>
      </c>
      <c r="F249" s="84">
        <v>4</v>
      </c>
      <c r="G249" s="85">
        <v>5870.38</v>
      </c>
      <c r="H249" s="86">
        <v>0.2644</v>
      </c>
      <c r="I249" s="126">
        <f t="shared" si="59"/>
        <v>7422.5</v>
      </c>
      <c r="J249" s="141">
        <f t="shared" si="60"/>
        <v>29690</v>
      </c>
      <c r="K249" s="128"/>
      <c r="L249" s="135">
        <f t="shared" si="61"/>
        <v>0</v>
      </c>
      <c r="M249" s="169">
        <f t="shared" si="62"/>
        <v>7422.5</v>
      </c>
      <c r="N249" s="131">
        <f t="shared" si="63"/>
        <v>29690</v>
      </c>
      <c r="O249" s="132"/>
      <c r="P249" s="132"/>
    </row>
    <row r="250" ht="45" spans="1:16">
      <c r="A250" s="82" t="s">
        <v>687</v>
      </c>
      <c r="B250" s="82" t="s">
        <v>688</v>
      </c>
      <c r="C250" s="83" t="s">
        <v>149</v>
      </c>
      <c r="D250" s="82" t="s">
        <v>689</v>
      </c>
      <c r="E250" s="83" t="s">
        <v>151</v>
      </c>
      <c r="F250" s="84">
        <v>3</v>
      </c>
      <c r="G250" s="85">
        <v>4454.35</v>
      </c>
      <c r="H250" s="86">
        <v>0.2644</v>
      </c>
      <c r="I250" s="126">
        <f t="shared" si="59"/>
        <v>5632.08</v>
      </c>
      <c r="J250" s="141">
        <f t="shared" si="60"/>
        <v>16896.24</v>
      </c>
      <c r="K250" s="128"/>
      <c r="L250" s="135">
        <f t="shared" si="61"/>
        <v>0</v>
      </c>
      <c r="M250" s="169">
        <f t="shared" si="62"/>
        <v>5632.08</v>
      </c>
      <c r="N250" s="131">
        <f t="shared" si="63"/>
        <v>16896.24</v>
      </c>
      <c r="O250" s="132"/>
      <c r="P250" s="132"/>
    </row>
    <row r="251" ht="45" spans="1:16">
      <c r="A251" s="82" t="s">
        <v>690</v>
      </c>
      <c r="B251" s="82" t="s">
        <v>691</v>
      </c>
      <c r="C251" s="83" t="s">
        <v>149</v>
      </c>
      <c r="D251" s="82" t="s">
        <v>692</v>
      </c>
      <c r="E251" s="83" t="s">
        <v>151</v>
      </c>
      <c r="F251" s="84">
        <v>4</v>
      </c>
      <c r="G251" s="85">
        <v>10118.49</v>
      </c>
      <c r="H251" s="86">
        <v>0.2644</v>
      </c>
      <c r="I251" s="126">
        <f t="shared" si="59"/>
        <v>12793.81</v>
      </c>
      <c r="J251" s="141">
        <f t="shared" si="60"/>
        <v>51175.24</v>
      </c>
      <c r="K251" s="128"/>
      <c r="L251" s="135">
        <f t="shared" si="61"/>
        <v>0</v>
      </c>
      <c r="M251" s="169">
        <f t="shared" si="62"/>
        <v>12793.81</v>
      </c>
      <c r="N251" s="131">
        <f t="shared" si="63"/>
        <v>51175.24</v>
      </c>
      <c r="O251" s="132"/>
      <c r="P251" s="132"/>
    </row>
    <row r="252" ht="33.75" spans="1:16">
      <c r="A252" s="82" t="s">
        <v>693</v>
      </c>
      <c r="B252" s="82" t="s">
        <v>694</v>
      </c>
      <c r="C252" s="83" t="s">
        <v>149</v>
      </c>
      <c r="D252" s="82" t="s">
        <v>695</v>
      </c>
      <c r="E252" s="83" t="s">
        <v>151</v>
      </c>
      <c r="F252" s="84">
        <v>10</v>
      </c>
      <c r="G252" s="85">
        <v>5304.35</v>
      </c>
      <c r="H252" s="86">
        <v>0.2644</v>
      </c>
      <c r="I252" s="126">
        <f t="shared" si="59"/>
        <v>6706.82</v>
      </c>
      <c r="J252" s="141">
        <f t="shared" si="60"/>
        <v>67068.2</v>
      </c>
      <c r="K252" s="128"/>
      <c r="L252" s="135">
        <f t="shared" si="61"/>
        <v>0</v>
      </c>
      <c r="M252" s="169">
        <f t="shared" si="62"/>
        <v>6706.82</v>
      </c>
      <c r="N252" s="131">
        <f t="shared" si="63"/>
        <v>67068.2</v>
      </c>
      <c r="O252" s="132"/>
      <c r="P252" s="132"/>
    </row>
    <row r="253" ht="45" spans="1:16">
      <c r="A253" s="82" t="s">
        <v>696</v>
      </c>
      <c r="B253" s="82" t="s">
        <v>697</v>
      </c>
      <c r="C253" s="83" t="s">
        <v>149</v>
      </c>
      <c r="D253" s="82" t="s">
        <v>698</v>
      </c>
      <c r="E253" s="83" t="s">
        <v>99</v>
      </c>
      <c r="F253" s="84">
        <v>23.28</v>
      </c>
      <c r="G253" s="85">
        <v>1676.29</v>
      </c>
      <c r="H253" s="86">
        <v>0.2644</v>
      </c>
      <c r="I253" s="126">
        <f t="shared" si="59"/>
        <v>2119.5</v>
      </c>
      <c r="J253" s="141">
        <f t="shared" si="60"/>
        <v>49341.96</v>
      </c>
      <c r="K253" s="128"/>
      <c r="L253" s="135">
        <f t="shared" si="61"/>
        <v>0</v>
      </c>
      <c r="M253" s="169">
        <f t="shared" si="62"/>
        <v>2119.5</v>
      </c>
      <c r="N253" s="131">
        <f t="shared" si="63"/>
        <v>49341.96</v>
      </c>
      <c r="O253" s="132"/>
      <c r="P253" s="132"/>
    </row>
    <row r="254" ht="33.75" spans="1:16">
      <c r="A254" s="82" t="s">
        <v>699</v>
      </c>
      <c r="B254" s="82" t="s">
        <v>700</v>
      </c>
      <c r="C254" s="83" t="s">
        <v>149</v>
      </c>
      <c r="D254" s="82" t="s">
        <v>701</v>
      </c>
      <c r="E254" s="83" t="s">
        <v>99</v>
      </c>
      <c r="F254" s="84">
        <v>11.76</v>
      </c>
      <c r="G254" s="85">
        <v>1523.13</v>
      </c>
      <c r="H254" s="86">
        <v>0.2644</v>
      </c>
      <c r="I254" s="126">
        <f t="shared" si="59"/>
        <v>1925.84</v>
      </c>
      <c r="J254" s="141">
        <f t="shared" si="60"/>
        <v>22647.87</v>
      </c>
      <c r="K254" s="128"/>
      <c r="L254" s="135">
        <f t="shared" si="61"/>
        <v>0</v>
      </c>
      <c r="M254" s="169">
        <f t="shared" si="62"/>
        <v>1925.84</v>
      </c>
      <c r="N254" s="131">
        <f t="shared" si="63"/>
        <v>22647.87</v>
      </c>
      <c r="O254" s="132"/>
      <c r="P254" s="132"/>
    </row>
    <row r="255" ht="45" spans="1:16">
      <c r="A255" s="82" t="s">
        <v>702</v>
      </c>
      <c r="B255" s="82" t="s">
        <v>703</v>
      </c>
      <c r="C255" s="83" t="s">
        <v>149</v>
      </c>
      <c r="D255" s="82" t="s">
        <v>704</v>
      </c>
      <c r="E255" s="83" t="s">
        <v>99</v>
      </c>
      <c r="F255" s="84">
        <v>12.72</v>
      </c>
      <c r="G255" s="85">
        <v>3827.13</v>
      </c>
      <c r="H255" s="86">
        <v>0.2644</v>
      </c>
      <c r="I255" s="126">
        <f t="shared" si="59"/>
        <v>4839.02</v>
      </c>
      <c r="J255" s="141">
        <f t="shared" si="60"/>
        <v>61552.33</v>
      </c>
      <c r="K255" s="128"/>
      <c r="L255" s="135">
        <f t="shared" si="61"/>
        <v>0</v>
      </c>
      <c r="M255" s="169">
        <f t="shared" si="62"/>
        <v>4839.02</v>
      </c>
      <c r="N255" s="131">
        <f t="shared" si="63"/>
        <v>61552.33</v>
      </c>
      <c r="O255" s="132"/>
      <c r="P255" s="132"/>
    </row>
    <row r="256" s="53" customFormat="1" ht="33.75" spans="1:16">
      <c r="A256" s="89" t="s">
        <v>705</v>
      </c>
      <c r="B256" s="89" t="s">
        <v>706</v>
      </c>
      <c r="C256" s="201" t="s">
        <v>149</v>
      </c>
      <c r="D256" s="89" t="s">
        <v>707</v>
      </c>
      <c r="E256" s="201" t="s">
        <v>151</v>
      </c>
      <c r="F256" s="91">
        <v>62</v>
      </c>
      <c r="G256" s="202">
        <v>2410.53</v>
      </c>
      <c r="H256" s="86">
        <v>0.2644</v>
      </c>
      <c r="I256" s="126">
        <f t="shared" si="59"/>
        <v>3047.87</v>
      </c>
      <c r="J256" s="141">
        <f t="shared" si="60"/>
        <v>188967.94</v>
      </c>
      <c r="K256" s="219"/>
      <c r="L256" s="135">
        <f t="shared" si="61"/>
        <v>0</v>
      </c>
      <c r="M256" s="169">
        <f t="shared" si="62"/>
        <v>3047.87</v>
      </c>
      <c r="N256" s="131">
        <f t="shared" si="63"/>
        <v>188967.94</v>
      </c>
      <c r="O256" s="220"/>
      <c r="P256" s="220"/>
    </row>
    <row r="257" ht="22.5" spans="1:16">
      <c r="A257" s="82" t="s">
        <v>708</v>
      </c>
      <c r="B257" s="82" t="s">
        <v>709</v>
      </c>
      <c r="C257" s="83" t="s">
        <v>157</v>
      </c>
      <c r="D257" s="82" t="s">
        <v>710</v>
      </c>
      <c r="E257" s="83" t="s">
        <v>151</v>
      </c>
      <c r="F257" s="84">
        <v>4</v>
      </c>
      <c r="G257" s="85">
        <v>1456.4</v>
      </c>
      <c r="H257" s="86">
        <v>0.2644</v>
      </c>
      <c r="I257" s="126">
        <f t="shared" si="59"/>
        <v>1841.47</v>
      </c>
      <c r="J257" s="141">
        <f t="shared" si="60"/>
        <v>7365.88</v>
      </c>
      <c r="K257" s="128"/>
      <c r="L257" s="135">
        <f t="shared" si="61"/>
        <v>0</v>
      </c>
      <c r="M257" s="169">
        <f t="shared" si="62"/>
        <v>1841.47</v>
      </c>
      <c r="N257" s="131">
        <f t="shared" si="63"/>
        <v>7365.88</v>
      </c>
      <c r="O257" s="132"/>
      <c r="P257" s="132"/>
    </row>
    <row r="258" ht="33.75" spans="1:16">
      <c r="A258" s="82" t="s">
        <v>711</v>
      </c>
      <c r="B258" s="82" t="s">
        <v>712</v>
      </c>
      <c r="C258" s="83" t="s">
        <v>149</v>
      </c>
      <c r="D258" s="82" t="s">
        <v>713</v>
      </c>
      <c r="E258" s="83" t="s">
        <v>151</v>
      </c>
      <c r="F258" s="84">
        <v>33</v>
      </c>
      <c r="G258" s="85">
        <v>160.56</v>
      </c>
      <c r="H258" s="86">
        <v>0.2644</v>
      </c>
      <c r="I258" s="126">
        <f t="shared" ref="I258:I267" si="64">(TRUNC(G258*H258,2)+G258)</f>
        <v>203.01</v>
      </c>
      <c r="J258" s="141">
        <f t="shared" ref="J258:J267" si="65">(TRUNC(I258*F258,2))</f>
        <v>6699.33</v>
      </c>
      <c r="K258" s="128"/>
      <c r="L258" s="135">
        <f t="shared" si="61"/>
        <v>0</v>
      </c>
      <c r="M258" s="169">
        <f t="shared" ref="M258:M267" si="66">I258*(1-L258)</f>
        <v>203.01</v>
      </c>
      <c r="N258" s="131">
        <f t="shared" ref="N258:N267" si="67">(TRUNC(M258*F258,2))</f>
        <v>6699.33</v>
      </c>
      <c r="O258" s="132"/>
      <c r="P258" s="132"/>
    </row>
    <row r="259" ht="33.75" spans="1:16">
      <c r="A259" s="82" t="s">
        <v>714</v>
      </c>
      <c r="B259" s="82" t="s">
        <v>715</v>
      </c>
      <c r="C259" s="83" t="s">
        <v>149</v>
      </c>
      <c r="D259" s="82" t="s">
        <v>716</v>
      </c>
      <c r="E259" s="83" t="s">
        <v>151</v>
      </c>
      <c r="F259" s="84">
        <v>37</v>
      </c>
      <c r="G259" s="85">
        <v>738.51</v>
      </c>
      <c r="H259" s="86">
        <v>0.2644</v>
      </c>
      <c r="I259" s="126">
        <f t="shared" si="64"/>
        <v>933.77</v>
      </c>
      <c r="J259" s="141">
        <f t="shared" si="65"/>
        <v>34549.49</v>
      </c>
      <c r="K259" s="128"/>
      <c r="L259" s="135">
        <f t="shared" si="61"/>
        <v>0</v>
      </c>
      <c r="M259" s="169">
        <f t="shared" si="66"/>
        <v>933.77</v>
      </c>
      <c r="N259" s="131">
        <f t="shared" si="67"/>
        <v>34549.49</v>
      </c>
      <c r="O259" s="132"/>
      <c r="P259" s="132"/>
    </row>
    <row r="260" ht="33.75" spans="1:16">
      <c r="A260" s="82" t="s">
        <v>717</v>
      </c>
      <c r="B260" s="82" t="s">
        <v>718</v>
      </c>
      <c r="C260" s="83" t="s">
        <v>149</v>
      </c>
      <c r="D260" s="82" t="s">
        <v>719</v>
      </c>
      <c r="E260" s="83" t="s">
        <v>151</v>
      </c>
      <c r="F260" s="84">
        <v>8</v>
      </c>
      <c r="G260" s="85">
        <v>2258.65</v>
      </c>
      <c r="H260" s="86">
        <v>0.2644</v>
      </c>
      <c r="I260" s="126">
        <f t="shared" si="64"/>
        <v>2855.83</v>
      </c>
      <c r="J260" s="141">
        <f t="shared" si="65"/>
        <v>22846.64</v>
      </c>
      <c r="K260" s="128"/>
      <c r="L260" s="135">
        <f t="shared" si="61"/>
        <v>0</v>
      </c>
      <c r="M260" s="169">
        <f t="shared" si="66"/>
        <v>2855.83</v>
      </c>
      <c r="N260" s="131">
        <f t="shared" si="67"/>
        <v>22846.64</v>
      </c>
      <c r="O260" s="132"/>
      <c r="P260" s="132"/>
    </row>
    <row r="261" ht="33.75" spans="1:16">
      <c r="A261" s="82" t="s">
        <v>720</v>
      </c>
      <c r="B261" s="82" t="s">
        <v>721</v>
      </c>
      <c r="C261" s="83" t="s">
        <v>149</v>
      </c>
      <c r="D261" s="82" t="s">
        <v>722</v>
      </c>
      <c r="E261" s="83" t="s">
        <v>151</v>
      </c>
      <c r="F261" s="84">
        <v>8</v>
      </c>
      <c r="G261" s="85">
        <v>1627.59</v>
      </c>
      <c r="H261" s="86">
        <v>0.2644</v>
      </c>
      <c r="I261" s="126">
        <f t="shared" si="64"/>
        <v>2057.92</v>
      </c>
      <c r="J261" s="141">
        <f t="shared" si="65"/>
        <v>16463.36</v>
      </c>
      <c r="K261" s="128"/>
      <c r="L261" s="135">
        <f t="shared" si="61"/>
        <v>0</v>
      </c>
      <c r="M261" s="169">
        <f t="shared" si="66"/>
        <v>2057.92</v>
      </c>
      <c r="N261" s="131">
        <f t="shared" si="67"/>
        <v>16463.36</v>
      </c>
      <c r="O261" s="132"/>
      <c r="P261" s="132"/>
    </row>
    <row r="262" ht="33.75" spans="1:16">
      <c r="A262" s="82" t="s">
        <v>723</v>
      </c>
      <c r="B262" s="82" t="s">
        <v>724</v>
      </c>
      <c r="C262" s="83" t="s">
        <v>149</v>
      </c>
      <c r="D262" s="82" t="s">
        <v>725</v>
      </c>
      <c r="E262" s="83" t="s">
        <v>151</v>
      </c>
      <c r="F262" s="84">
        <v>2</v>
      </c>
      <c r="G262" s="85">
        <v>4404.58</v>
      </c>
      <c r="H262" s="86">
        <v>0.2644</v>
      </c>
      <c r="I262" s="126">
        <f t="shared" si="64"/>
        <v>5569.15</v>
      </c>
      <c r="J262" s="141">
        <f t="shared" si="65"/>
        <v>11138.3</v>
      </c>
      <c r="K262" s="128"/>
      <c r="L262" s="135">
        <f t="shared" si="61"/>
        <v>0</v>
      </c>
      <c r="M262" s="169">
        <f t="shared" si="66"/>
        <v>5569.15</v>
      </c>
      <c r="N262" s="131">
        <f t="shared" si="67"/>
        <v>11138.3</v>
      </c>
      <c r="O262" s="132"/>
      <c r="P262" s="132"/>
    </row>
    <row r="263" ht="33.75" spans="1:16">
      <c r="A263" s="82" t="s">
        <v>726</v>
      </c>
      <c r="B263" s="82" t="s">
        <v>727</v>
      </c>
      <c r="C263" s="83" t="s">
        <v>157</v>
      </c>
      <c r="D263" s="82" t="s">
        <v>728</v>
      </c>
      <c r="E263" s="83" t="s">
        <v>151</v>
      </c>
      <c r="F263" s="84">
        <v>7</v>
      </c>
      <c r="G263" s="85">
        <v>180.12</v>
      </c>
      <c r="H263" s="86">
        <v>0.2644</v>
      </c>
      <c r="I263" s="126">
        <f t="shared" si="64"/>
        <v>227.74</v>
      </c>
      <c r="J263" s="141">
        <f t="shared" si="65"/>
        <v>1594.18</v>
      </c>
      <c r="K263" s="128"/>
      <c r="L263" s="135">
        <f t="shared" si="61"/>
        <v>0</v>
      </c>
      <c r="M263" s="169">
        <f t="shared" si="66"/>
        <v>227.74</v>
      </c>
      <c r="N263" s="131">
        <f t="shared" si="67"/>
        <v>1594.18</v>
      </c>
      <c r="O263" s="132"/>
      <c r="P263" s="132"/>
    </row>
    <row r="264" ht="15" spans="1:16">
      <c r="A264" s="156" t="s">
        <v>729</v>
      </c>
      <c r="B264" s="156" t="s">
        <v>87</v>
      </c>
      <c r="C264" s="203"/>
      <c r="D264" s="156" t="s">
        <v>730</v>
      </c>
      <c r="E264" s="203"/>
      <c r="F264" s="204"/>
      <c r="G264" s="185" t="s">
        <v>146</v>
      </c>
      <c r="H264" s="205"/>
      <c r="I264" s="210"/>
      <c r="J264" s="180">
        <f>SUM(J265:J266)</f>
        <v>122800.65</v>
      </c>
      <c r="K264" s="181"/>
      <c r="L264" s="211"/>
      <c r="M264" s="212"/>
      <c r="N264" s="213"/>
      <c r="O264" s="184">
        <f>SUM(N265:N266)</f>
        <v>122800.65</v>
      </c>
      <c r="P264" s="184"/>
    </row>
    <row r="265" ht="15" spans="1:16">
      <c r="A265" s="82" t="s">
        <v>731</v>
      </c>
      <c r="B265" s="82" t="s">
        <v>732</v>
      </c>
      <c r="C265" s="83" t="s">
        <v>166</v>
      </c>
      <c r="D265" s="82" t="s">
        <v>733</v>
      </c>
      <c r="E265" s="83" t="s">
        <v>99</v>
      </c>
      <c r="F265" s="84">
        <v>42.3</v>
      </c>
      <c r="G265" s="85">
        <v>680.4</v>
      </c>
      <c r="H265" s="86">
        <v>0.2644</v>
      </c>
      <c r="I265" s="126">
        <f t="shared" si="64"/>
        <v>860.29</v>
      </c>
      <c r="J265" s="141">
        <f t="shared" si="65"/>
        <v>36390.26</v>
      </c>
      <c r="K265" s="128"/>
      <c r="L265" s="135">
        <f t="shared" si="61"/>
        <v>0</v>
      </c>
      <c r="M265" s="169">
        <f t="shared" si="66"/>
        <v>860.29</v>
      </c>
      <c r="N265" s="131">
        <f t="shared" si="67"/>
        <v>36390.26</v>
      </c>
      <c r="O265" s="132"/>
      <c r="P265" s="132"/>
    </row>
    <row r="266" ht="15" spans="1:16">
      <c r="A266" s="82" t="s">
        <v>734</v>
      </c>
      <c r="B266" s="82" t="s">
        <v>735</v>
      </c>
      <c r="C266" s="83" t="s">
        <v>166</v>
      </c>
      <c r="D266" s="82" t="s">
        <v>736</v>
      </c>
      <c r="E266" s="83" t="s">
        <v>99</v>
      </c>
      <c r="F266" s="84">
        <v>65.52</v>
      </c>
      <c r="G266" s="85">
        <v>1043.06</v>
      </c>
      <c r="H266" s="86">
        <v>0.2644</v>
      </c>
      <c r="I266" s="126">
        <f t="shared" si="64"/>
        <v>1318.84</v>
      </c>
      <c r="J266" s="141">
        <f t="shared" si="65"/>
        <v>86410.39</v>
      </c>
      <c r="K266" s="128"/>
      <c r="L266" s="135">
        <f t="shared" si="61"/>
        <v>0</v>
      </c>
      <c r="M266" s="169">
        <f t="shared" si="66"/>
        <v>1318.84</v>
      </c>
      <c r="N266" s="131">
        <f t="shared" si="67"/>
        <v>86410.39</v>
      </c>
      <c r="O266" s="132"/>
      <c r="P266" s="132"/>
    </row>
    <row r="267" ht="15" spans="1:16">
      <c r="A267" s="156" t="s">
        <v>737</v>
      </c>
      <c r="B267" s="156" t="s">
        <v>87</v>
      </c>
      <c r="C267" s="203"/>
      <c r="D267" s="156" t="s">
        <v>738</v>
      </c>
      <c r="E267" s="203"/>
      <c r="F267" s="204"/>
      <c r="G267" s="185" t="s">
        <v>146</v>
      </c>
      <c r="H267" s="205"/>
      <c r="I267" s="210"/>
      <c r="J267" s="180">
        <f>SUM(J268:J272)</f>
        <v>567563.63</v>
      </c>
      <c r="K267" s="181"/>
      <c r="L267" s="211"/>
      <c r="M267" s="212"/>
      <c r="N267" s="213"/>
      <c r="O267" s="184">
        <f>SUM(N268:N272)</f>
        <v>567563.63</v>
      </c>
      <c r="P267" s="184"/>
    </row>
    <row r="268" ht="15" spans="1:16">
      <c r="A268" s="89" t="s">
        <v>739</v>
      </c>
      <c r="B268" s="89" t="s">
        <v>740</v>
      </c>
      <c r="C268" s="201" t="s">
        <v>166</v>
      </c>
      <c r="D268" s="89" t="s">
        <v>741</v>
      </c>
      <c r="E268" s="201" t="s">
        <v>221</v>
      </c>
      <c r="F268" s="91">
        <v>401.4</v>
      </c>
      <c r="G268" s="202">
        <v>720.86</v>
      </c>
      <c r="H268" s="86">
        <v>0.2644</v>
      </c>
      <c r="I268" s="126">
        <f>(TRUNC(G268*H268,2)+G268)</f>
        <v>911.45</v>
      </c>
      <c r="J268" s="141">
        <f>(TRUNC(I268*F268,2))</f>
        <v>365856.03</v>
      </c>
      <c r="K268" s="219"/>
      <c r="L268" s="135">
        <f t="shared" ref="L268:L270" si="68">$L$1046</f>
        <v>0</v>
      </c>
      <c r="M268" s="169">
        <f t="shared" ref="M268:M270" si="69">I268*(1-L268)</f>
        <v>911.45</v>
      </c>
      <c r="N268" s="131">
        <f t="shared" ref="N268:N270" si="70">(TRUNC(M268*F268,2))</f>
        <v>365856.03</v>
      </c>
      <c r="O268" s="220"/>
      <c r="P268" s="220"/>
    </row>
    <row r="269" ht="67.5" spans="1:16">
      <c r="A269" s="82" t="s">
        <v>742</v>
      </c>
      <c r="B269" s="82" t="s">
        <v>743</v>
      </c>
      <c r="C269" s="83" t="s">
        <v>90</v>
      </c>
      <c r="D269" s="82" t="s">
        <v>744</v>
      </c>
      <c r="E269" s="83" t="s">
        <v>221</v>
      </c>
      <c r="F269" s="84">
        <v>208.2</v>
      </c>
      <c r="G269" s="85">
        <v>326.74</v>
      </c>
      <c r="H269" s="86">
        <v>0.2644</v>
      </c>
      <c r="I269" s="126">
        <f t="shared" ref="I269:I272" si="71">(TRUNC(G269*H269,2)+G269)</f>
        <v>413.13</v>
      </c>
      <c r="J269" s="141">
        <f t="shared" ref="J269:J272" si="72">(TRUNC(I269*F269,2))</f>
        <v>86013.66</v>
      </c>
      <c r="K269" s="128"/>
      <c r="L269" s="135">
        <f t="shared" si="68"/>
        <v>0</v>
      </c>
      <c r="M269" s="169">
        <f t="shared" si="69"/>
        <v>413.13</v>
      </c>
      <c r="N269" s="131">
        <f t="shared" si="70"/>
        <v>86013.66</v>
      </c>
      <c r="O269" s="132"/>
      <c r="P269" s="132"/>
    </row>
    <row r="270" ht="56.25" spans="1:16">
      <c r="A270" s="89" t="s">
        <v>745</v>
      </c>
      <c r="B270" s="89" t="s">
        <v>746</v>
      </c>
      <c r="C270" s="201" t="s">
        <v>90</v>
      </c>
      <c r="D270" s="89" t="s">
        <v>747</v>
      </c>
      <c r="E270" s="201" t="s">
        <v>221</v>
      </c>
      <c r="F270" s="91">
        <v>324.1</v>
      </c>
      <c r="G270" s="202">
        <v>259.7</v>
      </c>
      <c r="H270" s="86">
        <v>0.2644</v>
      </c>
      <c r="I270" s="126">
        <f t="shared" si="71"/>
        <v>328.36</v>
      </c>
      <c r="J270" s="141">
        <f t="shared" si="72"/>
        <v>106421.47</v>
      </c>
      <c r="K270" s="219"/>
      <c r="L270" s="135">
        <f t="shared" si="68"/>
        <v>0</v>
      </c>
      <c r="M270" s="169">
        <f t="shared" si="69"/>
        <v>328.36</v>
      </c>
      <c r="N270" s="131">
        <f t="shared" si="70"/>
        <v>106421.47</v>
      </c>
      <c r="O270" s="220"/>
      <c r="P270" s="220"/>
    </row>
    <row r="271" ht="15" spans="1:16">
      <c r="A271" s="82" t="s">
        <v>748</v>
      </c>
      <c r="B271" s="82" t="s">
        <v>749</v>
      </c>
      <c r="C271" s="83" t="s">
        <v>166</v>
      </c>
      <c r="D271" s="82" t="s">
        <v>750</v>
      </c>
      <c r="E271" s="83" t="s">
        <v>221</v>
      </c>
      <c r="F271" s="84">
        <v>310.3</v>
      </c>
      <c r="G271" s="85">
        <v>5.77</v>
      </c>
      <c r="H271" s="86">
        <v>0.2644</v>
      </c>
      <c r="I271" s="126">
        <f t="shared" si="71"/>
        <v>7.29</v>
      </c>
      <c r="J271" s="141">
        <f t="shared" si="72"/>
        <v>2262.08</v>
      </c>
      <c r="K271" s="128"/>
      <c r="L271" s="135">
        <f t="shared" ref="L269:L272" si="73">$L$1046</f>
        <v>0</v>
      </c>
      <c r="M271" s="169">
        <f t="shared" ref="M269:M272" si="74">I271*(1-L271)</f>
        <v>7.29</v>
      </c>
      <c r="N271" s="131">
        <f t="shared" ref="N269:N272" si="75">(TRUNC(M271*F271,2))</f>
        <v>2262.08</v>
      </c>
      <c r="O271" s="132"/>
      <c r="P271" s="132"/>
    </row>
    <row r="272" ht="15" spans="1:16">
      <c r="A272" s="82" t="s">
        <v>751</v>
      </c>
      <c r="B272" s="82" t="s">
        <v>752</v>
      </c>
      <c r="C272" s="83" t="s">
        <v>166</v>
      </c>
      <c r="D272" s="82" t="s">
        <v>753</v>
      </c>
      <c r="E272" s="83" t="s">
        <v>221</v>
      </c>
      <c r="F272" s="84">
        <v>532.3</v>
      </c>
      <c r="G272" s="85">
        <v>10.42</v>
      </c>
      <c r="H272" s="86">
        <v>0.2644</v>
      </c>
      <c r="I272" s="126">
        <f t="shared" si="71"/>
        <v>13.17</v>
      </c>
      <c r="J272" s="141">
        <f t="shared" si="72"/>
        <v>7010.39</v>
      </c>
      <c r="K272" s="128"/>
      <c r="L272" s="135">
        <f t="shared" si="73"/>
        <v>0</v>
      </c>
      <c r="M272" s="169">
        <f t="shared" si="74"/>
        <v>13.17</v>
      </c>
      <c r="N272" s="131">
        <f t="shared" si="75"/>
        <v>7010.39</v>
      </c>
      <c r="O272" s="132"/>
      <c r="P272" s="132"/>
    </row>
    <row r="273" ht="15" spans="1:16">
      <c r="A273" s="99" t="s">
        <v>754</v>
      </c>
      <c r="B273" s="99" t="s">
        <v>87</v>
      </c>
      <c r="C273" s="222"/>
      <c r="D273" s="99" t="s">
        <v>755</v>
      </c>
      <c r="E273" s="222"/>
      <c r="F273" s="95"/>
      <c r="G273" s="223" t="s">
        <v>146</v>
      </c>
      <c r="H273" s="161"/>
      <c r="I273" s="179"/>
      <c r="J273" s="180">
        <f>SUM(J274:J275)</f>
        <v>19680.64</v>
      </c>
      <c r="K273" s="181"/>
      <c r="L273" s="168"/>
      <c r="M273" s="182"/>
      <c r="N273" s="183"/>
      <c r="O273" s="184">
        <f>SUM(N274:N275)</f>
        <v>19680.64</v>
      </c>
      <c r="P273" s="184"/>
    </row>
    <row r="274" ht="22.5" spans="1:16">
      <c r="A274" s="82" t="s">
        <v>756</v>
      </c>
      <c r="B274" s="82" t="s">
        <v>757</v>
      </c>
      <c r="C274" s="83" t="s">
        <v>90</v>
      </c>
      <c r="D274" s="82" t="s">
        <v>758</v>
      </c>
      <c r="E274" s="83" t="s">
        <v>99</v>
      </c>
      <c r="F274" s="84">
        <v>28</v>
      </c>
      <c r="G274" s="85">
        <v>137.91</v>
      </c>
      <c r="H274" s="86">
        <v>0.2644</v>
      </c>
      <c r="I274" s="126">
        <f t="shared" ref="I274:I319" si="76">(TRUNC(G274*H274,2)+G274)</f>
        <v>174.37</v>
      </c>
      <c r="J274" s="141">
        <f t="shared" ref="J274:J319" si="77">(TRUNC(I274*F274,2))</f>
        <v>4882.36</v>
      </c>
      <c r="K274" s="128"/>
      <c r="L274" s="135">
        <f t="shared" ref="L274:L296" si="78">$L$1046</f>
        <v>0</v>
      </c>
      <c r="M274" s="169">
        <f t="shared" ref="M274:M296" si="79">I274*(1-L274)</f>
        <v>174.37</v>
      </c>
      <c r="N274" s="131">
        <f t="shared" ref="N274:N296" si="80">(TRUNC(M274*F274,2))</f>
        <v>4882.36</v>
      </c>
      <c r="O274" s="132"/>
      <c r="P274" s="132"/>
    </row>
    <row r="275" ht="22.5" spans="1:16">
      <c r="A275" s="82" t="s">
        <v>759</v>
      </c>
      <c r="B275" s="82" t="s">
        <v>760</v>
      </c>
      <c r="C275" s="83" t="s">
        <v>90</v>
      </c>
      <c r="D275" s="82" t="s">
        <v>761</v>
      </c>
      <c r="E275" s="83" t="s">
        <v>99</v>
      </c>
      <c r="F275" s="84">
        <v>28</v>
      </c>
      <c r="G275" s="85">
        <v>418</v>
      </c>
      <c r="H275" s="86">
        <v>0.2644</v>
      </c>
      <c r="I275" s="126">
        <f t="shared" si="76"/>
        <v>528.51</v>
      </c>
      <c r="J275" s="141">
        <f t="shared" si="77"/>
        <v>14798.28</v>
      </c>
      <c r="K275" s="128"/>
      <c r="L275" s="135">
        <f t="shared" si="78"/>
        <v>0</v>
      </c>
      <c r="M275" s="169">
        <f t="shared" si="79"/>
        <v>528.51</v>
      </c>
      <c r="N275" s="131">
        <f t="shared" si="80"/>
        <v>14798.28</v>
      </c>
      <c r="O275" s="132"/>
      <c r="P275" s="132"/>
    </row>
    <row r="276" s="54" customFormat="1" ht="15" spans="1:16">
      <c r="A276" s="164" t="s">
        <v>762</v>
      </c>
      <c r="B276" s="164" t="s">
        <v>87</v>
      </c>
      <c r="C276" s="188"/>
      <c r="D276" s="164" t="s">
        <v>32</v>
      </c>
      <c r="E276" s="188"/>
      <c r="F276" s="189"/>
      <c r="G276" s="190" t="s">
        <v>146</v>
      </c>
      <c r="H276" s="191"/>
      <c r="I276" s="194"/>
      <c r="J276" s="195"/>
      <c r="K276" s="144">
        <f>J277+J320+J326+J351</f>
        <v>545592.27</v>
      </c>
      <c r="L276" s="196"/>
      <c r="M276" s="197"/>
      <c r="N276" s="198"/>
      <c r="O276" s="148"/>
      <c r="P276" s="148">
        <f>O277+O320+O326+O351</f>
        <v>545592.27</v>
      </c>
    </row>
    <row r="277" customFormat="1" ht="15" spans="1:16">
      <c r="A277" s="156" t="s">
        <v>763</v>
      </c>
      <c r="B277" s="156" t="s">
        <v>87</v>
      </c>
      <c r="C277" s="203"/>
      <c r="D277" s="156" t="s">
        <v>764</v>
      </c>
      <c r="E277" s="203"/>
      <c r="F277" s="204"/>
      <c r="G277" s="185" t="s">
        <v>146</v>
      </c>
      <c r="H277" s="205"/>
      <c r="I277" s="210"/>
      <c r="J277" s="180">
        <f>SUM(J278:J319)</f>
        <v>212721.8</v>
      </c>
      <c r="K277" s="181"/>
      <c r="L277" s="211"/>
      <c r="M277" s="212"/>
      <c r="N277" s="213"/>
      <c r="O277" s="184">
        <f>SUM(N278:N320)</f>
        <v>212721.8</v>
      </c>
      <c r="P277" s="184"/>
    </row>
    <row r="278" customFormat="1" ht="33.75" spans="1:16">
      <c r="A278" s="82" t="s">
        <v>765</v>
      </c>
      <c r="B278" s="82" t="s">
        <v>766</v>
      </c>
      <c r="C278" s="83" t="s">
        <v>157</v>
      </c>
      <c r="D278" s="82" t="s">
        <v>767</v>
      </c>
      <c r="E278" s="83" t="s">
        <v>221</v>
      </c>
      <c r="F278" s="84">
        <v>6</v>
      </c>
      <c r="G278" s="85">
        <v>13.91</v>
      </c>
      <c r="H278" s="86">
        <v>0.2644</v>
      </c>
      <c r="I278" s="126">
        <f t="shared" si="76"/>
        <v>17.58</v>
      </c>
      <c r="J278" s="141">
        <f t="shared" si="77"/>
        <v>105.48</v>
      </c>
      <c r="K278" s="128"/>
      <c r="L278" s="135">
        <f t="shared" si="78"/>
        <v>0</v>
      </c>
      <c r="M278" s="169">
        <f t="shared" si="79"/>
        <v>17.58</v>
      </c>
      <c r="N278" s="131">
        <f t="shared" si="80"/>
        <v>105.48</v>
      </c>
      <c r="O278" s="132"/>
      <c r="P278" s="132"/>
    </row>
    <row r="279" customFormat="1" ht="33.75" spans="1:16">
      <c r="A279" s="82" t="s">
        <v>768</v>
      </c>
      <c r="B279" s="82" t="s">
        <v>769</v>
      </c>
      <c r="C279" s="83" t="s">
        <v>157</v>
      </c>
      <c r="D279" s="82" t="s">
        <v>770</v>
      </c>
      <c r="E279" s="83" t="s">
        <v>221</v>
      </c>
      <c r="F279" s="84">
        <v>169.3</v>
      </c>
      <c r="G279" s="85">
        <v>32.64</v>
      </c>
      <c r="H279" s="86">
        <v>0.2644</v>
      </c>
      <c r="I279" s="126">
        <f t="shared" si="76"/>
        <v>41.27</v>
      </c>
      <c r="J279" s="141">
        <f t="shared" si="77"/>
        <v>6987.01</v>
      </c>
      <c r="K279" s="128"/>
      <c r="L279" s="135">
        <f t="shared" si="78"/>
        <v>0</v>
      </c>
      <c r="M279" s="169">
        <f t="shared" si="79"/>
        <v>41.27</v>
      </c>
      <c r="N279" s="131">
        <f t="shared" si="80"/>
        <v>6987.01</v>
      </c>
      <c r="O279" s="132"/>
      <c r="P279" s="132"/>
    </row>
    <row r="280" customFormat="1" ht="33.75" spans="1:16">
      <c r="A280" s="82" t="s">
        <v>771</v>
      </c>
      <c r="B280" s="82" t="s">
        <v>772</v>
      </c>
      <c r="C280" s="83" t="s">
        <v>157</v>
      </c>
      <c r="D280" s="82" t="s">
        <v>773</v>
      </c>
      <c r="E280" s="83" t="s">
        <v>151</v>
      </c>
      <c r="F280" s="84">
        <v>4</v>
      </c>
      <c r="G280" s="85">
        <v>9.81</v>
      </c>
      <c r="H280" s="86">
        <v>0.2644</v>
      </c>
      <c r="I280" s="126">
        <f t="shared" si="76"/>
        <v>12.4</v>
      </c>
      <c r="J280" s="141">
        <f t="shared" si="77"/>
        <v>49.6</v>
      </c>
      <c r="K280" s="128"/>
      <c r="L280" s="135">
        <f t="shared" si="78"/>
        <v>0</v>
      </c>
      <c r="M280" s="169">
        <f t="shared" si="79"/>
        <v>12.4</v>
      </c>
      <c r="N280" s="131">
        <f t="shared" si="80"/>
        <v>49.6</v>
      </c>
      <c r="O280" s="132"/>
      <c r="P280" s="132"/>
    </row>
    <row r="281" customFormat="1" ht="33.75" spans="1:16">
      <c r="A281" s="82" t="s">
        <v>774</v>
      </c>
      <c r="B281" s="82" t="s">
        <v>775</v>
      </c>
      <c r="C281" s="83" t="s">
        <v>157</v>
      </c>
      <c r="D281" s="82" t="s">
        <v>776</v>
      </c>
      <c r="E281" s="83" t="s">
        <v>151</v>
      </c>
      <c r="F281" s="84">
        <v>25</v>
      </c>
      <c r="G281" s="85">
        <v>21.39</v>
      </c>
      <c r="H281" s="86">
        <v>0.2644</v>
      </c>
      <c r="I281" s="126">
        <f t="shared" si="76"/>
        <v>27.04</v>
      </c>
      <c r="J281" s="141">
        <f t="shared" si="77"/>
        <v>676</v>
      </c>
      <c r="K281" s="128"/>
      <c r="L281" s="135">
        <f t="shared" si="78"/>
        <v>0</v>
      </c>
      <c r="M281" s="169">
        <f t="shared" si="79"/>
        <v>27.04</v>
      </c>
      <c r="N281" s="131">
        <f t="shared" si="80"/>
        <v>676</v>
      </c>
      <c r="O281" s="132"/>
      <c r="P281" s="132"/>
    </row>
    <row r="282" customFormat="1" ht="33.75" spans="1:16">
      <c r="A282" s="82" t="s">
        <v>777</v>
      </c>
      <c r="B282" s="82" t="s">
        <v>778</v>
      </c>
      <c r="C282" s="83" t="s">
        <v>157</v>
      </c>
      <c r="D282" s="82" t="s">
        <v>779</v>
      </c>
      <c r="E282" s="83" t="s">
        <v>151</v>
      </c>
      <c r="F282" s="84">
        <v>3</v>
      </c>
      <c r="G282" s="85">
        <v>32.08</v>
      </c>
      <c r="H282" s="86">
        <v>0.2644</v>
      </c>
      <c r="I282" s="126">
        <f t="shared" si="76"/>
        <v>40.56</v>
      </c>
      <c r="J282" s="141">
        <f t="shared" si="77"/>
        <v>121.68</v>
      </c>
      <c r="K282" s="128"/>
      <c r="L282" s="135">
        <f t="shared" si="78"/>
        <v>0</v>
      </c>
      <c r="M282" s="169">
        <f t="shared" si="79"/>
        <v>40.56</v>
      </c>
      <c r="N282" s="131">
        <f t="shared" si="80"/>
        <v>121.68</v>
      </c>
      <c r="O282" s="132"/>
      <c r="P282" s="132"/>
    </row>
    <row r="283" customFormat="1" ht="45" spans="1:16">
      <c r="A283" s="82" t="s">
        <v>780</v>
      </c>
      <c r="B283" s="82" t="s">
        <v>781</v>
      </c>
      <c r="C283" s="83" t="s">
        <v>90</v>
      </c>
      <c r="D283" s="82" t="s">
        <v>782</v>
      </c>
      <c r="E283" s="83" t="s">
        <v>221</v>
      </c>
      <c r="F283" s="84">
        <v>15</v>
      </c>
      <c r="G283" s="85">
        <v>48.91</v>
      </c>
      <c r="H283" s="86">
        <v>0.2644</v>
      </c>
      <c r="I283" s="126">
        <f t="shared" si="76"/>
        <v>61.84</v>
      </c>
      <c r="J283" s="141">
        <f t="shared" si="77"/>
        <v>927.6</v>
      </c>
      <c r="K283" s="128"/>
      <c r="L283" s="135">
        <f t="shared" si="78"/>
        <v>0</v>
      </c>
      <c r="M283" s="169">
        <f t="shared" si="79"/>
        <v>61.84</v>
      </c>
      <c r="N283" s="131">
        <f t="shared" si="80"/>
        <v>927.6</v>
      </c>
      <c r="O283" s="132"/>
      <c r="P283" s="132"/>
    </row>
    <row r="284" customFormat="1" ht="45" spans="1:16">
      <c r="A284" s="82" t="s">
        <v>783</v>
      </c>
      <c r="B284" s="82" t="s">
        <v>784</v>
      </c>
      <c r="C284" s="83" t="s">
        <v>90</v>
      </c>
      <c r="D284" s="82" t="s">
        <v>785</v>
      </c>
      <c r="E284" s="83" t="s">
        <v>221</v>
      </c>
      <c r="F284" s="84">
        <v>6</v>
      </c>
      <c r="G284" s="85">
        <v>63.43</v>
      </c>
      <c r="H284" s="86">
        <v>0.2644</v>
      </c>
      <c r="I284" s="126">
        <f t="shared" si="76"/>
        <v>80.2</v>
      </c>
      <c r="J284" s="141">
        <f t="shared" si="77"/>
        <v>481.2</v>
      </c>
      <c r="K284" s="128"/>
      <c r="L284" s="135">
        <f t="shared" si="78"/>
        <v>0</v>
      </c>
      <c r="M284" s="169">
        <f t="shared" si="79"/>
        <v>80.2</v>
      </c>
      <c r="N284" s="131">
        <f t="shared" si="80"/>
        <v>481.2</v>
      </c>
      <c r="O284" s="132"/>
      <c r="P284" s="132"/>
    </row>
    <row r="285" customFormat="1" ht="33.75" spans="1:16">
      <c r="A285" s="82" t="s">
        <v>786</v>
      </c>
      <c r="B285" s="82" t="s">
        <v>787</v>
      </c>
      <c r="C285" s="83" t="s">
        <v>149</v>
      </c>
      <c r="D285" s="82" t="s">
        <v>788</v>
      </c>
      <c r="E285" s="83" t="s">
        <v>221</v>
      </c>
      <c r="F285" s="84">
        <v>79</v>
      </c>
      <c r="G285" s="85">
        <v>362.45</v>
      </c>
      <c r="H285" s="86">
        <v>0.2644</v>
      </c>
      <c r="I285" s="126">
        <f t="shared" si="76"/>
        <v>458.28</v>
      </c>
      <c r="J285" s="141">
        <f t="shared" si="77"/>
        <v>36204.12</v>
      </c>
      <c r="K285" s="128"/>
      <c r="L285" s="135">
        <f t="shared" si="78"/>
        <v>0</v>
      </c>
      <c r="M285" s="169">
        <f t="shared" si="79"/>
        <v>458.28</v>
      </c>
      <c r="N285" s="131">
        <f t="shared" si="80"/>
        <v>36204.12</v>
      </c>
      <c r="O285" s="132"/>
      <c r="P285" s="132"/>
    </row>
    <row r="286" customFormat="1" ht="33.75" spans="1:16">
      <c r="A286" s="82" t="s">
        <v>789</v>
      </c>
      <c r="B286" s="82" t="s">
        <v>790</v>
      </c>
      <c r="C286" s="83" t="s">
        <v>149</v>
      </c>
      <c r="D286" s="82" t="s">
        <v>791</v>
      </c>
      <c r="E286" s="83" t="s">
        <v>151</v>
      </c>
      <c r="F286" s="84">
        <v>15</v>
      </c>
      <c r="G286" s="85">
        <v>172.86</v>
      </c>
      <c r="H286" s="86">
        <v>0.2644</v>
      </c>
      <c r="I286" s="126">
        <f t="shared" si="76"/>
        <v>218.56</v>
      </c>
      <c r="J286" s="141">
        <f t="shared" si="77"/>
        <v>3278.4</v>
      </c>
      <c r="K286" s="128"/>
      <c r="L286" s="135">
        <f t="shared" si="78"/>
        <v>0</v>
      </c>
      <c r="M286" s="169">
        <f t="shared" si="79"/>
        <v>218.56</v>
      </c>
      <c r="N286" s="131">
        <f t="shared" si="80"/>
        <v>3278.4</v>
      </c>
      <c r="O286" s="132"/>
      <c r="P286" s="132"/>
    </row>
    <row r="287" customFormat="1" ht="45" spans="1:16">
      <c r="A287" s="82" t="s">
        <v>792</v>
      </c>
      <c r="B287" s="82" t="s">
        <v>793</v>
      </c>
      <c r="C287" s="83" t="s">
        <v>157</v>
      </c>
      <c r="D287" s="82" t="s">
        <v>794</v>
      </c>
      <c r="E287" s="83" t="s">
        <v>151</v>
      </c>
      <c r="F287" s="84">
        <v>4</v>
      </c>
      <c r="G287" s="85">
        <v>23.1</v>
      </c>
      <c r="H287" s="86">
        <v>0.2644</v>
      </c>
      <c r="I287" s="126">
        <f t="shared" si="76"/>
        <v>29.2</v>
      </c>
      <c r="J287" s="141">
        <f t="shared" si="77"/>
        <v>116.8</v>
      </c>
      <c r="K287" s="128"/>
      <c r="L287" s="135">
        <f t="shared" si="78"/>
        <v>0</v>
      </c>
      <c r="M287" s="169">
        <f t="shared" si="79"/>
        <v>29.2</v>
      </c>
      <c r="N287" s="131">
        <f t="shared" si="80"/>
        <v>116.8</v>
      </c>
      <c r="O287" s="132"/>
      <c r="P287" s="132"/>
    </row>
    <row r="288" customFormat="1" ht="45" spans="1:16">
      <c r="A288" s="82" t="s">
        <v>795</v>
      </c>
      <c r="B288" s="82" t="s">
        <v>796</v>
      </c>
      <c r="C288" s="83" t="s">
        <v>157</v>
      </c>
      <c r="D288" s="82" t="s">
        <v>797</v>
      </c>
      <c r="E288" s="83" t="s">
        <v>151</v>
      </c>
      <c r="F288" s="84">
        <v>22</v>
      </c>
      <c r="G288" s="85">
        <v>87.86</v>
      </c>
      <c r="H288" s="86">
        <v>0.2644</v>
      </c>
      <c r="I288" s="126">
        <f t="shared" si="76"/>
        <v>111.09</v>
      </c>
      <c r="J288" s="141">
        <f t="shared" si="77"/>
        <v>2443.98</v>
      </c>
      <c r="K288" s="128"/>
      <c r="L288" s="135">
        <f t="shared" si="78"/>
        <v>0</v>
      </c>
      <c r="M288" s="169">
        <f t="shared" si="79"/>
        <v>111.09</v>
      </c>
      <c r="N288" s="131">
        <f t="shared" si="80"/>
        <v>2443.98</v>
      </c>
      <c r="O288" s="132"/>
      <c r="P288" s="132"/>
    </row>
    <row r="289" customFormat="1" ht="45" spans="1:16">
      <c r="A289" s="82" t="s">
        <v>798</v>
      </c>
      <c r="B289" s="82" t="s">
        <v>799</v>
      </c>
      <c r="C289" s="83" t="s">
        <v>157</v>
      </c>
      <c r="D289" s="82" t="s">
        <v>800</v>
      </c>
      <c r="E289" s="83" t="s">
        <v>151</v>
      </c>
      <c r="F289" s="84">
        <v>8</v>
      </c>
      <c r="G289" s="85">
        <v>112.84</v>
      </c>
      <c r="H289" s="86">
        <v>0.2644</v>
      </c>
      <c r="I289" s="126">
        <f t="shared" si="76"/>
        <v>142.67</v>
      </c>
      <c r="J289" s="141">
        <f t="shared" si="77"/>
        <v>1141.36</v>
      </c>
      <c r="K289" s="128"/>
      <c r="L289" s="135">
        <f t="shared" si="78"/>
        <v>0</v>
      </c>
      <c r="M289" s="169">
        <f t="shared" si="79"/>
        <v>142.67</v>
      </c>
      <c r="N289" s="131">
        <f t="shared" si="80"/>
        <v>1141.36</v>
      </c>
      <c r="O289" s="132"/>
      <c r="P289" s="132"/>
    </row>
    <row r="290" customFormat="1" ht="33.75" spans="1:16">
      <c r="A290" s="82" t="s">
        <v>801</v>
      </c>
      <c r="B290" s="82" t="s">
        <v>802</v>
      </c>
      <c r="C290" s="83" t="s">
        <v>157</v>
      </c>
      <c r="D290" s="82" t="s">
        <v>803</v>
      </c>
      <c r="E290" s="83" t="s">
        <v>151</v>
      </c>
      <c r="F290" s="84">
        <v>6</v>
      </c>
      <c r="G290" s="85">
        <v>115.67</v>
      </c>
      <c r="H290" s="86">
        <v>0.2644</v>
      </c>
      <c r="I290" s="126">
        <f t="shared" si="76"/>
        <v>146.25</v>
      </c>
      <c r="J290" s="141">
        <f t="shared" si="77"/>
        <v>877.5</v>
      </c>
      <c r="K290" s="128"/>
      <c r="L290" s="135">
        <f t="shared" si="78"/>
        <v>0</v>
      </c>
      <c r="M290" s="169">
        <f t="shared" si="79"/>
        <v>146.25</v>
      </c>
      <c r="N290" s="131">
        <f t="shared" si="80"/>
        <v>877.5</v>
      </c>
      <c r="O290" s="132"/>
      <c r="P290" s="132"/>
    </row>
    <row r="291" customFormat="1" ht="33.75" spans="1:16">
      <c r="A291" s="82" t="s">
        <v>804</v>
      </c>
      <c r="B291" s="82" t="s">
        <v>805</v>
      </c>
      <c r="C291" s="83" t="s">
        <v>157</v>
      </c>
      <c r="D291" s="82" t="s">
        <v>806</v>
      </c>
      <c r="E291" s="83" t="s">
        <v>151</v>
      </c>
      <c r="F291" s="84">
        <v>2</v>
      </c>
      <c r="G291" s="85">
        <v>150.36</v>
      </c>
      <c r="H291" s="86">
        <v>0.2644</v>
      </c>
      <c r="I291" s="126">
        <f t="shared" si="76"/>
        <v>190.11</v>
      </c>
      <c r="J291" s="141">
        <f t="shared" si="77"/>
        <v>380.22</v>
      </c>
      <c r="K291" s="128"/>
      <c r="L291" s="135">
        <f t="shared" si="78"/>
        <v>0</v>
      </c>
      <c r="M291" s="169">
        <f t="shared" si="79"/>
        <v>190.11</v>
      </c>
      <c r="N291" s="131">
        <f t="shared" si="80"/>
        <v>380.22</v>
      </c>
      <c r="O291" s="132"/>
      <c r="P291" s="132"/>
    </row>
    <row r="292" customFormat="1" ht="33.75" spans="1:16">
      <c r="A292" s="82" t="s">
        <v>807</v>
      </c>
      <c r="B292" s="82" t="s">
        <v>808</v>
      </c>
      <c r="C292" s="83" t="s">
        <v>149</v>
      </c>
      <c r="D292" s="82" t="s">
        <v>809</v>
      </c>
      <c r="E292" s="83" t="s">
        <v>151</v>
      </c>
      <c r="F292" s="84">
        <v>4</v>
      </c>
      <c r="G292" s="85">
        <v>63.11</v>
      </c>
      <c r="H292" s="86">
        <v>0.2644</v>
      </c>
      <c r="I292" s="126">
        <f t="shared" si="76"/>
        <v>79.79</v>
      </c>
      <c r="J292" s="141">
        <f t="shared" si="77"/>
        <v>319.16</v>
      </c>
      <c r="K292" s="128"/>
      <c r="L292" s="135">
        <f t="shared" si="78"/>
        <v>0</v>
      </c>
      <c r="M292" s="169">
        <f t="shared" si="79"/>
        <v>79.79</v>
      </c>
      <c r="N292" s="131">
        <f t="shared" si="80"/>
        <v>319.16</v>
      </c>
      <c r="O292" s="132"/>
      <c r="P292" s="132"/>
    </row>
    <row r="293" customFormat="1" ht="15" spans="1:16">
      <c r="A293" s="82" t="s">
        <v>810</v>
      </c>
      <c r="B293" s="82" t="s">
        <v>811</v>
      </c>
      <c r="C293" s="83" t="s">
        <v>166</v>
      </c>
      <c r="D293" s="82" t="s">
        <v>812</v>
      </c>
      <c r="E293" s="83" t="s">
        <v>151</v>
      </c>
      <c r="F293" s="84">
        <v>4</v>
      </c>
      <c r="G293" s="85">
        <v>49.05</v>
      </c>
      <c r="H293" s="86">
        <v>0.2644</v>
      </c>
      <c r="I293" s="126">
        <f t="shared" si="76"/>
        <v>62.01</v>
      </c>
      <c r="J293" s="141">
        <f t="shared" si="77"/>
        <v>248.04</v>
      </c>
      <c r="K293" s="128"/>
      <c r="L293" s="135">
        <f t="shared" si="78"/>
        <v>0</v>
      </c>
      <c r="M293" s="169">
        <f t="shared" si="79"/>
        <v>62.01</v>
      </c>
      <c r="N293" s="131">
        <f t="shared" si="80"/>
        <v>248.04</v>
      </c>
      <c r="O293" s="132"/>
      <c r="P293" s="132"/>
    </row>
    <row r="294" customFormat="1" ht="33.75" spans="1:16">
      <c r="A294" s="82" t="s">
        <v>813</v>
      </c>
      <c r="B294" s="82" t="s">
        <v>814</v>
      </c>
      <c r="C294" s="83" t="s">
        <v>149</v>
      </c>
      <c r="D294" s="82" t="s">
        <v>815</v>
      </c>
      <c r="E294" s="83" t="s">
        <v>151</v>
      </c>
      <c r="F294" s="84">
        <v>6</v>
      </c>
      <c r="G294" s="85">
        <v>190.23</v>
      </c>
      <c r="H294" s="86">
        <v>0.2644</v>
      </c>
      <c r="I294" s="126">
        <f t="shared" si="76"/>
        <v>240.52</v>
      </c>
      <c r="J294" s="141">
        <f t="shared" si="77"/>
        <v>1443.12</v>
      </c>
      <c r="K294" s="128"/>
      <c r="L294" s="135">
        <f t="shared" si="78"/>
        <v>0</v>
      </c>
      <c r="M294" s="169">
        <f t="shared" si="79"/>
        <v>240.52</v>
      </c>
      <c r="N294" s="131">
        <f t="shared" si="80"/>
        <v>1443.12</v>
      </c>
      <c r="O294" s="132"/>
      <c r="P294" s="132"/>
    </row>
    <row r="295" customFormat="1" ht="33.75" spans="1:16">
      <c r="A295" s="82" t="s">
        <v>816</v>
      </c>
      <c r="B295" s="82" t="s">
        <v>817</v>
      </c>
      <c r="C295" s="83" t="s">
        <v>149</v>
      </c>
      <c r="D295" s="82" t="s">
        <v>818</v>
      </c>
      <c r="E295" s="83" t="s">
        <v>151</v>
      </c>
      <c r="F295" s="84">
        <v>6</v>
      </c>
      <c r="G295" s="85">
        <v>236.98</v>
      </c>
      <c r="H295" s="86">
        <v>0.2644</v>
      </c>
      <c r="I295" s="126">
        <f t="shared" si="76"/>
        <v>299.63</v>
      </c>
      <c r="J295" s="141">
        <f t="shared" si="77"/>
        <v>1797.78</v>
      </c>
      <c r="K295" s="128"/>
      <c r="L295" s="135">
        <f t="shared" si="78"/>
        <v>0</v>
      </c>
      <c r="M295" s="169">
        <f t="shared" si="79"/>
        <v>299.63</v>
      </c>
      <c r="N295" s="131">
        <f t="shared" si="80"/>
        <v>1797.78</v>
      </c>
      <c r="O295" s="132"/>
      <c r="P295" s="132"/>
    </row>
    <row r="296" customFormat="1" ht="45" spans="1:16">
      <c r="A296" s="82" t="s">
        <v>819</v>
      </c>
      <c r="B296" s="82" t="s">
        <v>820</v>
      </c>
      <c r="C296" s="83" t="s">
        <v>821</v>
      </c>
      <c r="D296" s="82" t="s">
        <v>822</v>
      </c>
      <c r="E296" s="83" t="s">
        <v>351</v>
      </c>
      <c r="F296" s="84">
        <v>2</v>
      </c>
      <c r="G296" s="85">
        <v>2165.01</v>
      </c>
      <c r="H296" s="86">
        <v>0.2644</v>
      </c>
      <c r="I296" s="126">
        <f t="shared" si="76"/>
        <v>2737.43</v>
      </c>
      <c r="J296" s="141">
        <f t="shared" si="77"/>
        <v>5474.86</v>
      </c>
      <c r="K296" s="128"/>
      <c r="L296" s="135">
        <f t="shared" si="78"/>
        <v>0</v>
      </c>
      <c r="M296" s="169">
        <f t="shared" si="79"/>
        <v>2737.43</v>
      </c>
      <c r="N296" s="131">
        <f t="shared" si="80"/>
        <v>5474.86</v>
      </c>
      <c r="O296" s="132"/>
      <c r="P296" s="132"/>
    </row>
    <row r="297" ht="33.75" spans="1:16">
      <c r="A297" s="82" t="s">
        <v>823</v>
      </c>
      <c r="B297" s="82" t="s">
        <v>824</v>
      </c>
      <c r="C297" s="83" t="s">
        <v>157</v>
      </c>
      <c r="D297" s="82" t="s">
        <v>825</v>
      </c>
      <c r="E297" s="83" t="s">
        <v>151</v>
      </c>
      <c r="F297" s="84">
        <v>2</v>
      </c>
      <c r="G297" s="85">
        <v>2007.04</v>
      </c>
      <c r="H297" s="86">
        <v>0.2644</v>
      </c>
      <c r="I297" s="126">
        <f t="shared" si="76"/>
        <v>2537.7</v>
      </c>
      <c r="J297" s="141">
        <f t="shared" si="77"/>
        <v>5075.4</v>
      </c>
      <c r="K297" s="128"/>
      <c r="L297" s="135">
        <f t="shared" ref="L297:L303" si="81">$L$1046</f>
        <v>0</v>
      </c>
      <c r="M297" s="169">
        <f t="shared" ref="M297:M303" si="82">I297*(1-L297)</f>
        <v>2537.7</v>
      </c>
      <c r="N297" s="131">
        <f t="shared" ref="N297:N303" si="83">(TRUNC(M297*F297,2))</f>
        <v>5075.4</v>
      </c>
      <c r="O297" s="132"/>
      <c r="P297" s="132"/>
    </row>
    <row r="298" ht="56.25" spans="1:16">
      <c r="A298" s="82" t="s">
        <v>826</v>
      </c>
      <c r="B298" s="82" t="s">
        <v>827</v>
      </c>
      <c r="C298" s="83" t="s">
        <v>149</v>
      </c>
      <c r="D298" s="82" t="s">
        <v>828</v>
      </c>
      <c r="E298" s="83" t="s">
        <v>151</v>
      </c>
      <c r="F298" s="84">
        <v>2</v>
      </c>
      <c r="G298" s="85">
        <v>48266</v>
      </c>
      <c r="H298" s="86">
        <v>0.2644</v>
      </c>
      <c r="I298" s="126">
        <f t="shared" si="76"/>
        <v>61027.53</v>
      </c>
      <c r="J298" s="141">
        <f t="shared" si="77"/>
        <v>122055.06</v>
      </c>
      <c r="K298" s="128"/>
      <c r="L298" s="135">
        <f t="shared" si="81"/>
        <v>0</v>
      </c>
      <c r="M298" s="169">
        <f t="shared" si="82"/>
        <v>61027.53</v>
      </c>
      <c r="N298" s="131">
        <f t="shared" si="83"/>
        <v>122055.06</v>
      </c>
      <c r="O298" s="132"/>
      <c r="P298" s="132"/>
    </row>
    <row r="299" ht="45" spans="1:16">
      <c r="A299" s="82" t="s">
        <v>829</v>
      </c>
      <c r="B299" s="82" t="s">
        <v>830</v>
      </c>
      <c r="C299" s="83" t="s">
        <v>90</v>
      </c>
      <c r="D299" s="82" t="s">
        <v>831</v>
      </c>
      <c r="E299" s="83" t="s">
        <v>151</v>
      </c>
      <c r="F299" s="84">
        <v>2</v>
      </c>
      <c r="G299" s="85">
        <v>192.03</v>
      </c>
      <c r="H299" s="86">
        <v>0.2644</v>
      </c>
      <c r="I299" s="126">
        <f t="shared" si="76"/>
        <v>242.8</v>
      </c>
      <c r="J299" s="141">
        <f t="shared" si="77"/>
        <v>485.6</v>
      </c>
      <c r="K299" s="128"/>
      <c r="L299" s="135">
        <f t="shared" si="81"/>
        <v>0</v>
      </c>
      <c r="M299" s="169">
        <f t="shared" si="82"/>
        <v>242.8</v>
      </c>
      <c r="N299" s="131">
        <f t="shared" si="83"/>
        <v>485.6</v>
      </c>
      <c r="O299" s="132"/>
      <c r="P299" s="132"/>
    </row>
    <row r="300" ht="22.5" spans="1:16">
      <c r="A300" s="82" t="s">
        <v>832</v>
      </c>
      <c r="B300" s="82" t="s">
        <v>833</v>
      </c>
      <c r="C300" s="83" t="s">
        <v>821</v>
      </c>
      <c r="D300" s="82" t="s">
        <v>834</v>
      </c>
      <c r="E300" s="83" t="s">
        <v>351</v>
      </c>
      <c r="F300" s="84">
        <v>1</v>
      </c>
      <c r="G300" s="85">
        <v>67.47</v>
      </c>
      <c r="H300" s="86">
        <v>0.2644</v>
      </c>
      <c r="I300" s="126">
        <f t="shared" si="76"/>
        <v>85.3</v>
      </c>
      <c r="J300" s="141">
        <f t="shared" si="77"/>
        <v>85.3</v>
      </c>
      <c r="K300" s="128"/>
      <c r="L300" s="135">
        <f t="shared" si="81"/>
        <v>0</v>
      </c>
      <c r="M300" s="169">
        <f t="shared" si="82"/>
        <v>85.3</v>
      </c>
      <c r="N300" s="131">
        <f t="shared" si="83"/>
        <v>85.3</v>
      </c>
      <c r="O300" s="132"/>
      <c r="P300" s="132"/>
    </row>
    <row r="301" ht="22.5" spans="1:16">
      <c r="A301" s="82" t="s">
        <v>835</v>
      </c>
      <c r="B301" s="82" t="s">
        <v>836</v>
      </c>
      <c r="C301" s="83" t="s">
        <v>821</v>
      </c>
      <c r="D301" s="82" t="s">
        <v>837</v>
      </c>
      <c r="E301" s="83" t="s">
        <v>351</v>
      </c>
      <c r="F301" s="84">
        <v>4</v>
      </c>
      <c r="G301" s="85">
        <v>168.45</v>
      </c>
      <c r="H301" s="86">
        <v>0.2644</v>
      </c>
      <c r="I301" s="126">
        <f t="shared" si="76"/>
        <v>212.98</v>
      </c>
      <c r="J301" s="141">
        <f t="shared" si="77"/>
        <v>851.92</v>
      </c>
      <c r="K301" s="128"/>
      <c r="L301" s="135">
        <f t="shared" si="81"/>
        <v>0</v>
      </c>
      <c r="M301" s="169">
        <f t="shared" si="82"/>
        <v>212.98</v>
      </c>
      <c r="N301" s="131">
        <f t="shared" si="83"/>
        <v>851.92</v>
      </c>
      <c r="O301" s="132"/>
      <c r="P301" s="132"/>
    </row>
    <row r="302" ht="22.5" spans="1:16">
      <c r="A302" s="82" t="s">
        <v>838</v>
      </c>
      <c r="B302" s="82" t="s">
        <v>839</v>
      </c>
      <c r="C302" s="83" t="s">
        <v>821</v>
      </c>
      <c r="D302" s="82" t="s">
        <v>840</v>
      </c>
      <c r="E302" s="83" t="s">
        <v>351</v>
      </c>
      <c r="F302" s="84">
        <v>9</v>
      </c>
      <c r="G302" s="85">
        <v>180.4</v>
      </c>
      <c r="H302" s="86">
        <v>0.2644</v>
      </c>
      <c r="I302" s="126">
        <f t="shared" si="76"/>
        <v>228.09</v>
      </c>
      <c r="J302" s="141">
        <f t="shared" si="77"/>
        <v>2052.81</v>
      </c>
      <c r="K302" s="128"/>
      <c r="L302" s="135">
        <f t="shared" si="81"/>
        <v>0</v>
      </c>
      <c r="M302" s="169">
        <f t="shared" si="82"/>
        <v>228.09</v>
      </c>
      <c r="N302" s="131">
        <f t="shared" si="83"/>
        <v>2052.81</v>
      </c>
      <c r="O302" s="132"/>
      <c r="P302" s="132"/>
    </row>
    <row r="303" s="53" customFormat="1" ht="22.5" spans="1:16">
      <c r="A303" s="89" t="s">
        <v>841</v>
      </c>
      <c r="B303" s="89" t="s">
        <v>842</v>
      </c>
      <c r="C303" s="201" t="s">
        <v>157</v>
      </c>
      <c r="D303" s="89" t="s">
        <v>843</v>
      </c>
      <c r="E303" s="201" t="s">
        <v>151</v>
      </c>
      <c r="F303" s="91">
        <v>4</v>
      </c>
      <c r="G303" s="202">
        <v>152.34</v>
      </c>
      <c r="H303" s="93">
        <v>0.2644</v>
      </c>
      <c r="I303" s="140">
        <f t="shared" si="76"/>
        <v>192.61</v>
      </c>
      <c r="J303" s="141">
        <f t="shared" si="77"/>
        <v>770.44</v>
      </c>
      <c r="K303" s="219"/>
      <c r="L303" s="135">
        <f t="shared" si="81"/>
        <v>0</v>
      </c>
      <c r="M303" s="169">
        <f t="shared" si="82"/>
        <v>192.61</v>
      </c>
      <c r="N303" s="131">
        <f t="shared" si="83"/>
        <v>770.44</v>
      </c>
      <c r="O303" s="220"/>
      <c r="P303" s="220"/>
    </row>
    <row r="304" ht="22.5" spans="1:16">
      <c r="A304" s="82" t="s">
        <v>844</v>
      </c>
      <c r="B304" s="82" t="s">
        <v>845</v>
      </c>
      <c r="C304" s="83" t="s">
        <v>157</v>
      </c>
      <c r="D304" s="82" t="s">
        <v>846</v>
      </c>
      <c r="E304" s="83" t="s">
        <v>151</v>
      </c>
      <c r="F304" s="84">
        <v>6</v>
      </c>
      <c r="G304" s="85">
        <v>34.61</v>
      </c>
      <c r="H304" s="86">
        <v>0.2644</v>
      </c>
      <c r="I304" s="126">
        <f t="shared" si="76"/>
        <v>43.76</v>
      </c>
      <c r="J304" s="141">
        <f t="shared" si="77"/>
        <v>262.56</v>
      </c>
      <c r="K304" s="128"/>
      <c r="L304" s="135">
        <f t="shared" ref="L304:L317" si="84">$L$1046</f>
        <v>0</v>
      </c>
      <c r="M304" s="169">
        <f t="shared" ref="M304:M318" si="85">I304*(1-L304)</f>
        <v>43.76</v>
      </c>
      <c r="N304" s="131">
        <f t="shared" ref="N304:N318" si="86">(TRUNC(M304*F304,2))</f>
        <v>262.56</v>
      </c>
      <c r="O304" s="132"/>
      <c r="P304" s="132"/>
    </row>
    <row r="305" ht="33.75" spans="1:16">
      <c r="A305" s="82" t="s">
        <v>847</v>
      </c>
      <c r="B305" s="82" t="s">
        <v>848</v>
      </c>
      <c r="C305" s="83" t="s">
        <v>149</v>
      </c>
      <c r="D305" s="82" t="s">
        <v>849</v>
      </c>
      <c r="E305" s="83" t="s">
        <v>151</v>
      </c>
      <c r="F305" s="84">
        <v>10</v>
      </c>
      <c r="G305" s="85">
        <v>64.58</v>
      </c>
      <c r="H305" s="86">
        <v>0.2644</v>
      </c>
      <c r="I305" s="126">
        <f t="shared" si="76"/>
        <v>81.65</v>
      </c>
      <c r="J305" s="141">
        <f t="shared" si="77"/>
        <v>816.5</v>
      </c>
      <c r="K305" s="128"/>
      <c r="L305" s="135">
        <f t="shared" si="84"/>
        <v>0</v>
      </c>
      <c r="M305" s="169">
        <f t="shared" si="85"/>
        <v>81.65</v>
      </c>
      <c r="N305" s="131">
        <f t="shared" si="86"/>
        <v>816.5</v>
      </c>
      <c r="O305" s="132"/>
      <c r="P305" s="132"/>
    </row>
    <row r="306" ht="33.75" spans="1:16">
      <c r="A306" s="82" t="s">
        <v>850</v>
      </c>
      <c r="B306" s="82" t="s">
        <v>851</v>
      </c>
      <c r="C306" s="83" t="s">
        <v>149</v>
      </c>
      <c r="D306" s="82" t="s">
        <v>852</v>
      </c>
      <c r="E306" s="83" t="s">
        <v>151</v>
      </c>
      <c r="F306" s="84">
        <v>5</v>
      </c>
      <c r="G306" s="85">
        <v>82.38</v>
      </c>
      <c r="H306" s="86">
        <v>0.2644</v>
      </c>
      <c r="I306" s="126">
        <f t="shared" si="76"/>
        <v>104.16</v>
      </c>
      <c r="J306" s="141">
        <f t="shared" si="77"/>
        <v>520.8</v>
      </c>
      <c r="K306" s="128"/>
      <c r="L306" s="135">
        <f t="shared" si="84"/>
        <v>0</v>
      </c>
      <c r="M306" s="169">
        <f t="shared" si="85"/>
        <v>104.16</v>
      </c>
      <c r="N306" s="131">
        <f t="shared" si="86"/>
        <v>520.8</v>
      </c>
      <c r="O306" s="132"/>
      <c r="P306" s="132"/>
    </row>
    <row r="307" ht="33.75" spans="1:16">
      <c r="A307" s="82" t="s">
        <v>853</v>
      </c>
      <c r="B307" s="82" t="s">
        <v>854</v>
      </c>
      <c r="C307" s="83" t="s">
        <v>149</v>
      </c>
      <c r="D307" s="82" t="s">
        <v>855</v>
      </c>
      <c r="E307" s="83" t="s">
        <v>151</v>
      </c>
      <c r="F307" s="84">
        <v>16</v>
      </c>
      <c r="G307" s="85">
        <v>64.9</v>
      </c>
      <c r="H307" s="86">
        <v>0.2644</v>
      </c>
      <c r="I307" s="126">
        <f t="shared" si="76"/>
        <v>82.05</v>
      </c>
      <c r="J307" s="141">
        <f t="shared" si="77"/>
        <v>1312.8</v>
      </c>
      <c r="K307" s="128"/>
      <c r="L307" s="135">
        <f t="shared" si="84"/>
        <v>0</v>
      </c>
      <c r="M307" s="169">
        <f t="shared" si="85"/>
        <v>82.05</v>
      </c>
      <c r="N307" s="131">
        <f t="shared" si="86"/>
        <v>1312.8</v>
      </c>
      <c r="O307" s="132"/>
      <c r="P307" s="132"/>
    </row>
    <row r="308" ht="22.5" spans="1:16">
      <c r="A308" s="82" t="s">
        <v>856</v>
      </c>
      <c r="B308" s="82" t="s">
        <v>857</v>
      </c>
      <c r="C308" s="83" t="s">
        <v>157</v>
      </c>
      <c r="D308" s="82" t="s">
        <v>858</v>
      </c>
      <c r="E308" s="83" t="s">
        <v>151</v>
      </c>
      <c r="F308" s="84">
        <v>4</v>
      </c>
      <c r="G308" s="85">
        <v>154.33</v>
      </c>
      <c r="H308" s="86">
        <v>0.2644</v>
      </c>
      <c r="I308" s="126">
        <f t="shared" si="76"/>
        <v>195.13</v>
      </c>
      <c r="J308" s="141">
        <f t="shared" si="77"/>
        <v>780.52</v>
      </c>
      <c r="K308" s="128"/>
      <c r="L308" s="135">
        <f t="shared" si="84"/>
        <v>0</v>
      </c>
      <c r="M308" s="169">
        <f t="shared" si="85"/>
        <v>195.13</v>
      </c>
      <c r="N308" s="131">
        <f t="shared" si="86"/>
        <v>780.52</v>
      </c>
      <c r="O308" s="132"/>
      <c r="P308" s="132"/>
    </row>
    <row r="309" ht="22.5" spans="1:16">
      <c r="A309" s="82" t="s">
        <v>859</v>
      </c>
      <c r="B309" s="82" t="s">
        <v>860</v>
      </c>
      <c r="C309" s="83" t="s">
        <v>90</v>
      </c>
      <c r="D309" s="82" t="s">
        <v>861</v>
      </c>
      <c r="E309" s="83" t="s">
        <v>151</v>
      </c>
      <c r="F309" s="84">
        <v>1</v>
      </c>
      <c r="G309" s="85">
        <v>26.87</v>
      </c>
      <c r="H309" s="86">
        <v>0.2644</v>
      </c>
      <c r="I309" s="126">
        <f t="shared" si="76"/>
        <v>33.97</v>
      </c>
      <c r="J309" s="141">
        <f t="shared" si="77"/>
        <v>33.97</v>
      </c>
      <c r="K309" s="128"/>
      <c r="L309" s="135">
        <f t="shared" si="84"/>
        <v>0</v>
      </c>
      <c r="M309" s="169">
        <f t="shared" si="85"/>
        <v>33.97</v>
      </c>
      <c r="N309" s="131">
        <f t="shared" si="86"/>
        <v>33.97</v>
      </c>
      <c r="O309" s="132"/>
      <c r="P309" s="132"/>
    </row>
    <row r="310" ht="45" spans="1:16">
      <c r="A310" s="82" t="s">
        <v>862</v>
      </c>
      <c r="B310" s="82" t="s">
        <v>863</v>
      </c>
      <c r="C310" s="83" t="s">
        <v>90</v>
      </c>
      <c r="D310" s="82" t="s">
        <v>864</v>
      </c>
      <c r="E310" s="83" t="s">
        <v>151</v>
      </c>
      <c r="F310" s="84">
        <v>1</v>
      </c>
      <c r="G310" s="85">
        <v>173.6</v>
      </c>
      <c r="H310" s="86">
        <v>0.2644</v>
      </c>
      <c r="I310" s="126">
        <f t="shared" si="76"/>
        <v>219.49</v>
      </c>
      <c r="J310" s="141">
        <f t="shared" si="77"/>
        <v>219.49</v>
      </c>
      <c r="K310" s="128"/>
      <c r="L310" s="135">
        <f t="shared" si="84"/>
        <v>0</v>
      </c>
      <c r="M310" s="169">
        <f t="shared" si="85"/>
        <v>219.49</v>
      </c>
      <c r="N310" s="131">
        <f t="shared" si="86"/>
        <v>219.49</v>
      </c>
      <c r="O310" s="132"/>
      <c r="P310" s="132"/>
    </row>
    <row r="311" ht="22.5" spans="1:16">
      <c r="A311" s="82" t="s">
        <v>865</v>
      </c>
      <c r="B311" s="82" t="s">
        <v>866</v>
      </c>
      <c r="C311" s="83" t="s">
        <v>157</v>
      </c>
      <c r="D311" s="82" t="s">
        <v>867</v>
      </c>
      <c r="E311" s="83" t="s">
        <v>151</v>
      </c>
      <c r="F311" s="84">
        <v>5</v>
      </c>
      <c r="G311" s="85">
        <v>438.27</v>
      </c>
      <c r="H311" s="86">
        <v>0.2644</v>
      </c>
      <c r="I311" s="126">
        <f t="shared" si="76"/>
        <v>554.14</v>
      </c>
      <c r="J311" s="141">
        <f t="shared" si="77"/>
        <v>2770.7</v>
      </c>
      <c r="K311" s="128"/>
      <c r="L311" s="135">
        <f t="shared" si="84"/>
        <v>0</v>
      </c>
      <c r="M311" s="169">
        <f t="shared" si="85"/>
        <v>554.14</v>
      </c>
      <c r="N311" s="131">
        <f t="shared" si="86"/>
        <v>2770.7</v>
      </c>
      <c r="O311" s="132"/>
      <c r="P311" s="132"/>
    </row>
    <row r="312" ht="15" spans="1:16">
      <c r="A312" s="82" t="s">
        <v>868</v>
      </c>
      <c r="B312" s="82" t="s">
        <v>869</v>
      </c>
      <c r="C312" s="83" t="s">
        <v>166</v>
      </c>
      <c r="D312" s="82" t="s">
        <v>870</v>
      </c>
      <c r="E312" s="83" t="s">
        <v>151</v>
      </c>
      <c r="F312" s="84">
        <v>5</v>
      </c>
      <c r="G312" s="85">
        <v>100.89</v>
      </c>
      <c r="H312" s="86">
        <v>0.2644</v>
      </c>
      <c r="I312" s="126">
        <f t="shared" si="76"/>
        <v>127.56</v>
      </c>
      <c r="J312" s="141">
        <f t="shared" si="77"/>
        <v>637.8</v>
      </c>
      <c r="K312" s="128"/>
      <c r="L312" s="135">
        <f t="shared" si="84"/>
        <v>0</v>
      </c>
      <c r="M312" s="169">
        <f t="shared" si="85"/>
        <v>127.56</v>
      </c>
      <c r="N312" s="131">
        <f t="shared" si="86"/>
        <v>637.8</v>
      </c>
      <c r="O312" s="132"/>
      <c r="P312" s="132"/>
    </row>
    <row r="313" ht="67.5" spans="1:16">
      <c r="A313" s="82" t="s">
        <v>871</v>
      </c>
      <c r="B313" s="82" t="s">
        <v>872</v>
      </c>
      <c r="C313" s="83" t="s">
        <v>157</v>
      </c>
      <c r="D313" s="82" t="s">
        <v>873</v>
      </c>
      <c r="E313" s="83" t="s">
        <v>221</v>
      </c>
      <c r="F313" s="84">
        <v>6</v>
      </c>
      <c r="G313" s="85">
        <v>20.72</v>
      </c>
      <c r="H313" s="86">
        <v>0.2644</v>
      </c>
      <c r="I313" s="126">
        <f t="shared" si="76"/>
        <v>26.19</v>
      </c>
      <c r="J313" s="141">
        <f t="shared" si="77"/>
        <v>157.14</v>
      </c>
      <c r="K313" s="128"/>
      <c r="L313" s="135">
        <f t="shared" si="84"/>
        <v>0</v>
      </c>
      <c r="M313" s="169">
        <f t="shared" si="85"/>
        <v>26.19</v>
      </c>
      <c r="N313" s="131">
        <f t="shared" si="86"/>
        <v>157.14</v>
      </c>
      <c r="O313" s="132"/>
      <c r="P313" s="132"/>
    </row>
    <row r="314" ht="67.5" spans="1:16">
      <c r="A314" s="82" t="s">
        <v>874</v>
      </c>
      <c r="B314" s="82" t="s">
        <v>875</v>
      </c>
      <c r="C314" s="83" t="s">
        <v>157</v>
      </c>
      <c r="D314" s="82" t="s">
        <v>876</v>
      </c>
      <c r="E314" s="83" t="s">
        <v>221</v>
      </c>
      <c r="F314" s="84">
        <v>169.3</v>
      </c>
      <c r="G314" s="85">
        <v>27.67</v>
      </c>
      <c r="H314" s="86">
        <v>0.2644</v>
      </c>
      <c r="I314" s="126">
        <f t="shared" si="76"/>
        <v>34.98</v>
      </c>
      <c r="J314" s="141">
        <f t="shared" si="77"/>
        <v>5922.11</v>
      </c>
      <c r="K314" s="128"/>
      <c r="L314" s="135">
        <f t="shared" si="84"/>
        <v>0</v>
      </c>
      <c r="M314" s="169">
        <f t="shared" si="85"/>
        <v>34.98</v>
      </c>
      <c r="N314" s="131">
        <f t="shared" si="86"/>
        <v>5922.11</v>
      </c>
      <c r="O314" s="132"/>
      <c r="P314" s="132"/>
    </row>
    <row r="315" ht="56.25" spans="1:16">
      <c r="A315" s="82" t="s">
        <v>877</v>
      </c>
      <c r="B315" s="82" t="s">
        <v>878</v>
      </c>
      <c r="C315" s="83" t="s">
        <v>157</v>
      </c>
      <c r="D315" s="82" t="s">
        <v>879</v>
      </c>
      <c r="E315" s="83" t="s">
        <v>221</v>
      </c>
      <c r="F315" s="84">
        <v>21</v>
      </c>
      <c r="G315" s="85">
        <v>20.22</v>
      </c>
      <c r="H315" s="86">
        <v>0.2644</v>
      </c>
      <c r="I315" s="126">
        <f t="shared" si="76"/>
        <v>25.56</v>
      </c>
      <c r="J315" s="141">
        <f t="shared" si="77"/>
        <v>536.76</v>
      </c>
      <c r="K315" s="128"/>
      <c r="L315" s="135">
        <f t="shared" si="84"/>
        <v>0</v>
      </c>
      <c r="M315" s="169">
        <f t="shared" si="85"/>
        <v>25.56</v>
      </c>
      <c r="N315" s="131">
        <f t="shared" si="86"/>
        <v>536.76</v>
      </c>
      <c r="O315" s="132"/>
      <c r="P315" s="132"/>
    </row>
    <row r="316" s="53" customFormat="1" ht="56.25" spans="1:16">
      <c r="A316" s="89" t="s">
        <v>880</v>
      </c>
      <c r="B316" s="89" t="s">
        <v>881</v>
      </c>
      <c r="C316" s="201" t="s">
        <v>157</v>
      </c>
      <c r="D316" s="89" t="s">
        <v>882</v>
      </c>
      <c r="E316" s="201" t="s">
        <v>221</v>
      </c>
      <c r="F316" s="91">
        <v>79</v>
      </c>
      <c r="G316" s="202">
        <v>23.31</v>
      </c>
      <c r="H316" s="93">
        <v>0.2644</v>
      </c>
      <c r="I316" s="140">
        <f t="shared" si="76"/>
        <v>29.47</v>
      </c>
      <c r="J316" s="141">
        <f t="shared" si="77"/>
        <v>2328.13</v>
      </c>
      <c r="K316" s="219"/>
      <c r="L316" s="135">
        <f t="shared" si="84"/>
        <v>0</v>
      </c>
      <c r="M316" s="169">
        <f t="shared" si="85"/>
        <v>29.47</v>
      </c>
      <c r="N316" s="131">
        <f t="shared" si="86"/>
        <v>2328.13</v>
      </c>
      <c r="O316" s="220"/>
      <c r="P316" s="220"/>
    </row>
    <row r="317" s="53" customFormat="1" ht="33.75" spans="1:16">
      <c r="A317" s="89" t="s">
        <v>883</v>
      </c>
      <c r="B317" s="89" t="s">
        <v>884</v>
      </c>
      <c r="C317" s="201" t="s">
        <v>149</v>
      </c>
      <c r="D317" s="89" t="s">
        <v>885</v>
      </c>
      <c r="E317" s="201" t="s">
        <v>151</v>
      </c>
      <c r="F317" s="91">
        <v>66</v>
      </c>
      <c r="G317" s="202">
        <v>23.18</v>
      </c>
      <c r="H317" s="93">
        <v>0.2644</v>
      </c>
      <c r="I317" s="140">
        <f t="shared" si="76"/>
        <v>29.3</v>
      </c>
      <c r="J317" s="141">
        <f t="shared" si="77"/>
        <v>1933.8</v>
      </c>
      <c r="K317" s="219"/>
      <c r="L317" s="135">
        <f t="shared" si="84"/>
        <v>0</v>
      </c>
      <c r="M317" s="169">
        <f t="shared" si="85"/>
        <v>29.3</v>
      </c>
      <c r="N317" s="131">
        <f t="shared" si="86"/>
        <v>1933.8</v>
      </c>
      <c r="O317" s="220"/>
      <c r="P317" s="220"/>
    </row>
    <row r="318" ht="15" spans="1:16">
      <c r="A318" s="82" t="s">
        <v>886</v>
      </c>
      <c r="B318" s="82" t="s">
        <v>887</v>
      </c>
      <c r="C318" s="83" t="s">
        <v>821</v>
      </c>
      <c r="D318" s="82" t="s">
        <v>888</v>
      </c>
      <c r="E318" s="83" t="s">
        <v>351</v>
      </c>
      <c r="F318" s="84">
        <v>264</v>
      </c>
      <c r="G318" s="85">
        <v>0.06</v>
      </c>
      <c r="H318" s="86">
        <v>0.2644</v>
      </c>
      <c r="I318" s="126">
        <f t="shared" si="76"/>
        <v>0.07</v>
      </c>
      <c r="J318" s="141">
        <f t="shared" si="77"/>
        <v>18.48</v>
      </c>
      <c r="K318" s="128"/>
      <c r="L318" s="135">
        <f t="shared" ref="L318:L325" si="87">$L$1046</f>
        <v>0</v>
      </c>
      <c r="M318" s="169">
        <f t="shared" si="85"/>
        <v>0.07</v>
      </c>
      <c r="N318" s="131">
        <f t="shared" si="86"/>
        <v>18.48</v>
      </c>
      <c r="O318" s="132"/>
      <c r="P318" s="132"/>
    </row>
    <row r="319" ht="33.75" spans="1:16">
      <c r="A319" s="82" t="s">
        <v>889</v>
      </c>
      <c r="B319" s="82" t="s">
        <v>890</v>
      </c>
      <c r="C319" s="83" t="s">
        <v>149</v>
      </c>
      <c r="D319" s="82" t="s">
        <v>891</v>
      </c>
      <c r="E319" s="83" t="s">
        <v>151</v>
      </c>
      <c r="F319" s="84">
        <v>132</v>
      </c>
      <c r="G319" s="85">
        <v>0.12</v>
      </c>
      <c r="H319" s="86">
        <v>0.2644</v>
      </c>
      <c r="I319" s="126">
        <f t="shared" si="76"/>
        <v>0.15</v>
      </c>
      <c r="J319" s="141">
        <f t="shared" si="77"/>
        <v>19.8</v>
      </c>
      <c r="K319" s="128"/>
      <c r="L319" s="135">
        <f t="shared" si="87"/>
        <v>0</v>
      </c>
      <c r="M319" s="169">
        <f t="shared" ref="M319:M325" si="88">I319*(1-L319)</f>
        <v>0.15</v>
      </c>
      <c r="N319" s="131">
        <f t="shared" ref="N319:N325" si="89">(TRUNC(M319*F319,2))</f>
        <v>19.8</v>
      </c>
      <c r="O319" s="132"/>
      <c r="P319" s="132"/>
    </row>
    <row r="320" ht="15" spans="1:16">
      <c r="A320" s="156" t="s">
        <v>892</v>
      </c>
      <c r="B320" s="156" t="s">
        <v>87</v>
      </c>
      <c r="C320" s="203"/>
      <c r="D320" s="156" t="s">
        <v>893</v>
      </c>
      <c r="E320" s="203"/>
      <c r="F320" s="204"/>
      <c r="G320" s="185" t="s">
        <v>146</v>
      </c>
      <c r="H320" s="205"/>
      <c r="I320" s="210"/>
      <c r="J320" s="180">
        <f>SUM(J321:J325)</f>
        <v>16274.66</v>
      </c>
      <c r="K320" s="181"/>
      <c r="L320" s="211"/>
      <c r="M320" s="212"/>
      <c r="N320" s="213"/>
      <c r="O320" s="184">
        <f>SUM(N321:N325)</f>
        <v>16274.66</v>
      </c>
      <c r="P320" s="184"/>
    </row>
    <row r="321" ht="33.75" spans="1:16">
      <c r="A321" s="82" t="s">
        <v>894</v>
      </c>
      <c r="B321" s="82" t="s">
        <v>895</v>
      </c>
      <c r="C321" s="83" t="s">
        <v>90</v>
      </c>
      <c r="D321" s="82" t="s">
        <v>896</v>
      </c>
      <c r="E321" s="83" t="s">
        <v>221</v>
      </c>
      <c r="F321" s="84">
        <v>26</v>
      </c>
      <c r="G321" s="85">
        <v>122.64</v>
      </c>
      <c r="H321" s="86">
        <v>0.2644</v>
      </c>
      <c r="I321" s="126">
        <f t="shared" ref="I319:I325" si="90">(TRUNC(G321*H321,2)+G321)</f>
        <v>155.06</v>
      </c>
      <c r="J321" s="141">
        <f t="shared" ref="J319:J325" si="91">(TRUNC(I321*F321,2))</f>
        <v>4031.56</v>
      </c>
      <c r="K321" s="128"/>
      <c r="L321" s="135">
        <f t="shared" si="87"/>
        <v>0</v>
      </c>
      <c r="M321" s="169">
        <f t="shared" si="88"/>
        <v>155.06</v>
      </c>
      <c r="N321" s="131">
        <f t="shared" si="89"/>
        <v>4031.56</v>
      </c>
      <c r="O321" s="132"/>
      <c r="P321" s="132"/>
    </row>
    <row r="322" ht="45" spans="1:16">
      <c r="A322" s="82" t="s">
        <v>897</v>
      </c>
      <c r="B322" s="82" t="s">
        <v>898</v>
      </c>
      <c r="C322" s="83" t="s">
        <v>157</v>
      </c>
      <c r="D322" s="82" t="s">
        <v>899</v>
      </c>
      <c r="E322" s="83" t="s">
        <v>221</v>
      </c>
      <c r="F322" s="84">
        <v>8</v>
      </c>
      <c r="G322" s="85">
        <v>414.59</v>
      </c>
      <c r="H322" s="86">
        <v>0.2644</v>
      </c>
      <c r="I322" s="126">
        <f t="shared" si="90"/>
        <v>524.2</v>
      </c>
      <c r="J322" s="141">
        <f t="shared" si="91"/>
        <v>4193.6</v>
      </c>
      <c r="K322" s="128"/>
      <c r="L322" s="135">
        <f t="shared" si="87"/>
        <v>0</v>
      </c>
      <c r="M322" s="169">
        <f t="shared" si="88"/>
        <v>524.2</v>
      </c>
      <c r="N322" s="131">
        <f t="shared" si="89"/>
        <v>4193.6</v>
      </c>
      <c r="O322" s="132"/>
      <c r="P322" s="132"/>
    </row>
    <row r="323" ht="45" spans="1:16">
      <c r="A323" s="82" t="s">
        <v>900</v>
      </c>
      <c r="B323" s="82" t="s">
        <v>901</v>
      </c>
      <c r="C323" s="83" t="s">
        <v>157</v>
      </c>
      <c r="D323" s="82" t="s">
        <v>902</v>
      </c>
      <c r="E323" s="83" t="s">
        <v>221</v>
      </c>
      <c r="F323" s="84">
        <v>6</v>
      </c>
      <c r="G323" s="85">
        <v>124.6</v>
      </c>
      <c r="H323" s="86">
        <v>0.2644</v>
      </c>
      <c r="I323" s="126">
        <f t="shared" si="90"/>
        <v>157.54</v>
      </c>
      <c r="J323" s="141">
        <f t="shared" si="91"/>
        <v>945.24</v>
      </c>
      <c r="K323" s="128"/>
      <c r="L323" s="135">
        <f t="shared" si="87"/>
        <v>0</v>
      </c>
      <c r="M323" s="169">
        <f t="shared" si="88"/>
        <v>157.54</v>
      </c>
      <c r="N323" s="131">
        <f t="shared" si="89"/>
        <v>945.24</v>
      </c>
      <c r="O323" s="132"/>
      <c r="P323" s="132"/>
    </row>
    <row r="324" ht="33.75" spans="1:16">
      <c r="A324" s="82" t="s">
        <v>903</v>
      </c>
      <c r="B324" s="82" t="s">
        <v>904</v>
      </c>
      <c r="C324" s="83" t="s">
        <v>149</v>
      </c>
      <c r="D324" s="82" t="s">
        <v>905</v>
      </c>
      <c r="E324" s="83" t="s">
        <v>151</v>
      </c>
      <c r="F324" s="84">
        <v>2</v>
      </c>
      <c r="G324" s="85">
        <v>188.63</v>
      </c>
      <c r="H324" s="86">
        <v>0.2644</v>
      </c>
      <c r="I324" s="126">
        <f t="shared" si="90"/>
        <v>238.5</v>
      </c>
      <c r="J324" s="141">
        <f t="shared" si="91"/>
        <v>477</v>
      </c>
      <c r="K324" s="128"/>
      <c r="L324" s="135">
        <f t="shared" si="87"/>
        <v>0</v>
      </c>
      <c r="M324" s="169">
        <f t="shared" si="88"/>
        <v>238.5</v>
      </c>
      <c r="N324" s="131">
        <f t="shared" si="89"/>
        <v>477</v>
      </c>
      <c r="O324" s="132"/>
      <c r="P324" s="132"/>
    </row>
    <row r="325" s="53" customFormat="1" ht="33.75" spans="1:16">
      <c r="A325" s="89" t="s">
        <v>906</v>
      </c>
      <c r="B325" s="89" t="s">
        <v>907</v>
      </c>
      <c r="C325" s="201" t="s">
        <v>149</v>
      </c>
      <c r="D325" s="89" t="s">
        <v>908</v>
      </c>
      <c r="E325" s="201" t="s">
        <v>151</v>
      </c>
      <c r="F325" s="91">
        <v>2</v>
      </c>
      <c r="G325" s="202">
        <v>2620.72</v>
      </c>
      <c r="H325" s="86">
        <v>0.2644</v>
      </c>
      <c r="I325" s="126">
        <f t="shared" si="90"/>
        <v>3313.63</v>
      </c>
      <c r="J325" s="141">
        <f t="shared" si="91"/>
        <v>6627.26</v>
      </c>
      <c r="K325" s="219"/>
      <c r="L325" s="135">
        <f t="shared" si="87"/>
        <v>0</v>
      </c>
      <c r="M325" s="169">
        <f t="shared" si="88"/>
        <v>3313.63</v>
      </c>
      <c r="N325" s="131">
        <f t="shared" si="89"/>
        <v>6627.26</v>
      </c>
      <c r="O325" s="220"/>
      <c r="P325" s="220"/>
    </row>
    <row r="326" ht="15" spans="1:16">
      <c r="A326" s="156" t="s">
        <v>909</v>
      </c>
      <c r="B326" s="156" t="s">
        <v>87</v>
      </c>
      <c r="C326" s="203"/>
      <c r="D326" s="156" t="s">
        <v>910</v>
      </c>
      <c r="E326" s="203"/>
      <c r="F326" s="204"/>
      <c r="G326" s="185" t="s">
        <v>146</v>
      </c>
      <c r="H326" s="205"/>
      <c r="I326" s="210"/>
      <c r="J326" s="180">
        <f>SUM(J327:J350)</f>
        <v>211367.45</v>
      </c>
      <c r="K326" s="181"/>
      <c r="L326" s="211"/>
      <c r="M326" s="212"/>
      <c r="N326" s="213"/>
      <c r="O326" s="184">
        <f>SUM(N327:N350)</f>
        <v>211367.45</v>
      </c>
      <c r="P326" s="184"/>
    </row>
    <row r="327" ht="22.5" spans="1:16">
      <c r="A327" s="82" t="s">
        <v>911</v>
      </c>
      <c r="B327" s="82" t="s">
        <v>912</v>
      </c>
      <c r="C327" s="83" t="s">
        <v>166</v>
      </c>
      <c r="D327" s="82" t="s">
        <v>913</v>
      </c>
      <c r="E327" s="83" t="s">
        <v>151</v>
      </c>
      <c r="F327" s="84">
        <v>29</v>
      </c>
      <c r="G327" s="85">
        <v>2028.42</v>
      </c>
      <c r="H327" s="86">
        <v>0.2644</v>
      </c>
      <c r="I327" s="126">
        <f t="shared" ref="I327:I350" si="92">(TRUNC(G327*H327,2)+G327)</f>
        <v>2564.73</v>
      </c>
      <c r="J327" s="141">
        <f t="shared" ref="J327:J350" si="93">(TRUNC(I327*F327,2))</f>
        <v>74377.17</v>
      </c>
      <c r="K327" s="128"/>
      <c r="L327" s="135">
        <f t="shared" ref="L326:L350" si="94">$L$1046</f>
        <v>0</v>
      </c>
      <c r="M327" s="169">
        <f t="shared" ref="M327:M347" si="95">I327*(1-L327)</f>
        <v>2564.73</v>
      </c>
      <c r="N327" s="131">
        <f t="shared" ref="N327:N347" si="96">(TRUNC(M327*F327,2))</f>
        <v>74377.17</v>
      </c>
      <c r="O327" s="132"/>
      <c r="P327" s="132"/>
    </row>
    <row r="328" ht="33.75" spans="1:16">
      <c r="A328" s="82" t="s">
        <v>914</v>
      </c>
      <c r="B328" s="82" t="s">
        <v>915</v>
      </c>
      <c r="C328" s="83" t="s">
        <v>149</v>
      </c>
      <c r="D328" s="82" t="s">
        <v>916</v>
      </c>
      <c r="E328" s="83" t="s">
        <v>151</v>
      </c>
      <c r="F328" s="84">
        <v>1</v>
      </c>
      <c r="G328" s="85">
        <v>264.24</v>
      </c>
      <c r="H328" s="86">
        <v>0.2644</v>
      </c>
      <c r="I328" s="126">
        <f t="shared" si="92"/>
        <v>334.1</v>
      </c>
      <c r="J328" s="141">
        <f t="shared" si="93"/>
        <v>334.1</v>
      </c>
      <c r="K328" s="128"/>
      <c r="L328" s="135">
        <f t="shared" si="94"/>
        <v>0</v>
      </c>
      <c r="M328" s="169">
        <f t="shared" si="95"/>
        <v>334.1</v>
      </c>
      <c r="N328" s="131">
        <f t="shared" si="96"/>
        <v>334.1</v>
      </c>
      <c r="O328" s="132"/>
      <c r="P328" s="132"/>
    </row>
    <row r="329" ht="45" spans="1:16">
      <c r="A329" s="82" t="s">
        <v>917</v>
      </c>
      <c r="B329" s="82" t="s">
        <v>918</v>
      </c>
      <c r="C329" s="83" t="s">
        <v>157</v>
      </c>
      <c r="D329" s="82" t="s">
        <v>919</v>
      </c>
      <c r="E329" s="83" t="s">
        <v>151</v>
      </c>
      <c r="F329" s="84">
        <v>2</v>
      </c>
      <c r="G329" s="85">
        <v>807.08</v>
      </c>
      <c r="H329" s="86">
        <v>0.2644</v>
      </c>
      <c r="I329" s="126">
        <f t="shared" si="92"/>
        <v>1020.47</v>
      </c>
      <c r="J329" s="141">
        <f t="shared" si="93"/>
        <v>2040.94</v>
      </c>
      <c r="K329" s="128"/>
      <c r="L329" s="135">
        <f t="shared" si="94"/>
        <v>0</v>
      </c>
      <c r="M329" s="169">
        <f t="shared" si="95"/>
        <v>1020.47</v>
      </c>
      <c r="N329" s="131">
        <f t="shared" si="96"/>
        <v>2040.94</v>
      </c>
      <c r="O329" s="132"/>
      <c r="P329" s="132"/>
    </row>
    <row r="330" ht="22.5" spans="1:16">
      <c r="A330" s="82" t="s">
        <v>920</v>
      </c>
      <c r="B330" s="82" t="s">
        <v>921</v>
      </c>
      <c r="C330" s="83" t="s">
        <v>157</v>
      </c>
      <c r="D330" s="82" t="s">
        <v>922</v>
      </c>
      <c r="E330" s="83" t="s">
        <v>151</v>
      </c>
      <c r="F330" s="84">
        <v>2</v>
      </c>
      <c r="G330" s="85">
        <v>42.17</v>
      </c>
      <c r="H330" s="86">
        <v>0.2644</v>
      </c>
      <c r="I330" s="126">
        <f t="shared" si="92"/>
        <v>53.31</v>
      </c>
      <c r="J330" s="141">
        <f t="shared" si="93"/>
        <v>106.62</v>
      </c>
      <c r="K330" s="128"/>
      <c r="L330" s="135">
        <f t="shared" si="94"/>
        <v>0</v>
      </c>
      <c r="M330" s="169">
        <f t="shared" si="95"/>
        <v>53.31</v>
      </c>
      <c r="N330" s="131">
        <f t="shared" si="96"/>
        <v>106.62</v>
      </c>
      <c r="O330" s="132"/>
      <c r="P330" s="132"/>
    </row>
    <row r="331" ht="22.5" spans="1:16">
      <c r="A331" s="82" t="s">
        <v>923</v>
      </c>
      <c r="B331" s="82" t="s">
        <v>924</v>
      </c>
      <c r="C331" s="83" t="s">
        <v>166</v>
      </c>
      <c r="D331" s="82" t="s">
        <v>925</v>
      </c>
      <c r="E331" s="83" t="s">
        <v>151</v>
      </c>
      <c r="F331" s="84">
        <v>4</v>
      </c>
      <c r="G331" s="85">
        <v>591.8</v>
      </c>
      <c r="H331" s="86">
        <v>0.2644</v>
      </c>
      <c r="I331" s="126">
        <f t="shared" si="92"/>
        <v>748.27</v>
      </c>
      <c r="J331" s="141">
        <f t="shared" si="93"/>
        <v>2993.08</v>
      </c>
      <c r="K331" s="128"/>
      <c r="L331" s="135">
        <f t="shared" si="94"/>
        <v>0</v>
      </c>
      <c r="M331" s="169">
        <f t="shared" si="95"/>
        <v>748.27</v>
      </c>
      <c r="N331" s="131">
        <f t="shared" si="96"/>
        <v>2993.08</v>
      </c>
      <c r="O331" s="132"/>
      <c r="P331" s="132"/>
    </row>
    <row r="332" ht="33.75" spans="1:16">
      <c r="A332" s="82" t="s">
        <v>926</v>
      </c>
      <c r="B332" s="82" t="s">
        <v>927</v>
      </c>
      <c r="C332" s="83" t="s">
        <v>149</v>
      </c>
      <c r="D332" s="82" t="s">
        <v>928</v>
      </c>
      <c r="E332" s="83" t="s">
        <v>151</v>
      </c>
      <c r="F332" s="84">
        <v>44</v>
      </c>
      <c r="G332" s="85">
        <v>258.08</v>
      </c>
      <c r="H332" s="86">
        <v>0.2644</v>
      </c>
      <c r="I332" s="126">
        <f t="shared" si="92"/>
        <v>326.31</v>
      </c>
      <c r="J332" s="141">
        <f t="shared" si="93"/>
        <v>14357.64</v>
      </c>
      <c r="K332" s="128"/>
      <c r="L332" s="135">
        <f t="shared" si="94"/>
        <v>0</v>
      </c>
      <c r="M332" s="169">
        <f t="shared" si="95"/>
        <v>326.31</v>
      </c>
      <c r="N332" s="131">
        <f t="shared" si="96"/>
        <v>14357.64</v>
      </c>
      <c r="O332" s="132"/>
      <c r="P332" s="132"/>
    </row>
    <row r="333" ht="22.5" spans="1:16">
      <c r="A333" s="82" t="s">
        <v>929</v>
      </c>
      <c r="B333" s="82" t="s">
        <v>930</v>
      </c>
      <c r="C333" s="83" t="s">
        <v>157</v>
      </c>
      <c r="D333" s="82" t="s">
        <v>931</v>
      </c>
      <c r="E333" s="83" t="s">
        <v>151</v>
      </c>
      <c r="F333" s="84">
        <v>47</v>
      </c>
      <c r="G333" s="85">
        <v>150.59</v>
      </c>
      <c r="H333" s="86">
        <v>0.2644</v>
      </c>
      <c r="I333" s="126">
        <f t="shared" si="92"/>
        <v>190.4</v>
      </c>
      <c r="J333" s="141">
        <f t="shared" si="93"/>
        <v>8948.8</v>
      </c>
      <c r="K333" s="128"/>
      <c r="L333" s="135">
        <f t="shared" si="94"/>
        <v>0</v>
      </c>
      <c r="M333" s="169">
        <f t="shared" si="95"/>
        <v>190.4</v>
      </c>
      <c r="N333" s="131">
        <f t="shared" si="96"/>
        <v>8948.8</v>
      </c>
      <c r="O333" s="132"/>
      <c r="P333" s="132"/>
    </row>
    <row r="334" ht="22.5" spans="1:16">
      <c r="A334" s="82" t="s">
        <v>932</v>
      </c>
      <c r="B334" s="82" t="s">
        <v>933</v>
      </c>
      <c r="C334" s="83" t="s">
        <v>166</v>
      </c>
      <c r="D334" s="82" t="s">
        <v>934</v>
      </c>
      <c r="E334" s="83" t="s">
        <v>151</v>
      </c>
      <c r="F334" s="84">
        <v>4</v>
      </c>
      <c r="G334" s="85">
        <v>1493.63</v>
      </c>
      <c r="H334" s="86">
        <v>0.2644</v>
      </c>
      <c r="I334" s="126">
        <f t="shared" si="92"/>
        <v>1888.54</v>
      </c>
      <c r="J334" s="141">
        <f t="shared" si="93"/>
        <v>7554.16</v>
      </c>
      <c r="K334" s="128"/>
      <c r="L334" s="135">
        <f t="shared" si="94"/>
        <v>0</v>
      </c>
      <c r="M334" s="169">
        <f t="shared" si="95"/>
        <v>1888.54</v>
      </c>
      <c r="N334" s="131">
        <f t="shared" si="96"/>
        <v>7554.16</v>
      </c>
      <c r="O334" s="132"/>
      <c r="P334" s="132"/>
    </row>
    <row r="335" ht="33.75" spans="1:16">
      <c r="A335" s="82" t="s">
        <v>935</v>
      </c>
      <c r="B335" s="82" t="s">
        <v>936</v>
      </c>
      <c r="C335" s="83" t="s">
        <v>157</v>
      </c>
      <c r="D335" s="82" t="s">
        <v>937</v>
      </c>
      <c r="E335" s="83" t="s">
        <v>151</v>
      </c>
      <c r="F335" s="84">
        <v>51</v>
      </c>
      <c r="G335" s="85">
        <v>62.25</v>
      </c>
      <c r="H335" s="86">
        <v>0.2644</v>
      </c>
      <c r="I335" s="126">
        <f t="shared" si="92"/>
        <v>78.7</v>
      </c>
      <c r="J335" s="141">
        <f t="shared" si="93"/>
        <v>4013.7</v>
      </c>
      <c r="K335" s="128"/>
      <c r="L335" s="135">
        <f t="shared" si="94"/>
        <v>0</v>
      </c>
      <c r="M335" s="169">
        <f t="shared" si="95"/>
        <v>78.7</v>
      </c>
      <c r="N335" s="131">
        <f t="shared" si="96"/>
        <v>4013.7</v>
      </c>
      <c r="O335" s="132"/>
      <c r="P335" s="132"/>
    </row>
    <row r="336" ht="33.75" spans="1:16">
      <c r="A336" s="82" t="s">
        <v>938</v>
      </c>
      <c r="B336" s="82" t="s">
        <v>939</v>
      </c>
      <c r="C336" s="83" t="s">
        <v>149</v>
      </c>
      <c r="D336" s="82" t="s">
        <v>940</v>
      </c>
      <c r="E336" s="83" t="s">
        <v>151</v>
      </c>
      <c r="F336" s="84">
        <v>51</v>
      </c>
      <c r="G336" s="85">
        <v>107.94</v>
      </c>
      <c r="H336" s="86">
        <v>0.2644</v>
      </c>
      <c r="I336" s="126">
        <f t="shared" si="92"/>
        <v>136.47</v>
      </c>
      <c r="J336" s="141">
        <f t="shared" si="93"/>
        <v>6959.97</v>
      </c>
      <c r="K336" s="128"/>
      <c r="L336" s="135">
        <f t="shared" si="94"/>
        <v>0</v>
      </c>
      <c r="M336" s="169">
        <f t="shared" si="95"/>
        <v>136.47</v>
      </c>
      <c r="N336" s="131">
        <f t="shared" si="96"/>
        <v>6959.97</v>
      </c>
      <c r="O336" s="132"/>
      <c r="P336" s="132"/>
    </row>
    <row r="337" ht="45" spans="1:16">
      <c r="A337" s="82" t="s">
        <v>941</v>
      </c>
      <c r="B337" s="82" t="s">
        <v>942</v>
      </c>
      <c r="C337" s="83" t="s">
        <v>149</v>
      </c>
      <c r="D337" s="82" t="s">
        <v>943</v>
      </c>
      <c r="E337" s="83" t="s">
        <v>151</v>
      </c>
      <c r="F337" s="84">
        <v>47</v>
      </c>
      <c r="G337" s="85">
        <v>560.51</v>
      </c>
      <c r="H337" s="86">
        <v>0.2644</v>
      </c>
      <c r="I337" s="126">
        <f t="shared" si="92"/>
        <v>708.7</v>
      </c>
      <c r="J337" s="141">
        <f t="shared" si="93"/>
        <v>33308.9</v>
      </c>
      <c r="K337" s="128"/>
      <c r="L337" s="135">
        <f t="shared" si="94"/>
        <v>0</v>
      </c>
      <c r="M337" s="169">
        <f t="shared" si="95"/>
        <v>708.7</v>
      </c>
      <c r="N337" s="131">
        <f t="shared" si="96"/>
        <v>33308.9</v>
      </c>
      <c r="O337" s="132"/>
      <c r="P337" s="132"/>
    </row>
    <row r="338" ht="15" spans="1:16">
      <c r="A338" s="82" t="s">
        <v>944</v>
      </c>
      <c r="B338" s="82" t="s">
        <v>945</v>
      </c>
      <c r="C338" s="83" t="s">
        <v>166</v>
      </c>
      <c r="D338" s="82" t="s">
        <v>946</v>
      </c>
      <c r="E338" s="83" t="s">
        <v>151</v>
      </c>
      <c r="F338" s="84">
        <v>31</v>
      </c>
      <c r="G338" s="85">
        <v>94.71</v>
      </c>
      <c r="H338" s="86">
        <v>0.2644</v>
      </c>
      <c r="I338" s="126">
        <f t="shared" si="92"/>
        <v>119.75</v>
      </c>
      <c r="J338" s="141">
        <f t="shared" si="93"/>
        <v>3712.25</v>
      </c>
      <c r="K338" s="128"/>
      <c r="L338" s="135">
        <f t="shared" si="94"/>
        <v>0</v>
      </c>
      <c r="M338" s="169">
        <f t="shared" si="95"/>
        <v>119.75</v>
      </c>
      <c r="N338" s="131">
        <f t="shared" si="96"/>
        <v>3712.25</v>
      </c>
      <c r="O338" s="132"/>
      <c r="P338" s="132"/>
    </row>
    <row r="339" ht="22.5" spans="1:16">
      <c r="A339" s="82" t="s">
        <v>947</v>
      </c>
      <c r="B339" s="82" t="s">
        <v>948</v>
      </c>
      <c r="C339" s="83" t="s">
        <v>90</v>
      </c>
      <c r="D339" s="82" t="s">
        <v>949</v>
      </c>
      <c r="E339" s="83" t="s">
        <v>151</v>
      </c>
      <c r="F339" s="84">
        <v>58</v>
      </c>
      <c r="G339" s="85">
        <v>37.58</v>
      </c>
      <c r="H339" s="86">
        <v>0.2644</v>
      </c>
      <c r="I339" s="126">
        <f t="shared" si="92"/>
        <v>47.51</v>
      </c>
      <c r="J339" s="141">
        <f t="shared" si="93"/>
        <v>2755.58</v>
      </c>
      <c r="K339" s="128"/>
      <c r="L339" s="135">
        <f t="shared" si="94"/>
        <v>0</v>
      </c>
      <c r="M339" s="169">
        <f t="shared" si="95"/>
        <v>47.51</v>
      </c>
      <c r="N339" s="131">
        <f t="shared" si="96"/>
        <v>2755.58</v>
      </c>
      <c r="O339" s="132"/>
      <c r="P339" s="132"/>
    </row>
    <row r="340" ht="33.75" spans="1:16">
      <c r="A340" s="82" t="s">
        <v>950</v>
      </c>
      <c r="B340" s="82" t="s">
        <v>951</v>
      </c>
      <c r="C340" s="83" t="s">
        <v>157</v>
      </c>
      <c r="D340" s="82" t="s">
        <v>952</v>
      </c>
      <c r="E340" s="83" t="s">
        <v>151</v>
      </c>
      <c r="F340" s="84">
        <v>58</v>
      </c>
      <c r="G340" s="85">
        <v>62.72</v>
      </c>
      <c r="H340" s="86">
        <v>0.2644</v>
      </c>
      <c r="I340" s="126">
        <f t="shared" si="92"/>
        <v>79.3</v>
      </c>
      <c r="J340" s="141">
        <f t="shared" si="93"/>
        <v>4599.4</v>
      </c>
      <c r="K340" s="128"/>
      <c r="L340" s="135">
        <f t="shared" si="94"/>
        <v>0</v>
      </c>
      <c r="M340" s="169">
        <f t="shared" si="95"/>
        <v>79.3</v>
      </c>
      <c r="N340" s="131">
        <f t="shared" si="96"/>
        <v>4599.4</v>
      </c>
      <c r="O340" s="132"/>
      <c r="P340" s="132"/>
    </row>
    <row r="341" ht="15" spans="1:16">
      <c r="A341" s="82" t="s">
        <v>953</v>
      </c>
      <c r="B341" s="82" t="s">
        <v>954</v>
      </c>
      <c r="C341" s="83" t="s">
        <v>166</v>
      </c>
      <c r="D341" s="82" t="s">
        <v>955</v>
      </c>
      <c r="E341" s="83" t="s">
        <v>151</v>
      </c>
      <c r="F341" s="84">
        <v>1</v>
      </c>
      <c r="G341" s="85">
        <v>77.2</v>
      </c>
      <c r="H341" s="86">
        <v>0.2644</v>
      </c>
      <c r="I341" s="126">
        <f t="shared" si="92"/>
        <v>97.61</v>
      </c>
      <c r="J341" s="141">
        <f t="shared" si="93"/>
        <v>97.61</v>
      </c>
      <c r="K341" s="128"/>
      <c r="L341" s="135">
        <f t="shared" si="94"/>
        <v>0</v>
      </c>
      <c r="M341" s="169">
        <f t="shared" si="95"/>
        <v>97.61</v>
      </c>
      <c r="N341" s="131">
        <f t="shared" si="96"/>
        <v>97.61</v>
      </c>
      <c r="O341" s="132"/>
      <c r="P341" s="132"/>
    </row>
    <row r="342" ht="15" spans="1:16">
      <c r="A342" s="82" t="s">
        <v>956</v>
      </c>
      <c r="B342" s="82" t="s">
        <v>957</v>
      </c>
      <c r="C342" s="83" t="s">
        <v>166</v>
      </c>
      <c r="D342" s="82" t="s">
        <v>958</v>
      </c>
      <c r="E342" s="83" t="s">
        <v>99</v>
      </c>
      <c r="F342" s="84">
        <v>37.08</v>
      </c>
      <c r="G342" s="85">
        <v>305.29</v>
      </c>
      <c r="H342" s="86">
        <v>0.2644</v>
      </c>
      <c r="I342" s="126">
        <f t="shared" si="92"/>
        <v>386</v>
      </c>
      <c r="J342" s="141">
        <f t="shared" si="93"/>
        <v>14312.88</v>
      </c>
      <c r="K342" s="128"/>
      <c r="L342" s="135">
        <f t="shared" si="94"/>
        <v>0</v>
      </c>
      <c r="M342" s="169">
        <f t="shared" si="95"/>
        <v>386</v>
      </c>
      <c r="N342" s="131">
        <f t="shared" si="96"/>
        <v>14312.88</v>
      </c>
      <c r="O342" s="132"/>
      <c r="P342" s="132"/>
    </row>
    <row r="343" ht="22.5" spans="1:16">
      <c r="A343" s="82" t="s">
        <v>959</v>
      </c>
      <c r="B343" s="82" t="s">
        <v>960</v>
      </c>
      <c r="C343" s="83" t="s">
        <v>157</v>
      </c>
      <c r="D343" s="82" t="s">
        <v>961</v>
      </c>
      <c r="E343" s="83" t="s">
        <v>151</v>
      </c>
      <c r="F343" s="84">
        <v>1</v>
      </c>
      <c r="G343" s="85">
        <v>105.17</v>
      </c>
      <c r="H343" s="86">
        <v>0.2644</v>
      </c>
      <c r="I343" s="126">
        <f t="shared" si="92"/>
        <v>132.97</v>
      </c>
      <c r="J343" s="141">
        <f t="shared" si="93"/>
        <v>132.97</v>
      </c>
      <c r="K343" s="128"/>
      <c r="L343" s="135">
        <f t="shared" si="94"/>
        <v>0</v>
      </c>
      <c r="M343" s="169">
        <f t="shared" si="95"/>
        <v>132.97</v>
      </c>
      <c r="N343" s="131">
        <f t="shared" si="96"/>
        <v>132.97</v>
      </c>
      <c r="O343" s="132"/>
      <c r="P343" s="132"/>
    </row>
    <row r="344" ht="22.5" spans="1:16">
      <c r="A344" s="82" t="s">
        <v>962</v>
      </c>
      <c r="B344" s="82" t="s">
        <v>963</v>
      </c>
      <c r="C344" s="83" t="s">
        <v>157</v>
      </c>
      <c r="D344" s="82" t="s">
        <v>964</v>
      </c>
      <c r="E344" s="83" t="s">
        <v>151</v>
      </c>
      <c r="F344" s="84">
        <v>13</v>
      </c>
      <c r="G344" s="85">
        <v>665.78</v>
      </c>
      <c r="H344" s="86">
        <v>0.2644</v>
      </c>
      <c r="I344" s="126">
        <f t="shared" si="92"/>
        <v>841.81</v>
      </c>
      <c r="J344" s="141">
        <f t="shared" si="93"/>
        <v>10943.53</v>
      </c>
      <c r="K344" s="128"/>
      <c r="L344" s="135">
        <f t="shared" si="94"/>
        <v>0</v>
      </c>
      <c r="M344" s="169">
        <f t="shared" si="95"/>
        <v>841.81</v>
      </c>
      <c r="N344" s="131">
        <f t="shared" si="96"/>
        <v>10943.53</v>
      </c>
      <c r="O344" s="132"/>
      <c r="P344" s="132"/>
    </row>
    <row r="345" ht="33.75" spans="1:16">
      <c r="A345" s="82" t="s">
        <v>965</v>
      </c>
      <c r="B345" s="82" t="s">
        <v>966</v>
      </c>
      <c r="C345" s="83" t="s">
        <v>157</v>
      </c>
      <c r="D345" s="82" t="s">
        <v>967</v>
      </c>
      <c r="E345" s="83" t="s">
        <v>151</v>
      </c>
      <c r="F345" s="84">
        <v>4</v>
      </c>
      <c r="G345" s="85">
        <v>296.56</v>
      </c>
      <c r="H345" s="86">
        <v>0.2644</v>
      </c>
      <c r="I345" s="126">
        <f t="shared" si="92"/>
        <v>374.97</v>
      </c>
      <c r="J345" s="141">
        <f t="shared" si="93"/>
        <v>1499.88</v>
      </c>
      <c r="K345" s="128"/>
      <c r="L345" s="135">
        <f t="shared" si="94"/>
        <v>0</v>
      </c>
      <c r="M345" s="169">
        <f t="shared" si="95"/>
        <v>374.97</v>
      </c>
      <c r="N345" s="131">
        <f t="shared" si="96"/>
        <v>1499.88</v>
      </c>
      <c r="O345" s="132"/>
      <c r="P345" s="132"/>
    </row>
    <row r="346" ht="33.75" spans="1:16">
      <c r="A346" s="82" t="s">
        <v>968</v>
      </c>
      <c r="B346" s="82" t="s">
        <v>969</v>
      </c>
      <c r="C346" s="83" t="s">
        <v>157</v>
      </c>
      <c r="D346" s="82" t="s">
        <v>970</v>
      </c>
      <c r="E346" s="83" t="s">
        <v>151</v>
      </c>
      <c r="F346" s="84">
        <v>4</v>
      </c>
      <c r="G346" s="85">
        <v>484.36</v>
      </c>
      <c r="H346" s="86">
        <v>0.2644</v>
      </c>
      <c r="I346" s="126">
        <f t="shared" si="92"/>
        <v>612.42</v>
      </c>
      <c r="J346" s="141">
        <f t="shared" si="93"/>
        <v>2449.68</v>
      </c>
      <c r="K346" s="128"/>
      <c r="L346" s="135">
        <f t="shared" si="94"/>
        <v>0</v>
      </c>
      <c r="M346" s="169">
        <f t="shared" si="95"/>
        <v>612.42</v>
      </c>
      <c r="N346" s="131">
        <f t="shared" si="96"/>
        <v>2449.68</v>
      </c>
      <c r="O346" s="132"/>
      <c r="P346" s="132"/>
    </row>
    <row r="347" ht="22.5" spans="1:16">
      <c r="A347" s="89" t="s">
        <v>971</v>
      </c>
      <c r="B347" s="89" t="s">
        <v>972</v>
      </c>
      <c r="C347" s="201" t="s">
        <v>157</v>
      </c>
      <c r="D347" s="89" t="s">
        <v>973</v>
      </c>
      <c r="E347" s="201" t="s">
        <v>151</v>
      </c>
      <c r="F347" s="91">
        <v>6</v>
      </c>
      <c r="G347" s="202">
        <v>273.4</v>
      </c>
      <c r="H347" s="86">
        <v>0.2644</v>
      </c>
      <c r="I347" s="126">
        <f t="shared" si="92"/>
        <v>345.68</v>
      </c>
      <c r="J347" s="141">
        <f t="shared" si="93"/>
        <v>2074.08</v>
      </c>
      <c r="K347" s="219"/>
      <c r="L347" s="135">
        <f t="shared" si="94"/>
        <v>0</v>
      </c>
      <c r="M347" s="169">
        <f t="shared" si="95"/>
        <v>345.68</v>
      </c>
      <c r="N347" s="131">
        <f t="shared" si="96"/>
        <v>2074.08</v>
      </c>
      <c r="O347" s="220"/>
      <c r="P347" s="220"/>
    </row>
    <row r="348" ht="15" spans="1:16">
      <c r="A348" s="82" t="s">
        <v>974</v>
      </c>
      <c r="B348" s="82" t="s">
        <v>975</v>
      </c>
      <c r="C348" s="83" t="s">
        <v>166</v>
      </c>
      <c r="D348" s="82" t="s">
        <v>976</v>
      </c>
      <c r="E348" s="83" t="s">
        <v>151</v>
      </c>
      <c r="F348" s="84">
        <v>64</v>
      </c>
      <c r="G348" s="85">
        <v>137.44</v>
      </c>
      <c r="H348" s="86">
        <v>0.2644</v>
      </c>
      <c r="I348" s="126">
        <f t="shared" si="92"/>
        <v>173.77</v>
      </c>
      <c r="J348" s="141">
        <f t="shared" si="93"/>
        <v>11121.28</v>
      </c>
      <c r="K348" s="128"/>
      <c r="L348" s="135">
        <f t="shared" si="94"/>
        <v>0</v>
      </c>
      <c r="M348" s="169">
        <f t="shared" ref="M348:M359" si="97">I348*(1-L348)</f>
        <v>173.77</v>
      </c>
      <c r="N348" s="131">
        <f t="shared" ref="N348:N359" si="98">(TRUNC(M348*F348,2))</f>
        <v>11121.28</v>
      </c>
      <c r="O348" s="132"/>
      <c r="P348" s="132"/>
    </row>
    <row r="349" ht="33.75" spans="1:16">
      <c r="A349" s="82" t="s">
        <v>977</v>
      </c>
      <c r="B349" s="82" t="s">
        <v>978</v>
      </c>
      <c r="C349" s="83" t="s">
        <v>157</v>
      </c>
      <c r="D349" s="82" t="s">
        <v>979</v>
      </c>
      <c r="E349" s="83" t="s">
        <v>151</v>
      </c>
      <c r="F349" s="84">
        <v>1</v>
      </c>
      <c r="G349" s="85">
        <v>391.69</v>
      </c>
      <c r="H349" s="86">
        <v>0.2644</v>
      </c>
      <c r="I349" s="126">
        <f t="shared" si="92"/>
        <v>495.25</v>
      </c>
      <c r="J349" s="141">
        <f t="shared" si="93"/>
        <v>495.25</v>
      </c>
      <c r="K349" s="128"/>
      <c r="L349" s="135">
        <f t="shared" si="94"/>
        <v>0</v>
      </c>
      <c r="M349" s="169">
        <f t="shared" si="97"/>
        <v>495.25</v>
      </c>
      <c r="N349" s="131">
        <f t="shared" si="98"/>
        <v>495.25</v>
      </c>
      <c r="O349" s="132"/>
      <c r="P349" s="132"/>
    </row>
    <row r="350" s="53" customFormat="1" ht="22.5" spans="1:16">
      <c r="A350" s="89" t="s">
        <v>980</v>
      </c>
      <c r="B350" s="89" t="s">
        <v>981</v>
      </c>
      <c r="C350" s="201" t="s">
        <v>166</v>
      </c>
      <c r="D350" s="89" t="s">
        <v>982</v>
      </c>
      <c r="E350" s="201" t="s">
        <v>99</v>
      </c>
      <c r="F350" s="91">
        <v>2.7</v>
      </c>
      <c r="G350" s="202">
        <v>637.98</v>
      </c>
      <c r="H350" s="86">
        <v>0.2644</v>
      </c>
      <c r="I350" s="126">
        <f t="shared" si="92"/>
        <v>806.66</v>
      </c>
      <c r="J350" s="141">
        <f t="shared" si="93"/>
        <v>2177.98</v>
      </c>
      <c r="K350" s="219"/>
      <c r="L350" s="135">
        <f t="shared" si="94"/>
        <v>0</v>
      </c>
      <c r="M350" s="169">
        <f t="shared" si="97"/>
        <v>806.66</v>
      </c>
      <c r="N350" s="131">
        <f t="shared" si="98"/>
        <v>2177.98</v>
      </c>
      <c r="O350" s="220"/>
      <c r="P350" s="220"/>
    </row>
    <row r="351" ht="15" spans="1:16">
      <c r="A351" s="99" t="s">
        <v>983</v>
      </c>
      <c r="B351" s="99" t="s">
        <v>87</v>
      </c>
      <c r="C351" s="222"/>
      <c r="D351" s="99" t="s">
        <v>984</v>
      </c>
      <c r="E351" s="222"/>
      <c r="F351" s="95"/>
      <c r="G351" s="223" t="s">
        <v>146</v>
      </c>
      <c r="H351" s="161"/>
      <c r="I351" s="179"/>
      <c r="J351" s="180">
        <f>SUM(J352:J359)</f>
        <v>105228.36</v>
      </c>
      <c r="K351" s="181"/>
      <c r="L351" s="168"/>
      <c r="M351" s="182"/>
      <c r="N351" s="183"/>
      <c r="O351" s="184">
        <f>SUM(N352:N359)</f>
        <v>105228.36</v>
      </c>
      <c r="P351" s="184"/>
    </row>
    <row r="352" ht="45" spans="1:16">
      <c r="A352" s="89" t="s">
        <v>985</v>
      </c>
      <c r="B352" s="89" t="s">
        <v>986</v>
      </c>
      <c r="C352" s="201" t="s">
        <v>90</v>
      </c>
      <c r="D352" s="89" t="s">
        <v>987</v>
      </c>
      <c r="E352" s="201" t="s">
        <v>221</v>
      </c>
      <c r="F352" s="91">
        <v>35</v>
      </c>
      <c r="G352" s="202">
        <v>90.91</v>
      </c>
      <c r="H352" s="86">
        <v>0.2644</v>
      </c>
      <c r="I352" s="126">
        <f t="shared" ref="I352:I359" si="99">(TRUNC(G352*H352,2)+G352)</f>
        <v>114.94</v>
      </c>
      <c r="J352" s="141">
        <f t="shared" ref="J352:J359" si="100">(TRUNC(I352*F352,2))</f>
        <v>4022.9</v>
      </c>
      <c r="K352" s="219"/>
      <c r="L352" s="135">
        <f t="shared" ref="L352:L359" si="101">$L$1046</f>
        <v>0</v>
      </c>
      <c r="M352" s="169">
        <f>I352*(1-L352)</f>
        <v>114.94</v>
      </c>
      <c r="N352" s="131">
        <f>(TRUNC(M352*F352,2))</f>
        <v>4022.9</v>
      </c>
      <c r="O352" s="220"/>
      <c r="P352" s="220"/>
    </row>
    <row r="353" ht="33.75" spans="1:16">
      <c r="A353" s="82" t="s">
        <v>988</v>
      </c>
      <c r="B353" s="82" t="s">
        <v>895</v>
      </c>
      <c r="C353" s="83" t="s">
        <v>90</v>
      </c>
      <c r="D353" s="82" t="s">
        <v>896</v>
      </c>
      <c r="E353" s="83" t="s">
        <v>221</v>
      </c>
      <c r="F353" s="84">
        <v>82</v>
      </c>
      <c r="G353" s="85">
        <v>122.64</v>
      </c>
      <c r="H353" s="86">
        <v>0.2644</v>
      </c>
      <c r="I353" s="126">
        <f t="shared" si="99"/>
        <v>155.06</v>
      </c>
      <c r="J353" s="141">
        <f t="shared" si="100"/>
        <v>12714.92</v>
      </c>
      <c r="K353" s="128"/>
      <c r="L353" s="135">
        <f t="shared" si="101"/>
        <v>0</v>
      </c>
      <c r="M353" s="169">
        <f t="shared" si="97"/>
        <v>155.06</v>
      </c>
      <c r="N353" s="131">
        <f t="shared" si="98"/>
        <v>12714.92</v>
      </c>
      <c r="O353" s="132"/>
      <c r="P353" s="132"/>
    </row>
    <row r="354" ht="33.75" spans="1:16">
      <c r="A354" s="82" t="s">
        <v>989</v>
      </c>
      <c r="B354" s="82" t="s">
        <v>990</v>
      </c>
      <c r="C354" s="83" t="s">
        <v>149</v>
      </c>
      <c r="D354" s="82" t="s">
        <v>991</v>
      </c>
      <c r="E354" s="83" t="s">
        <v>221</v>
      </c>
      <c r="F354" s="84">
        <v>68</v>
      </c>
      <c r="G354" s="85">
        <v>132.39</v>
      </c>
      <c r="H354" s="86">
        <v>0.2644</v>
      </c>
      <c r="I354" s="126">
        <f t="shared" si="99"/>
        <v>167.39</v>
      </c>
      <c r="J354" s="141">
        <f t="shared" si="100"/>
        <v>11382.52</v>
      </c>
      <c r="K354" s="128"/>
      <c r="L354" s="135">
        <f t="shared" si="101"/>
        <v>0</v>
      </c>
      <c r="M354" s="169">
        <f t="shared" si="97"/>
        <v>167.39</v>
      </c>
      <c r="N354" s="131">
        <f t="shared" si="98"/>
        <v>11382.52</v>
      </c>
      <c r="O354" s="132"/>
      <c r="P354" s="132"/>
    </row>
    <row r="355" ht="33.75" spans="1:16">
      <c r="A355" s="82" t="s">
        <v>992</v>
      </c>
      <c r="B355" s="82" t="s">
        <v>993</v>
      </c>
      <c r="C355" s="83" t="s">
        <v>149</v>
      </c>
      <c r="D355" s="82" t="s">
        <v>994</v>
      </c>
      <c r="E355" s="83" t="s">
        <v>221</v>
      </c>
      <c r="F355" s="84">
        <v>16</v>
      </c>
      <c r="G355" s="85">
        <v>216.61</v>
      </c>
      <c r="H355" s="86">
        <v>0.2644</v>
      </c>
      <c r="I355" s="126">
        <f t="shared" si="99"/>
        <v>273.88</v>
      </c>
      <c r="J355" s="141">
        <f t="shared" si="100"/>
        <v>4382.08</v>
      </c>
      <c r="K355" s="128"/>
      <c r="L355" s="135">
        <f t="shared" si="101"/>
        <v>0</v>
      </c>
      <c r="M355" s="169">
        <f t="shared" si="97"/>
        <v>273.88</v>
      </c>
      <c r="N355" s="131">
        <f t="shared" si="98"/>
        <v>4382.08</v>
      </c>
      <c r="O355" s="132"/>
      <c r="P355" s="132"/>
    </row>
    <row r="356" ht="45" spans="1:16">
      <c r="A356" s="82" t="s">
        <v>995</v>
      </c>
      <c r="B356" s="82" t="s">
        <v>996</v>
      </c>
      <c r="C356" s="83" t="s">
        <v>90</v>
      </c>
      <c r="D356" s="82" t="s">
        <v>997</v>
      </c>
      <c r="E356" s="83" t="s">
        <v>151</v>
      </c>
      <c r="F356" s="84">
        <v>8</v>
      </c>
      <c r="G356" s="85">
        <v>1911.98</v>
      </c>
      <c r="H356" s="86">
        <v>0.2644</v>
      </c>
      <c r="I356" s="126">
        <f t="shared" si="99"/>
        <v>2417.5</v>
      </c>
      <c r="J356" s="141">
        <f t="shared" si="100"/>
        <v>19340</v>
      </c>
      <c r="K356" s="128"/>
      <c r="L356" s="135">
        <f t="shared" si="101"/>
        <v>0</v>
      </c>
      <c r="M356" s="169">
        <f t="shared" si="97"/>
        <v>2417.5</v>
      </c>
      <c r="N356" s="131">
        <f t="shared" si="98"/>
        <v>19340</v>
      </c>
      <c r="O356" s="132"/>
      <c r="P356" s="132"/>
    </row>
    <row r="357" ht="22.5" spans="1:16">
      <c r="A357" s="82" t="s">
        <v>998</v>
      </c>
      <c r="B357" s="82" t="s">
        <v>999</v>
      </c>
      <c r="C357" s="83" t="s">
        <v>157</v>
      </c>
      <c r="D357" s="82" t="s">
        <v>1000</v>
      </c>
      <c r="E357" s="83" t="s">
        <v>151</v>
      </c>
      <c r="F357" s="84">
        <v>8</v>
      </c>
      <c r="G357" s="85">
        <v>712.01</v>
      </c>
      <c r="H357" s="86">
        <v>0.2644</v>
      </c>
      <c r="I357" s="126">
        <f t="shared" si="99"/>
        <v>900.26</v>
      </c>
      <c r="J357" s="141">
        <f t="shared" si="100"/>
        <v>7202.08</v>
      </c>
      <c r="K357" s="128"/>
      <c r="L357" s="135">
        <f t="shared" si="101"/>
        <v>0</v>
      </c>
      <c r="M357" s="169">
        <f t="shared" si="97"/>
        <v>900.26</v>
      </c>
      <c r="N357" s="131">
        <f t="shared" si="98"/>
        <v>7202.08</v>
      </c>
      <c r="O357" s="132"/>
      <c r="P357" s="132"/>
    </row>
    <row r="358" ht="33.75" spans="1:16">
      <c r="A358" s="82" t="s">
        <v>1001</v>
      </c>
      <c r="B358" s="82" t="s">
        <v>1002</v>
      </c>
      <c r="C358" s="83" t="s">
        <v>157</v>
      </c>
      <c r="D358" s="82" t="s">
        <v>1003</v>
      </c>
      <c r="E358" s="83" t="s">
        <v>151</v>
      </c>
      <c r="F358" s="84">
        <v>44</v>
      </c>
      <c r="G358" s="85">
        <v>245.96</v>
      </c>
      <c r="H358" s="86">
        <v>0.2644</v>
      </c>
      <c r="I358" s="126">
        <f t="shared" si="99"/>
        <v>310.99</v>
      </c>
      <c r="J358" s="141">
        <f t="shared" si="100"/>
        <v>13683.56</v>
      </c>
      <c r="K358" s="128"/>
      <c r="L358" s="135">
        <f t="shared" si="101"/>
        <v>0</v>
      </c>
      <c r="M358" s="169">
        <f t="shared" si="97"/>
        <v>310.99</v>
      </c>
      <c r="N358" s="131">
        <f t="shared" si="98"/>
        <v>13683.56</v>
      </c>
      <c r="O358" s="132"/>
      <c r="P358" s="132"/>
    </row>
    <row r="359" ht="33.75" spans="1:16">
      <c r="A359" s="82" t="s">
        <v>1004</v>
      </c>
      <c r="B359" s="82" t="s">
        <v>1005</v>
      </c>
      <c r="C359" s="83" t="s">
        <v>157</v>
      </c>
      <c r="D359" s="82" t="s">
        <v>1006</v>
      </c>
      <c r="E359" s="83" t="s">
        <v>151</v>
      </c>
      <c r="F359" s="84">
        <v>10</v>
      </c>
      <c r="G359" s="85">
        <v>2570.42</v>
      </c>
      <c r="H359" s="86">
        <v>0.2644</v>
      </c>
      <c r="I359" s="126">
        <f t="shared" si="99"/>
        <v>3250.03</v>
      </c>
      <c r="J359" s="141">
        <f t="shared" si="100"/>
        <v>32500.3</v>
      </c>
      <c r="K359" s="128"/>
      <c r="L359" s="135">
        <f t="shared" si="101"/>
        <v>0</v>
      </c>
      <c r="M359" s="169">
        <f t="shared" si="97"/>
        <v>3250.03</v>
      </c>
      <c r="N359" s="131">
        <f t="shared" si="98"/>
        <v>32500.3</v>
      </c>
      <c r="O359" s="132"/>
      <c r="P359" s="132"/>
    </row>
    <row r="360" ht="15" spans="1:16">
      <c r="A360" s="164" t="s">
        <v>1007</v>
      </c>
      <c r="B360" s="164" t="s">
        <v>87</v>
      </c>
      <c r="C360" s="188"/>
      <c r="D360" s="164" t="s">
        <v>34</v>
      </c>
      <c r="E360" s="188"/>
      <c r="F360" s="189"/>
      <c r="G360" s="190" t="s">
        <v>146</v>
      </c>
      <c r="H360" s="167"/>
      <c r="I360" s="186"/>
      <c r="J360" s="187"/>
      <c r="K360" s="144">
        <f>J361+J427+J441+J494+J525+J568+J575+J597+J613</f>
        <v>7752405.42</v>
      </c>
      <c r="L360" s="145"/>
      <c r="M360" s="146"/>
      <c r="N360" s="147"/>
      <c r="O360" s="148"/>
      <c r="P360" s="148">
        <f>O361+O427+O441+O494+O525+O568+O575+O597+O613</f>
        <v>7752405.42</v>
      </c>
    </row>
    <row r="361" ht="15" spans="1:16">
      <c r="A361" s="156" t="s">
        <v>1008</v>
      </c>
      <c r="B361" s="156" t="s">
        <v>87</v>
      </c>
      <c r="C361" s="203"/>
      <c r="D361" s="156" t="s">
        <v>1009</v>
      </c>
      <c r="E361" s="203"/>
      <c r="F361" s="204"/>
      <c r="G361" s="185" t="s">
        <v>146</v>
      </c>
      <c r="H361" s="161"/>
      <c r="I361" s="179"/>
      <c r="J361" s="180">
        <f>J362+J417</f>
        <v>525947.49</v>
      </c>
      <c r="K361" s="181"/>
      <c r="L361" s="168"/>
      <c r="M361" s="182"/>
      <c r="N361" s="183"/>
      <c r="O361" s="184">
        <f>O362+O417</f>
        <v>525947.49</v>
      </c>
      <c r="P361" s="184"/>
    </row>
    <row r="362" ht="15" spans="1:16">
      <c r="A362" s="153" t="s">
        <v>1010</v>
      </c>
      <c r="B362" s="153" t="s">
        <v>87</v>
      </c>
      <c r="C362" s="206"/>
      <c r="D362" s="153" t="s">
        <v>1011</v>
      </c>
      <c r="E362" s="206"/>
      <c r="F362" s="207"/>
      <c r="G362" s="208"/>
      <c r="H362" s="155"/>
      <c r="I362" s="170"/>
      <c r="J362" s="171">
        <f>SUM(J363:J416)</f>
        <v>328426.92</v>
      </c>
      <c r="K362" s="172"/>
      <c r="L362" s="173"/>
      <c r="M362" s="174"/>
      <c r="N362" s="175"/>
      <c r="O362" s="176">
        <f>SUM(N363:N416)</f>
        <v>328426.92</v>
      </c>
      <c r="P362" s="176"/>
    </row>
    <row r="363" ht="33.75" spans="1:16">
      <c r="A363" s="82" t="s">
        <v>1012</v>
      </c>
      <c r="B363" s="82" t="s">
        <v>1013</v>
      </c>
      <c r="C363" s="83" t="s">
        <v>149</v>
      </c>
      <c r="D363" s="82" t="s">
        <v>1014</v>
      </c>
      <c r="E363" s="83" t="s">
        <v>221</v>
      </c>
      <c r="F363" s="84">
        <v>68</v>
      </c>
      <c r="G363" s="85">
        <v>24.14</v>
      </c>
      <c r="H363" s="86">
        <v>0.2644</v>
      </c>
      <c r="I363" s="126">
        <f t="shared" ref="I360:I391" si="102">(TRUNC(G363*H363,2)+G363)</f>
        <v>30.52</v>
      </c>
      <c r="J363" s="141">
        <f t="shared" ref="J360:J391" si="103">(TRUNC(I363*F363,2))</f>
        <v>2075.36</v>
      </c>
      <c r="K363" s="128"/>
      <c r="L363" s="135">
        <f t="shared" ref="L360:L390" si="104">$L$1046</f>
        <v>0</v>
      </c>
      <c r="M363" s="169">
        <f t="shared" ref="M360:M391" si="105">I363*(1-L363)</f>
        <v>30.52</v>
      </c>
      <c r="N363" s="131">
        <f t="shared" ref="N360:N391" si="106">(TRUNC(M363*F363,2))</f>
        <v>2075.36</v>
      </c>
      <c r="O363" s="132"/>
      <c r="P363" s="132"/>
    </row>
    <row r="364" ht="33.75" spans="1:16">
      <c r="A364" s="82" t="s">
        <v>1015</v>
      </c>
      <c r="B364" s="82" t="s">
        <v>1016</v>
      </c>
      <c r="C364" s="83" t="s">
        <v>149</v>
      </c>
      <c r="D364" s="82" t="s">
        <v>1017</v>
      </c>
      <c r="E364" s="83" t="s">
        <v>221</v>
      </c>
      <c r="F364" s="84">
        <v>182</v>
      </c>
      <c r="G364" s="85">
        <v>24.14</v>
      </c>
      <c r="H364" s="86">
        <v>0.2644</v>
      </c>
      <c r="I364" s="126">
        <f t="shared" si="102"/>
        <v>30.52</v>
      </c>
      <c r="J364" s="141">
        <f t="shared" si="103"/>
        <v>5554.64</v>
      </c>
      <c r="K364" s="128"/>
      <c r="L364" s="135">
        <f t="shared" si="104"/>
        <v>0</v>
      </c>
      <c r="M364" s="169">
        <f t="shared" si="105"/>
        <v>30.52</v>
      </c>
      <c r="N364" s="131">
        <f t="shared" si="106"/>
        <v>5554.64</v>
      </c>
      <c r="O364" s="132"/>
      <c r="P364" s="132"/>
    </row>
    <row r="365" ht="33.75" spans="1:16">
      <c r="A365" s="82" t="s">
        <v>1018</v>
      </c>
      <c r="B365" s="82" t="s">
        <v>1019</v>
      </c>
      <c r="C365" s="83" t="s">
        <v>149</v>
      </c>
      <c r="D365" s="82" t="s">
        <v>1020</v>
      </c>
      <c r="E365" s="83" t="s">
        <v>221</v>
      </c>
      <c r="F365" s="84">
        <v>21</v>
      </c>
      <c r="G365" s="85">
        <v>24.14</v>
      </c>
      <c r="H365" s="86">
        <v>0.2644</v>
      </c>
      <c r="I365" s="126">
        <f t="shared" si="102"/>
        <v>30.52</v>
      </c>
      <c r="J365" s="141">
        <f t="shared" si="103"/>
        <v>640.92</v>
      </c>
      <c r="K365" s="128"/>
      <c r="L365" s="135">
        <f t="shared" si="104"/>
        <v>0</v>
      </c>
      <c r="M365" s="169">
        <f t="shared" si="105"/>
        <v>30.52</v>
      </c>
      <c r="N365" s="131">
        <f t="shared" si="106"/>
        <v>640.92</v>
      </c>
      <c r="O365" s="132"/>
      <c r="P365" s="132"/>
    </row>
    <row r="366" ht="45" spans="1:16">
      <c r="A366" s="82" t="s">
        <v>1021</v>
      </c>
      <c r="B366" s="82" t="s">
        <v>1022</v>
      </c>
      <c r="C366" s="83" t="s">
        <v>149</v>
      </c>
      <c r="D366" s="82" t="s">
        <v>1023</v>
      </c>
      <c r="E366" s="83" t="s">
        <v>221</v>
      </c>
      <c r="F366" s="84">
        <v>344</v>
      </c>
      <c r="G366" s="85">
        <v>72.95</v>
      </c>
      <c r="H366" s="86">
        <v>0.2644</v>
      </c>
      <c r="I366" s="126">
        <f t="shared" si="102"/>
        <v>92.23</v>
      </c>
      <c r="J366" s="141">
        <f t="shared" si="103"/>
        <v>31727.12</v>
      </c>
      <c r="K366" s="128"/>
      <c r="L366" s="135">
        <f t="shared" si="104"/>
        <v>0</v>
      </c>
      <c r="M366" s="169">
        <f t="shared" si="105"/>
        <v>92.23</v>
      </c>
      <c r="N366" s="131">
        <f t="shared" si="106"/>
        <v>31727.12</v>
      </c>
      <c r="O366" s="132"/>
      <c r="P366" s="132"/>
    </row>
    <row r="367" ht="45" spans="1:16">
      <c r="A367" s="82" t="s">
        <v>1024</v>
      </c>
      <c r="B367" s="82" t="s">
        <v>1025</v>
      </c>
      <c r="C367" s="83" t="s">
        <v>149</v>
      </c>
      <c r="D367" s="82" t="s">
        <v>1026</v>
      </c>
      <c r="E367" s="83" t="s">
        <v>221</v>
      </c>
      <c r="F367" s="84">
        <v>182</v>
      </c>
      <c r="G367" s="85">
        <v>73.23</v>
      </c>
      <c r="H367" s="86">
        <v>0.2644</v>
      </c>
      <c r="I367" s="126">
        <f t="shared" si="102"/>
        <v>92.59</v>
      </c>
      <c r="J367" s="141">
        <f t="shared" si="103"/>
        <v>16851.38</v>
      </c>
      <c r="K367" s="128"/>
      <c r="L367" s="135">
        <f t="shared" si="104"/>
        <v>0</v>
      </c>
      <c r="M367" s="169">
        <f t="shared" si="105"/>
        <v>92.59</v>
      </c>
      <c r="N367" s="131">
        <f t="shared" si="106"/>
        <v>16851.38</v>
      </c>
      <c r="O367" s="132"/>
      <c r="P367" s="132"/>
    </row>
    <row r="368" ht="45" spans="1:16">
      <c r="A368" s="82" t="s">
        <v>1027</v>
      </c>
      <c r="B368" s="82" t="s">
        <v>1028</v>
      </c>
      <c r="C368" s="83" t="s">
        <v>149</v>
      </c>
      <c r="D368" s="82" t="s">
        <v>1029</v>
      </c>
      <c r="E368" s="83" t="s">
        <v>221</v>
      </c>
      <c r="F368" s="84">
        <v>21</v>
      </c>
      <c r="G368" s="85">
        <v>74.25</v>
      </c>
      <c r="H368" s="86">
        <v>0.2644</v>
      </c>
      <c r="I368" s="126">
        <f t="shared" si="102"/>
        <v>93.88</v>
      </c>
      <c r="J368" s="141">
        <f t="shared" si="103"/>
        <v>1971.48</v>
      </c>
      <c r="K368" s="128"/>
      <c r="L368" s="135">
        <f t="shared" si="104"/>
        <v>0</v>
      </c>
      <c r="M368" s="169">
        <f t="shared" si="105"/>
        <v>93.88</v>
      </c>
      <c r="N368" s="131">
        <f t="shared" si="106"/>
        <v>1971.48</v>
      </c>
      <c r="O368" s="132"/>
      <c r="P368" s="132"/>
    </row>
    <row r="369" ht="15" spans="1:16">
      <c r="A369" s="82" t="s">
        <v>1030</v>
      </c>
      <c r="B369" s="82" t="s">
        <v>1031</v>
      </c>
      <c r="C369" s="83" t="s">
        <v>166</v>
      </c>
      <c r="D369" s="82" t="s">
        <v>1032</v>
      </c>
      <c r="E369" s="83" t="s">
        <v>221</v>
      </c>
      <c r="F369" s="84">
        <v>16</v>
      </c>
      <c r="G369" s="85">
        <v>135.25</v>
      </c>
      <c r="H369" s="86">
        <v>0.2644</v>
      </c>
      <c r="I369" s="126">
        <f t="shared" si="102"/>
        <v>171.01</v>
      </c>
      <c r="J369" s="141">
        <f t="shared" si="103"/>
        <v>2736.16</v>
      </c>
      <c r="K369" s="128"/>
      <c r="L369" s="135">
        <f t="shared" si="104"/>
        <v>0</v>
      </c>
      <c r="M369" s="169">
        <f t="shared" si="105"/>
        <v>171.01</v>
      </c>
      <c r="N369" s="131">
        <f t="shared" si="106"/>
        <v>2736.16</v>
      </c>
      <c r="O369" s="132"/>
      <c r="P369" s="132"/>
    </row>
    <row r="370" ht="15" spans="1:16">
      <c r="A370" s="82" t="s">
        <v>1033</v>
      </c>
      <c r="B370" s="82" t="s">
        <v>1034</v>
      </c>
      <c r="C370" s="83" t="s">
        <v>166</v>
      </c>
      <c r="D370" s="82" t="s">
        <v>1035</v>
      </c>
      <c r="E370" s="83" t="s">
        <v>221</v>
      </c>
      <c r="F370" s="84">
        <v>10</v>
      </c>
      <c r="G370" s="85">
        <v>142.04</v>
      </c>
      <c r="H370" s="86">
        <v>0.2644</v>
      </c>
      <c r="I370" s="126">
        <f t="shared" si="102"/>
        <v>179.59</v>
      </c>
      <c r="J370" s="141">
        <f t="shared" si="103"/>
        <v>1795.9</v>
      </c>
      <c r="K370" s="128"/>
      <c r="L370" s="135">
        <f t="shared" si="104"/>
        <v>0</v>
      </c>
      <c r="M370" s="169">
        <f t="shared" si="105"/>
        <v>179.59</v>
      </c>
      <c r="N370" s="131">
        <f t="shared" si="106"/>
        <v>1795.9</v>
      </c>
      <c r="O370" s="132"/>
      <c r="P370" s="132"/>
    </row>
    <row r="371" ht="15" spans="1:16">
      <c r="A371" s="82" t="s">
        <v>1036</v>
      </c>
      <c r="B371" s="82" t="s">
        <v>1037</v>
      </c>
      <c r="C371" s="83" t="s">
        <v>166</v>
      </c>
      <c r="D371" s="82" t="s">
        <v>1038</v>
      </c>
      <c r="E371" s="83" t="s">
        <v>221</v>
      </c>
      <c r="F371" s="84">
        <v>61</v>
      </c>
      <c r="G371" s="85">
        <v>161.86</v>
      </c>
      <c r="H371" s="86">
        <v>0.2644</v>
      </c>
      <c r="I371" s="126">
        <f t="shared" si="102"/>
        <v>204.65</v>
      </c>
      <c r="J371" s="141">
        <f t="shared" si="103"/>
        <v>12483.65</v>
      </c>
      <c r="K371" s="128"/>
      <c r="L371" s="135">
        <f t="shared" si="104"/>
        <v>0</v>
      </c>
      <c r="M371" s="169">
        <f t="shared" si="105"/>
        <v>204.65</v>
      </c>
      <c r="N371" s="131">
        <f t="shared" si="106"/>
        <v>12483.65</v>
      </c>
      <c r="O371" s="132"/>
      <c r="P371" s="132"/>
    </row>
    <row r="372" ht="33.75" spans="1:16">
      <c r="A372" s="82" t="s">
        <v>1039</v>
      </c>
      <c r="B372" s="82" t="s">
        <v>1040</v>
      </c>
      <c r="C372" s="83" t="s">
        <v>149</v>
      </c>
      <c r="D372" s="82" t="s">
        <v>1041</v>
      </c>
      <c r="E372" s="83" t="s">
        <v>151</v>
      </c>
      <c r="F372" s="84">
        <v>1</v>
      </c>
      <c r="G372" s="85">
        <v>114.66</v>
      </c>
      <c r="H372" s="86">
        <v>0.2644</v>
      </c>
      <c r="I372" s="126">
        <f t="shared" si="102"/>
        <v>144.97</v>
      </c>
      <c r="J372" s="141">
        <f t="shared" si="103"/>
        <v>144.97</v>
      </c>
      <c r="K372" s="128"/>
      <c r="L372" s="135">
        <f t="shared" si="104"/>
        <v>0</v>
      </c>
      <c r="M372" s="169">
        <f t="shared" si="105"/>
        <v>144.97</v>
      </c>
      <c r="N372" s="131">
        <f t="shared" si="106"/>
        <v>144.97</v>
      </c>
      <c r="O372" s="132"/>
      <c r="P372" s="132"/>
    </row>
    <row r="373" ht="21" customHeight="1" spans="1:16">
      <c r="A373" s="82" t="s">
        <v>1042</v>
      </c>
      <c r="B373" s="82" t="s">
        <v>1043</v>
      </c>
      <c r="C373" s="83" t="s">
        <v>166</v>
      </c>
      <c r="D373" s="82" t="s">
        <v>1044</v>
      </c>
      <c r="E373" s="83" t="s">
        <v>151</v>
      </c>
      <c r="F373" s="84">
        <v>7</v>
      </c>
      <c r="G373" s="85">
        <v>255.91</v>
      </c>
      <c r="H373" s="86">
        <v>0.2644</v>
      </c>
      <c r="I373" s="126">
        <f t="shared" si="102"/>
        <v>323.57</v>
      </c>
      <c r="J373" s="141">
        <f t="shared" si="103"/>
        <v>2264.99</v>
      </c>
      <c r="K373" s="128"/>
      <c r="L373" s="135">
        <f t="shared" si="104"/>
        <v>0</v>
      </c>
      <c r="M373" s="169">
        <f t="shared" si="105"/>
        <v>323.57</v>
      </c>
      <c r="N373" s="131">
        <f t="shared" si="106"/>
        <v>2264.99</v>
      </c>
      <c r="O373" s="132"/>
      <c r="P373" s="132"/>
    </row>
    <row r="374" ht="33.75" spans="1:16">
      <c r="A374" s="82" t="s">
        <v>1045</v>
      </c>
      <c r="B374" s="82" t="s">
        <v>1046</v>
      </c>
      <c r="C374" s="83" t="s">
        <v>149</v>
      </c>
      <c r="D374" s="82" t="s">
        <v>1047</v>
      </c>
      <c r="E374" s="83" t="s">
        <v>151</v>
      </c>
      <c r="F374" s="84">
        <v>1</v>
      </c>
      <c r="G374" s="85">
        <v>212.92</v>
      </c>
      <c r="H374" s="86">
        <v>0.2644</v>
      </c>
      <c r="I374" s="126">
        <f t="shared" si="102"/>
        <v>269.21</v>
      </c>
      <c r="J374" s="141">
        <f t="shared" si="103"/>
        <v>269.21</v>
      </c>
      <c r="K374" s="128"/>
      <c r="L374" s="135">
        <f t="shared" si="104"/>
        <v>0</v>
      </c>
      <c r="M374" s="169">
        <f t="shared" si="105"/>
        <v>269.21</v>
      </c>
      <c r="N374" s="131">
        <f t="shared" si="106"/>
        <v>269.21</v>
      </c>
      <c r="O374" s="132"/>
      <c r="P374" s="132"/>
    </row>
    <row r="375" ht="45" spans="1:16">
      <c r="A375" s="82" t="s">
        <v>1048</v>
      </c>
      <c r="B375" s="82" t="s">
        <v>1049</v>
      </c>
      <c r="C375" s="83" t="s">
        <v>149</v>
      </c>
      <c r="D375" s="82" t="s">
        <v>1050</v>
      </c>
      <c r="E375" s="83" t="s">
        <v>151</v>
      </c>
      <c r="F375" s="84">
        <v>148</v>
      </c>
      <c r="G375" s="85">
        <v>28.44</v>
      </c>
      <c r="H375" s="86">
        <v>0.2644</v>
      </c>
      <c r="I375" s="126">
        <f t="shared" si="102"/>
        <v>35.95</v>
      </c>
      <c r="J375" s="141">
        <f t="shared" si="103"/>
        <v>5320.6</v>
      </c>
      <c r="K375" s="128"/>
      <c r="L375" s="135">
        <f t="shared" si="104"/>
        <v>0</v>
      </c>
      <c r="M375" s="169">
        <f t="shared" si="105"/>
        <v>35.95</v>
      </c>
      <c r="N375" s="131">
        <f t="shared" si="106"/>
        <v>5320.6</v>
      </c>
      <c r="O375" s="132"/>
      <c r="P375" s="132"/>
    </row>
    <row r="376" ht="33.75" spans="1:16">
      <c r="A376" s="82" t="s">
        <v>1051</v>
      </c>
      <c r="B376" s="82" t="s">
        <v>1052</v>
      </c>
      <c r="C376" s="83" t="s">
        <v>149</v>
      </c>
      <c r="D376" s="82" t="s">
        <v>1053</v>
      </c>
      <c r="E376" s="83" t="s">
        <v>151</v>
      </c>
      <c r="F376" s="84">
        <v>6</v>
      </c>
      <c r="G376" s="85">
        <v>23.07</v>
      </c>
      <c r="H376" s="86">
        <v>0.2644</v>
      </c>
      <c r="I376" s="126">
        <f t="shared" si="102"/>
        <v>29.16</v>
      </c>
      <c r="J376" s="141">
        <f t="shared" si="103"/>
        <v>174.96</v>
      </c>
      <c r="K376" s="128"/>
      <c r="L376" s="135">
        <f t="shared" si="104"/>
        <v>0</v>
      </c>
      <c r="M376" s="169">
        <f t="shared" si="105"/>
        <v>29.16</v>
      </c>
      <c r="N376" s="131">
        <f t="shared" si="106"/>
        <v>174.96</v>
      </c>
      <c r="O376" s="132"/>
      <c r="P376" s="132"/>
    </row>
    <row r="377" ht="22" customHeight="1" spans="1:16">
      <c r="A377" s="82" t="s">
        <v>1054</v>
      </c>
      <c r="B377" s="82" t="s">
        <v>1055</v>
      </c>
      <c r="C377" s="83" t="s">
        <v>149</v>
      </c>
      <c r="D377" s="82" t="s">
        <v>1056</v>
      </c>
      <c r="E377" s="83" t="s">
        <v>151</v>
      </c>
      <c r="F377" s="84">
        <v>1</v>
      </c>
      <c r="G377" s="85">
        <v>21.19</v>
      </c>
      <c r="H377" s="86">
        <v>0.2644</v>
      </c>
      <c r="I377" s="126">
        <f t="shared" si="102"/>
        <v>26.79</v>
      </c>
      <c r="J377" s="141">
        <f t="shared" si="103"/>
        <v>26.79</v>
      </c>
      <c r="K377" s="128"/>
      <c r="L377" s="135">
        <f t="shared" si="104"/>
        <v>0</v>
      </c>
      <c r="M377" s="169">
        <f t="shared" si="105"/>
        <v>26.79</v>
      </c>
      <c r="N377" s="131">
        <f t="shared" si="106"/>
        <v>26.79</v>
      </c>
      <c r="O377" s="132"/>
      <c r="P377" s="132"/>
    </row>
    <row r="378" ht="33.75" spans="1:16">
      <c r="A378" s="82" t="s">
        <v>1057</v>
      </c>
      <c r="B378" s="82" t="s">
        <v>1058</v>
      </c>
      <c r="C378" s="83" t="s">
        <v>149</v>
      </c>
      <c r="D378" s="82" t="s">
        <v>1059</v>
      </c>
      <c r="E378" s="83" t="s">
        <v>151</v>
      </c>
      <c r="F378" s="84">
        <v>1</v>
      </c>
      <c r="G378" s="85">
        <v>18.43</v>
      </c>
      <c r="H378" s="86">
        <v>0.2644</v>
      </c>
      <c r="I378" s="126">
        <f t="shared" si="102"/>
        <v>23.3</v>
      </c>
      <c r="J378" s="141">
        <f t="shared" si="103"/>
        <v>23.3</v>
      </c>
      <c r="K378" s="128"/>
      <c r="L378" s="135">
        <f t="shared" si="104"/>
        <v>0</v>
      </c>
      <c r="M378" s="169">
        <f t="shared" si="105"/>
        <v>23.3</v>
      </c>
      <c r="N378" s="131">
        <f t="shared" si="106"/>
        <v>23.3</v>
      </c>
      <c r="O378" s="132"/>
      <c r="P378" s="132"/>
    </row>
    <row r="379" ht="33.75" spans="1:16">
      <c r="A379" s="82" t="s">
        <v>1060</v>
      </c>
      <c r="B379" s="82" t="s">
        <v>1061</v>
      </c>
      <c r="C379" s="83" t="s">
        <v>149</v>
      </c>
      <c r="D379" s="82" t="s">
        <v>1062</v>
      </c>
      <c r="E379" s="83" t="s">
        <v>151</v>
      </c>
      <c r="F379" s="84">
        <v>6</v>
      </c>
      <c r="G379" s="85">
        <v>113.46</v>
      </c>
      <c r="H379" s="86">
        <v>0.2644</v>
      </c>
      <c r="I379" s="126">
        <f t="shared" si="102"/>
        <v>143.45</v>
      </c>
      <c r="J379" s="141">
        <f t="shared" si="103"/>
        <v>860.7</v>
      </c>
      <c r="K379" s="128"/>
      <c r="L379" s="135">
        <f t="shared" si="104"/>
        <v>0</v>
      </c>
      <c r="M379" s="169">
        <f t="shared" si="105"/>
        <v>143.45</v>
      </c>
      <c r="N379" s="131">
        <f t="shared" si="106"/>
        <v>860.7</v>
      </c>
      <c r="O379" s="132"/>
      <c r="P379" s="132"/>
    </row>
    <row r="380" ht="33.75" spans="1:16">
      <c r="A380" s="82" t="s">
        <v>1063</v>
      </c>
      <c r="B380" s="82" t="s">
        <v>1064</v>
      </c>
      <c r="C380" s="83" t="s">
        <v>149</v>
      </c>
      <c r="D380" s="82" t="s">
        <v>1065</v>
      </c>
      <c r="E380" s="83" t="s">
        <v>151</v>
      </c>
      <c r="F380" s="84">
        <v>2</v>
      </c>
      <c r="G380" s="85">
        <v>107.72</v>
      </c>
      <c r="H380" s="86">
        <v>0.2644</v>
      </c>
      <c r="I380" s="126">
        <f t="shared" si="102"/>
        <v>136.2</v>
      </c>
      <c r="J380" s="141">
        <f t="shared" si="103"/>
        <v>272.4</v>
      </c>
      <c r="K380" s="128"/>
      <c r="L380" s="135">
        <f t="shared" si="104"/>
        <v>0</v>
      </c>
      <c r="M380" s="169">
        <f t="shared" si="105"/>
        <v>136.2</v>
      </c>
      <c r="N380" s="131">
        <f t="shared" si="106"/>
        <v>272.4</v>
      </c>
      <c r="O380" s="132"/>
      <c r="P380" s="132"/>
    </row>
    <row r="381" ht="33.75" spans="1:16">
      <c r="A381" s="82" t="s">
        <v>1066</v>
      </c>
      <c r="B381" s="82" t="s">
        <v>1067</v>
      </c>
      <c r="C381" s="83" t="s">
        <v>149</v>
      </c>
      <c r="D381" s="82" t="s">
        <v>1068</v>
      </c>
      <c r="E381" s="83" t="s">
        <v>151</v>
      </c>
      <c r="F381" s="84">
        <v>1</v>
      </c>
      <c r="G381" s="85">
        <v>101.98</v>
      </c>
      <c r="H381" s="86">
        <v>0.2644</v>
      </c>
      <c r="I381" s="126">
        <f t="shared" si="102"/>
        <v>128.94</v>
      </c>
      <c r="J381" s="141">
        <f t="shared" si="103"/>
        <v>128.94</v>
      </c>
      <c r="K381" s="128"/>
      <c r="L381" s="135">
        <f t="shared" si="104"/>
        <v>0</v>
      </c>
      <c r="M381" s="169">
        <f t="shared" si="105"/>
        <v>128.94</v>
      </c>
      <c r="N381" s="131">
        <f t="shared" si="106"/>
        <v>128.94</v>
      </c>
      <c r="O381" s="132"/>
      <c r="P381" s="132"/>
    </row>
    <row r="382" ht="21" customHeight="1" spans="1:16">
      <c r="A382" s="82" t="s">
        <v>1069</v>
      </c>
      <c r="B382" s="82" t="s">
        <v>1070</v>
      </c>
      <c r="C382" s="83" t="s">
        <v>166</v>
      </c>
      <c r="D382" s="82" t="s">
        <v>1071</v>
      </c>
      <c r="E382" s="83" t="s">
        <v>151</v>
      </c>
      <c r="F382" s="84">
        <v>3</v>
      </c>
      <c r="G382" s="85">
        <v>210.69</v>
      </c>
      <c r="H382" s="86">
        <v>0.2644</v>
      </c>
      <c r="I382" s="126">
        <f t="shared" si="102"/>
        <v>266.39</v>
      </c>
      <c r="J382" s="141">
        <f t="shared" si="103"/>
        <v>799.17</v>
      </c>
      <c r="K382" s="128"/>
      <c r="L382" s="135">
        <f t="shared" si="104"/>
        <v>0</v>
      </c>
      <c r="M382" s="169">
        <f t="shared" si="105"/>
        <v>266.39</v>
      </c>
      <c r="N382" s="131">
        <f t="shared" si="106"/>
        <v>799.17</v>
      </c>
      <c r="O382" s="132"/>
      <c r="P382" s="132"/>
    </row>
    <row r="383" ht="23" customHeight="1" spans="1:16">
      <c r="A383" s="82" t="s">
        <v>1072</v>
      </c>
      <c r="B383" s="82" t="s">
        <v>1073</v>
      </c>
      <c r="C383" s="83" t="s">
        <v>166</v>
      </c>
      <c r="D383" s="82" t="s">
        <v>1074</v>
      </c>
      <c r="E383" s="83" t="s">
        <v>151</v>
      </c>
      <c r="F383" s="84">
        <v>3</v>
      </c>
      <c r="G383" s="85">
        <v>22.75</v>
      </c>
      <c r="H383" s="86">
        <v>0.2644</v>
      </c>
      <c r="I383" s="126">
        <f t="shared" si="102"/>
        <v>28.76</v>
      </c>
      <c r="J383" s="141">
        <f t="shared" si="103"/>
        <v>86.28</v>
      </c>
      <c r="K383" s="128"/>
      <c r="L383" s="135">
        <f t="shared" si="104"/>
        <v>0</v>
      </c>
      <c r="M383" s="169">
        <f t="shared" si="105"/>
        <v>28.76</v>
      </c>
      <c r="N383" s="131">
        <f t="shared" si="106"/>
        <v>86.28</v>
      </c>
      <c r="O383" s="132"/>
      <c r="P383" s="132"/>
    </row>
    <row r="384" ht="24" customHeight="1" spans="1:16">
      <c r="A384" s="82" t="s">
        <v>1075</v>
      </c>
      <c r="B384" s="82" t="s">
        <v>1076</v>
      </c>
      <c r="C384" s="83" t="s">
        <v>166</v>
      </c>
      <c r="D384" s="82" t="s">
        <v>1077</v>
      </c>
      <c r="E384" s="83" t="s">
        <v>151</v>
      </c>
      <c r="F384" s="84">
        <v>3</v>
      </c>
      <c r="G384" s="85">
        <v>164.51</v>
      </c>
      <c r="H384" s="86">
        <v>0.2644</v>
      </c>
      <c r="I384" s="126">
        <f t="shared" si="102"/>
        <v>208</v>
      </c>
      <c r="J384" s="141">
        <f t="shared" si="103"/>
        <v>624</v>
      </c>
      <c r="K384" s="128"/>
      <c r="L384" s="135">
        <f t="shared" si="104"/>
        <v>0</v>
      </c>
      <c r="M384" s="169">
        <f t="shared" si="105"/>
        <v>208</v>
      </c>
      <c r="N384" s="131">
        <f t="shared" si="106"/>
        <v>624</v>
      </c>
      <c r="O384" s="132"/>
      <c r="P384" s="132"/>
    </row>
    <row r="385" ht="25" customHeight="1" spans="1:16">
      <c r="A385" s="82" t="s">
        <v>1078</v>
      </c>
      <c r="B385" s="82" t="s">
        <v>1079</v>
      </c>
      <c r="C385" s="83" t="s">
        <v>166</v>
      </c>
      <c r="D385" s="82" t="s">
        <v>1080</v>
      </c>
      <c r="E385" s="83" t="s">
        <v>151</v>
      </c>
      <c r="F385" s="84">
        <v>2</v>
      </c>
      <c r="G385" s="85">
        <v>133.05</v>
      </c>
      <c r="H385" s="86">
        <v>0.2644</v>
      </c>
      <c r="I385" s="126">
        <f t="shared" si="102"/>
        <v>168.22</v>
      </c>
      <c r="J385" s="141">
        <f t="shared" si="103"/>
        <v>336.44</v>
      </c>
      <c r="K385" s="128"/>
      <c r="L385" s="135">
        <f t="shared" si="104"/>
        <v>0</v>
      </c>
      <c r="M385" s="169">
        <f t="shared" si="105"/>
        <v>168.22</v>
      </c>
      <c r="N385" s="131">
        <f t="shared" si="106"/>
        <v>336.44</v>
      </c>
      <c r="O385" s="132"/>
      <c r="P385" s="132"/>
    </row>
    <row r="386" ht="33.75" spans="1:16">
      <c r="A386" s="82" t="s">
        <v>1081</v>
      </c>
      <c r="B386" s="82" t="s">
        <v>1082</v>
      </c>
      <c r="C386" s="83" t="s">
        <v>149</v>
      </c>
      <c r="D386" s="82" t="s">
        <v>1083</v>
      </c>
      <c r="E386" s="83" t="s">
        <v>151</v>
      </c>
      <c r="F386" s="84">
        <v>1</v>
      </c>
      <c r="G386" s="85">
        <v>113.46</v>
      </c>
      <c r="H386" s="86">
        <v>0.2644</v>
      </c>
      <c r="I386" s="126">
        <f t="shared" si="102"/>
        <v>143.45</v>
      </c>
      <c r="J386" s="141">
        <f t="shared" si="103"/>
        <v>143.45</v>
      </c>
      <c r="K386" s="128"/>
      <c r="L386" s="135">
        <f t="shared" si="104"/>
        <v>0</v>
      </c>
      <c r="M386" s="169">
        <f t="shared" si="105"/>
        <v>143.45</v>
      </c>
      <c r="N386" s="131">
        <f t="shared" si="106"/>
        <v>143.45</v>
      </c>
      <c r="O386" s="132"/>
      <c r="P386" s="132"/>
    </row>
    <row r="387" ht="45" spans="1:16">
      <c r="A387" s="82" t="s">
        <v>1084</v>
      </c>
      <c r="B387" s="82" t="s">
        <v>1085</v>
      </c>
      <c r="C387" s="83" t="s">
        <v>149</v>
      </c>
      <c r="D387" s="82" t="s">
        <v>1086</v>
      </c>
      <c r="E387" s="83" t="s">
        <v>221</v>
      </c>
      <c r="F387" s="84">
        <v>57</v>
      </c>
      <c r="G387" s="85">
        <v>17.42</v>
      </c>
      <c r="H387" s="86">
        <v>0.2644</v>
      </c>
      <c r="I387" s="126">
        <f t="shared" si="102"/>
        <v>22.02</v>
      </c>
      <c r="J387" s="141">
        <f t="shared" si="103"/>
        <v>1255.14</v>
      </c>
      <c r="K387" s="128"/>
      <c r="L387" s="135">
        <f t="shared" si="104"/>
        <v>0</v>
      </c>
      <c r="M387" s="169">
        <f t="shared" si="105"/>
        <v>22.02</v>
      </c>
      <c r="N387" s="131">
        <f t="shared" si="106"/>
        <v>1255.14</v>
      </c>
      <c r="O387" s="132"/>
      <c r="P387" s="132"/>
    </row>
    <row r="388" ht="22" customHeight="1" spans="1:16">
      <c r="A388" s="82" t="s">
        <v>1087</v>
      </c>
      <c r="B388" s="82" t="s">
        <v>1088</v>
      </c>
      <c r="C388" s="83" t="s">
        <v>166</v>
      </c>
      <c r="D388" s="82" t="s">
        <v>1089</v>
      </c>
      <c r="E388" s="83" t="s">
        <v>151</v>
      </c>
      <c r="F388" s="84">
        <v>57</v>
      </c>
      <c r="G388" s="85">
        <v>13.34</v>
      </c>
      <c r="H388" s="86">
        <v>0.2644</v>
      </c>
      <c r="I388" s="126">
        <f t="shared" si="102"/>
        <v>16.86</v>
      </c>
      <c r="J388" s="141">
        <f t="shared" si="103"/>
        <v>961.02</v>
      </c>
      <c r="K388" s="128"/>
      <c r="L388" s="135">
        <f t="shared" si="104"/>
        <v>0</v>
      </c>
      <c r="M388" s="169">
        <f t="shared" si="105"/>
        <v>16.86</v>
      </c>
      <c r="N388" s="131">
        <f t="shared" si="106"/>
        <v>961.02</v>
      </c>
      <c r="O388" s="132"/>
      <c r="P388" s="132"/>
    </row>
    <row r="389" ht="45" spans="1:16">
      <c r="A389" s="82" t="s">
        <v>1090</v>
      </c>
      <c r="B389" s="82" t="s">
        <v>1091</v>
      </c>
      <c r="C389" s="83" t="s">
        <v>149</v>
      </c>
      <c r="D389" s="82" t="s">
        <v>1092</v>
      </c>
      <c r="E389" s="83" t="s">
        <v>221</v>
      </c>
      <c r="F389" s="84">
        <v>644</v>
      </c>
      <c r="G389" s="85">
        <v>60.37</v>
      </c>
      <c r="H389" s="86">
        <v>0.2644</v>
      </c>
      <c r="I389" s="126">
        <f t="shared" si="102"/>
        <v>76.33</v>
      </c>
      <c r="J389" s="141">
        <f t="shared" si="103"/>
        <v>49156.52</v>
      </c>
      <c r="K389" s="128"/>
      <c r="L389" s="135">
        <f t="shared" si="104"/>
        <v>0</v>
      </c>
      <c r="M389" s="169">
        <f t="shared" si="105"/>
        <v>76.33</v>
      </c>
      <c r="N389" s="131">
        <f t="shared" si="106"/>
        <v>49156.52</v>
      </c>
      <c r="O389" s="132"/>
      <c r="P389" s="132"/>
    </row>
    <row r="390" ht="45" spans="1:16">
      <c r="A390" s="89" t="s">
        <v>1093</v>
      </c>
      <c r="B390" s="89" t="s">
        <v>1094</v>
      </c>
      <c r="C390" s="201" t="s">
        <v>149</v>
      </c>
      <c r="D390" s="89" t="s">
        <v>1095</v>
      </c>
      <c r="E390" s="201" t="s">
        <v>221</v>
      </c>
      <c r="F390" s="91">
        <v>644</v>
      </c>
      <c r="G390" s="202">
        <v>24.14</v>
      </c>
      <c r="H390" s="86">
        <v>0.2644</v>
      </c>
      <c r="I390" s="126">
        <f t="shared" si="102"/>
        <v>30.52</v>
      </c>
      <c r="J390" s="141">
        <f t="shared" si="103"/>
        <v>19654.88</v>
      </c>
      <c r="K390" s="219"/>
      <c r="L390" s="135">
        <f t="shared" si="104"/>
        <v>0</v>
      </c>
      <c r="M390" s="169">
        <f t="shared" si="105"/>
        <v>30.52</v>
      </c>
      <c r="N390" s="131">
        <f t="shared" si="106"/>
        <v>19654.88</v>
      </c>
      <c r="O390" s="220"/>
      <c r="P390" s="220"/>
    </row>
    <row r="391" ht="45" spans="1:16">
      <c r="A391" s="82" t="s">
        <v>1096</v>
      </c>
      <c r="B391" s="82" t="s">
        <v>1097</v>
      </c>
      <c r="C391" s="83" t="s">
        <v>90</v>
      </c>
      <c r="D391" s="82" t="s">
        <v>1098</v>
      </c>
      <c r="E391" s="83" t="s">
        <v>221</v>
      </c>
      <c r="F391" s="84">
        <v>1141</v>
      </c>
      <c r="G391" s="85">
        <v>15.52</v>
      </c>
      <c r="H391" s="86">
        <v>0.2644</v>
      </c>
      <c r="I391" s="126">
        <f t="shared" si="102"/>
        <v>19.62</v>
      </c>
      <c r="J391" s="141">
        <f t="shared" si="103"/>
        <v>22386.42</v>
      </c>
      <c r="K391" s="128"/>
      <c r="L391" s="135">
        <f t="shared" ref="L391:L411" si="107">$L$1046</f>
        <v>0</v>
      </c>
      <c r="M391" s="169">
        <f t="shared" si="105"/>
        <v>19.62</v>
      </c>
      <c r="N391" s="131">
        <f t="shared" si="106"/>
        <v>22386.42</v>
      </c>
      <c r="O391" s="132"/>
      <c r="P391" s="132"/>
    </row>
    <row r="392" ht="45" spans="1:16">
      <c r="A392" s="82" t="s">
        <v>1099</v>
      </c>
      <c r="B392" s="82" t="s">
        <v>1100</v>
      </c>
      <c r="C392" s="83" t="s">
        <v>90</v>
      </c>
      <c r="D392" s="82" t="s">
        <v>1101</v>
      </c>
      <c r="E392" s="83" t="s">
        <v>221</v>
      </c>
      <c r="F392" s="84">
        <v>104</v>
      </c>
      <c r="G392" s="85">
        <v>18.74</v>
      </c>
      <c r="H392" s="86">
        <v>0.2644</v>
      </c>
      <c r="I392" s="126">
        <f t="shared" ref="I392:I412" si="108">(TRUNC(G392*H392,2)+G392)</f>
        <v>23.69</v>
      </c>
      <c r="J392" s="141">
        <f t="shared" ref="J392:J411" si="109">(TRUNC(I392*F392,2))</f>
        <v>2463.76</v>
      </c>
      <c r="K392" s="128"/>
      <c r="L392" s="135">
        <f t="shared" si="107"/>
        <v>0</v>
      </c>
      <c r="M392" s="169">
        <f t="shared" ref="M392:M412" si="110">I392*(1-L392)</f>
        <v>23.69</v>
      </c>
      <c r="N392" s="131">
        <f t="shared" ref="N392:N412" si="111">(TRUNC(M392*F392,2))</f>
        <v>2463.76</v>
      </c>
      <c r="O392" s="132"/>
      <c r="P392" s="132"/>
    </row>
    <row r="393" ht="45" spans="1:16">
      <c r="A393" s="82" t="s">
        <v>1102</v>
      </c>
      <c r="B393" s="82" t="s">
        <v>1103</v>
      </c>
      <c r="C393" s="83" t="s">
        <v>90</v>
      </c>
      <c r="D393" s="82" t="s">
        <v>1104</v>
      </c>
      <c r="E393" s="83" t="s">
        <v>221</v>
      </c>
      <c r="F393" s="84">
        <v>45</v>
      </c>
      <c r="G393" s="85">
        <v>27.72</v>
      </c>
      <c r="H393" s="86">
        <v>0.2644</v>
      </c>
      <c r="I393" s="126">
        <f t="shared" si="108"/>
        <v>35.04</v>
      </c>
      <c r="J393" s="141">
        <f t="shared" si="109"/>
        <v>1576.8</v>
      </c>
      <c r="K393" s="128"/>
      <c r="L393" s="135">
        <f t="shared" si="107"/>
        <v>0</v>
      </c>
      <c r="M393" s="169">
        <f t="shared" si="110"/>
        <v>35.04</v>
      </c>
      <c r="N393" s="131">
        <f t="shared" si="111"/>
        <v>1576.8</v>
      </c>
      <c r="O393" s="132"/>
      <c r="P393" s="132"/>
    </row>
    <row r="394" ht="45" spans="1:16">
      <c r="A394" s="82" t="s">
        <v>1105</v>
      </c>
      <c r="B394" s="82" t="s">
        <v>1106</v>
      </c>
      <c r="C394" s="83" t="s">
        <v>90</v>
      </c>
      <c r="D394" s="82" t="s">
        <v>1107</v>
      </c>
      <c r="E394" s="83" t="s">
        <v>221</v>
      </c>
      <c r="F394" s="84">
        <v>19</v>
      </c>
      <c r="G394" s="85">
        <v>34.79</v>
      </c>
      <c r="H394" s="86">
        <v>0.2644</v>
      </c>
      <c r="I394" s="126">
        <f t="shared" si="108"/>
        <v>43.98</v>
      </c>
      <c r="J394" s="141">
        <f t="shared" si="109"/>
        <v>835.62</v>
      </c>
      <c r="K394" s="128"/>
      <c r="L394" s="135">
        <f t="shared" si="107"/>
        <v>0</v>
      </c>
      <c r="M394" s="169">
        <f t="shared" si="110"/>
        <v>43.98</v>
      </c>
      <c r="N394" s="131">
        <f t="shared" si="111"/>
        <v>835.62</v>
      </c>
      <c r="O394" s="132"/>
      <c r="P394" s="132"/>
    </row>
    <row r="395" ht="45" spans="1:16">
      <c r="A395" s="82" t="s">
        <v>1108</v>
      </c>
      <c r="B395" s="82" t="s">
        <v>1109</v>
      </c>
      <c r="C395" s="83" t="s">
        <v>90</v>
      </c>
      <c r="D395" s="82" t="s">
        <v>1110</v>
      </c>
      <c r="E395" s="83" t="s">
        <v>221</v>
      </c>
      <c r="F395" s="84">
        <v>3</v>
      </c>
      <c r="G395" s="85">
        <v>97.12</v>
      </c>
      <c r="H395" s="86">
        <v>0.2644</v>
      </c>
      <c r="I395" s="126">
        <f t="shared" si="108"/>
        <v>122.79</v>
      </c>
      <c r="J395" s="141">
        <f t="shared" si="109"/>
        <v>368.37</v>
      </c>
      <c r="K395" s="128"/>
      <c r="L395" s="135">
        <f t="shared" si="107"/>
        <v>0</v>
      </c>
      <c r="M395" s="169">
        <f t="shared" si="110"/>
        <v>122.79</v>
      </c>
      <c r="N395" s="131">
        <f t="shared" si="111"/>
        <v>368.37</v>
      </c>
      <c r="O395" s="132"/>
      <c r="P395" s="132"/>
    </row>
    <row r="396" ht="23" customHeight="1" spans="1:16">
      <c r="A396" s="82" t="s">
        <v>1111</v>
      </c>
      <c r="B396" s="82" t="s">
        <v>1112</v>
      </c>
      <c r="C396" s="83" t="s">
        <v>166</v>
      </c>
      <c r="D396" s="82" t="s">
        <v>1113</v>
      </c>
      <c r="E396" s="83" t="s">
        <v>221</v>
      </c>
      <c r="F396" s="84">
        <v>47</v>
      </c>
      <c r="G396" s="85">
        <v>122.28</v>
      </c>
      <c r="H396" s="86">
        <v>0.2644</v>
      </c>
      <c r="I396" s="126">
        <f t="shared" si="108"/>
        <v>154.61</v>
      </c>
      <c r="J396" s="141">
        <f t="shared" si="109"/>
        <v>7266.67</v>
      </c>
      <c r="K396" s="128"/>
      <c r="L396" s="135">
        <f t="shared" si="107"/>
        <v>0</v>
      </c>
      <c r="M396" s="169">
        <f t="shared" si="110"/>
        <v>154.61</v>
      </c>
      <c r="N396" s="131">
        <f t="shared" si="111"/>
        <v>7266.67</v>
      </c>
      <c r="O396" s="132"/>
      <c r="P396" s="132"/>
    </row>
    <row r="397" ht="33.75" spans="1:16">
      <c r="A397" s="82" t="s">
        <v>1114</v>
      </c>
      <c r="B397" s="82" t="s">
        <v>1115</v>
      </c>
      <c r="C397" s="83" t="s">
        <v>149</v>
      </c>
      <c r="D397" s="82" t="s">
        <v>1116</v>
      </c>
      <c r="E397" s="83" t="s">
        <v>221</v>
      </c>
      <c r="F397" s="84">
        <v>2</v>
      </c>
      <c r="G397" s="85">
        <v>227.69</v>
      </c>
      <c r="H397" s="86">
        <v>0.2644</v>
      </c>
      <c r="I397" s="126">
        <f t="shared" si="108"/>
        <v>287.89</v>
      </c>
      <c r="J397" s="141">
        <f t="shared" si="109"/>
        <v>575.78</v>
      </c>
      <c r="K397" s="128"/>
      <c r="L397" s="135">
        <f t="shared" si="107"/>
        <v>0</v>
      </c>
      <c r="M397" s="169">
        <f t="shared" si="110"/>
        <v>287.89</v>
      </c>
      <c r="N397" s="131">
        <f t="shared" si="111"/>
        <v>575.78</v>
      </c>
      <c r="O397" s="132"/>
      <c r="P397" s="132"/>
    </row>
    <row r="398" ht="33.75" spans="1:16">
      <c r="A398" s="82" t="s">
        <v>1117</v>
      </c>
      <c r="B398" s="82" t="s">
        <v>1118</v>
      </c>
      <c r="C398" s="83" t="s">
        <v>149</v>
      </c>
      <c r="D398" s="82" t="s">
        <v>1119</v>
      </c>
      <c r="E398" s="83" t="s">
        <v>351</v>
      </c>
      <c r="F398" s="84">
        <v>94</v>
      </c>
      <c r="G398" s="85">
        <v>11.64</v>
      </c>
      <c r="H398" s="86">
        <v>0.2644</v>
      </c>
      <c r="I398" s="126">
        <f t="shared" si="108"/>
        <v>14.71</v>
      </c>
      <c r="J398" s="141">
        <f t="shared" si="109"/>
        <v>1382.74</v>
      </c>
      <c r="K398" s="128"/>
      <c r="L398" s="135">
        <f t="shared" si="107"/>
        <v>0</v>
      </c>
      <c r="M398" s="169">
        <f t="shared" si="110"/>
        <v>14.71</v>
      </c>
      <c r="N398" s="131">
        <f t="shared" si="111"/>
        <v>1382.74</v>
      </c>
      <c r="O398" s="132"/>
      <c r="P398" s="132"/>
    </row>
    <row r="399" ht="33.75" spans="1:16">
      <c r="A399" s="82" t="s">
        <v>1120</v>
      </c>
      <c r="B399" s="82" t="s">
        <v>1121</v>
      </c>
      <c r="C399" s="83" t="s">
        <v>149</v>
      </c>
      <c r="D399" s="82" t="s">
        <v>1122</v>
      </c>
      <c r="E399" s="83" t="s">
        <v>351</v>
      </c>
      <c r="F399" s="84">
        <v>4</v>
      </c>
      <c r="G399" s="85">
        <v>52.44</v>
      </c>
      <c r="H399" s="86">
        <v>0.2644</v>
      </c>
      <c r="I399" s="126">
        <f t="shared" si="108"/>
        <v>66.3</v>
      </c>
      <c r="J399" s="141">
        <f t="shared" si="109"/>
        <v>265.2</v>
      </c>
      <c r="K399" s="128"/>
      <c r="L399" s="135">
        <f t="shared" si="107"/>
        <v>0</v>
      </c>
      <c r="M399" s="169">
        <f t="shared" si="110"/>
        <v>66.3</v>
      </c>
      <c r="N399" s="131">
        <f t="shared" si="111"/>
        <v>265.2</v>
      </c>
      <c r="O399" s="132"/>
      <c r="P399" s="132"/>
    </row>
    <row r="400" ht="33.75" spans="1:16">
      <c r="A400" s="82" t="s">
        <v>1123</v>
      </c>
      <c r="B400" s="82" t="s">
        <v>1124</v>
      </c>
      <c r="C400" s="83" t="s">
        <v>157</v>
      </c>
      <c r="D400" s="82" t="s">
        <v>1125</v>
      </c>
      <c r="E400" s="83" t="s">
        <v>151</v>
      </c>
      <c r="F400" s="84">
        <v>6</v>
      </c>
      <c r="G400" s="85">
        <v>30.97</v>
      </c>
      <c r="H400" s="86">
        <v>0.2644</v>
      </c>
      <c r="I400" s="126">
        <f t="shared" si="108"/>
        <v>39.15</v>
      </c>
      <c r="J400" s="141">
        <f t="shared" si="109"/>
        <v>234.9</v>
      </c>
      <c r="K400" s="128"/>
      <c r="L400" s="135">
        <f t="shared" si="107"/>
        <v>0</v>
      </c>
      <c r="M400" s="169">
        <f t="shared" si="110"/>
        <v>39.15</v>
      </c>
      <c r="N400" s="131">
        <f t="shared" si="111"/>
        <v>234.9</v>
      </c>
      <c r="O400" s="132"/>
      <c r="P400" s="132"/>
    </row>
    <row r="401" ht="33.75" spans="1:16">
      <c r="A401" s="82" t="s">
        <v>1126</v>
      </c>
      <c r="B401" s="82" t="s">
        <v>1127</v>
      </c>
      <c r="C401" s="83" t="s">
        <v>157</v>
      </c>
      <c r="D401" s="82" t="s">
        <v>1128</v>
      </c>
      <c r="E401" s="83" t="s">
        <v>151</v>
      </c>
      <c r="F401" s="84">
        <v>42</v>
      </c>
      <c r="G401" s="85">
        <v>35.65</v>
      </c>
      <c r="H401" s="86">
        <v>0.2644</v>
      </c>
      <c r="I401" s="126">
        <f t="shared" si="108"/>
        <v>45.07</v>
      </c>
      <c r="J401" s="141">
        <f t="shared" si="109"/>
        <v>1892.94</v>
      </c>
      <c r="K401" s="128"/>
      <c r="L401" s="135">
        <f t="shared" si="107"/>
        <v>0</v>
      </c>
      <c r="M401" s="169">
        <f t="shared" si="110"/>
        <v>45.07</v>
      </c>
      <c r="N401" s="131">
        <f t="shared" si="111"/>
        <v>1892.94</v>
      </c>
      <c r="O401" s="132"/>
      <c r="P401" s="132"/>
    </row>
    <row r="402" ht="33.75" spans="1:16">
      <c r="A402" s="82" t="s">
        <v>1129</v>
      </c>
      <c r="B402" s="82" t="s">
        <v>1130</v>
      </c>
      <c r="C402" s="83" t="s">
        <v>157</v>
      </c>
      <c r="D402" s="82" t="s">
        <v>1131</v>
      </c>
      <c r="E402" s="83" t="s">
        <v>151</v>
      </c>
      <c r="F402" s="84">
        <v>74</v>
      </c>
      <c r="G402" s="85">
        <v>31.29</v>
      </c>
      <c r="H402" s="86">
        <v>0.2644</v>
      </c>
      <c r="I402" s="126">
        <f t="shared" si="108"/>
        <v>39.56</v>
      </c>
      <c r="J402" s="141">
        <f t="shared" si="109"/>
        <v>2927.44</v>
      </c>
      <c r="K402" s="128"/>
      <c r="L402" s="135">
        <f t="shared" si="107"/>
        <v>0</v>
      </c>
      <c r="M402" s="169">
        <f t="shared" si="110"/>
        <v>39.56</v>
      </c>
      <c r="N402" s="131">
        <f t="shared" si="111"/>
        <v>2927.44</v>
      </c>
      <c r="O402" s="132"/>
      <c r="P402" s="132"/>
    </row>
    <row r="403" ht="33.75" spans="1:16">
      <c r="A403" s="82" t="s">
        <v>1132</v>
      </c>
      <c r="B403" s="82" t="s">
        <v>1133</v>
      </c>
      <c r="C403" s="83" t="s">
        <v>157</v>
      </c>
      <c r="D403" s="82" t="s">
        <v>1134</v>
      </c>
      <c r="E403" s="83" t="s">
        <v>151</v>
      </c>
      <c r="F403" s="84">
        <v>4</v>
      </c>
      <c r="G403" s="85">
        <v>42.46</v>
      </c>
      <c r="H403" s="86">
        <v>0.2644</v>
      </c>
      <c r="I403" s="126">
        <f t="shared" si="108"/>
        <v>53.68</v>
      </c>
      <c r="J403" s="141">
        <f t="shared" si="109"/>
        <v>214.72</v>
      </c>
      <c r="K403" s="128"/>
      <c r="L403" s="135">
        <f t="shared" si="107"/>
        <v>0</v>
      </c>
      <c r="M403" s="169">
        <f t="shared" si="110"/>
        <v>53.68</v>
      </c>
      <c r="N403" s="131">
        <f t="shared" si="111"/>
        <v>214.72</v>
      </c>
      <c r="O403" s="132"/>
      <c r="P403" s="132"/>
    </row>
    <row r="404" ht="24" customHeight="1" spans="1:16">
      <c r="A404" s="82" t="s">
        <v>1135</v>
      </c>
      <c r="B404" s="82" t="s">
        <v>1136</v>
      </c>
      <c r="C404" s="83" t="s">
        <v>166</v>
      </c>
      <c r="D404" s="82" t="s">
        <v>1137</v>
      </c>
      <c r="E404" s="83" t="s">
        <v>151</v>
      </c>
      <c r="F404" s="84">
        <v>6</v>
      </c>
      <c r="G404" s="85">
        <v>88.25</v>
      </c>
      <c r="H404" s="86">
        <v>0.2644</v>
      </c>
      <c r="I404" s="126">
        <f t="shared" si="108"/>
        <v>111.58</v>
      </c>
      <c r="J404" s="141">
        <f t="shared" si="109"/>
        <v>669.48</v>
      </c>
      <c r="K404" s="128"/>
      <c r="L404" s="135">
        <f t="shared" si="107"/>
        <v>0</v>
      </c>
      <c r="M404" s="169">
        <f t="shared" si="110"/>
        <v>111.58</v>
      </c>
      <c r="N404" s="131">
        <f t="shared" si="111"/>
        <v>669.48</v>
      </c>
      <c r="O404" s="132"/>
      <c r="P404" s="132"/>
    </row>
    <row r="405" ht="21" customHeight="1" spans="1:16">
      <c r="A405" s="82" t="s">
        <v>1138</v>
      </c>
      <c r="B405" s="82" t="s">
        <v>1139</v>
      </c>
      <c r="C405" s="83" t="s">
        <v>166</v>
      </c>
      <c r="D405" s="82" t="s">
        <v>1140</v>
      </c>
      <c r="E405" s="83" t="s">
        <v>151</v>
      </c>
      <c r="F405" s="84">
        <v>2</v>
      </c>
      <c r="G405" s="85">
        <v>364.75</v>
      </c>
      <c r="H405" s="86">
        <v>0.2644</v>
      </c>
      <c r="I405" s="126">
        <f t="shared" si="108"/>
        <v>461.18</v>
      </c>
      <c r="J405" s="141">
        <f t="shared" si="109"/>
        <v>922.36</v>
      </c>
      <c r="K405" s="128"/>
      <c r="L405" s="135">
        <f t="shared" si="107"/>
        <v>0</v>
      </c>
      <c r="M405" s="169">
        <f t="shared" si="110"/>
        <v>461.18</v>
      </c>
      <c r="N405" s="131">
        <f t="shared" si="111"/>
        <v>922.36</v>
      </c>
      <c r="O405" s="132"/>
      <c r="P405" s="132"/>
    </row>
    <row r="406" ht="33.75" spans="1:16">
      <c r="A406" s="82" t="s">
        <v>1141</v>
      </c>
      <c r="B406" s="82" t="s">
        <v>1142</v>
      </c>
      <c r="C406" s="83" t="s">
        <v>157</v>
      </c>
      <c r="D406" s="82" t="s">
        <v>1143</v>
      </c>
      <c r="E406" s="83" t="s">
        <v>151</v>
      </c>
      <c r="F406" s="84">
        <v>171</v>
      </c>
      <c r="G406" s="85">
        <v>34.92</v>
      </c>
      <c r="H406" s="86">
        <v>0.2644</v>
      </c>
      <c r="I406" s="126">
        <f t="shared" si="108"/>
        <v>44.15</v>
      </c>
      <c r="J406" s="141">
        <f t="shared" si="109"/>
        <v>7549.65</v>
      </c>
      <c r="K406" s="128"/>
      <c r="L406" s="135">
        <f t="shared" si="107"/>
        <v>0</v>
      </c>
      <c r="M406" s="169">
        <f t="shared" si="110"/>
        <v>44.15</v>
      </c>
      <c r="N406" s="131">
        <f t="shared" si="111"/>
        <v>7549.65</v>
      </c>
      <c r="O406" s="132"/>
      <c r="P406" s="132"/>
    </row>
    <row r="407" ht="33.75" spans="1:16">
      <c r="A407" s="82" t="s">
        <v>1144</v>
      </c>
      <c r="B407" s="82" t="s">
        <v>1145</v>
      </c>
      <c r="C407" s="83" t="s">
        <v>149</v>
      </c>
      <c r="D407" s="82" t="s">
        <v>1146</v>
      </c>
      <c r="E407" s="83" t="s">
        <v>151</v>
      </c>
      <c r="F407" s="84">
        <v>759</v>
      </c>
      <c r="G407" s="85">
        <v>10.8</v>
      </c>
      <c r="H407" s="86">
        <v>0.2644</v>
      </c>
      <c r="I407" s="126">
        <f t="shared" si="108"/>
        <v>13.65</v>
      </c>
      <c r="J407" s="141">
        <f t="shared" si="109"/>
        <v>10360.35</v>
      </c>
      <c r="K407" s="128"/>
      <c r="L407" s="135">
        <f t="shared" si="107"/>
        <v>0</v>
      </c>
      <c r="M407" s="169">
        <f t="shared" si="110"/>
        <v>13.65</v>
      </c>
      <c r="N407" s="131">
        <f t="shared" si="111"/>
        <v>10360.35</v>
      </c>
      <c r="O407" s="132"/>
      <c r="P407" s="132"/>
    </row>
    <row r="408" ht="33.75" spans="1:16">
      <c r="A408" s="224" t="s">
        <v>1147</v>
      </c>
      <c r="B408" s="224" t="s">
        <v>1148</v>
      </c>
      <c r="C408" s="225" t="s">
        <v>149</v>
      </c>
      <c r="D408" s="224" t="s">
        <v>1149</v>
      </c>
      <c r="E408" s="225" t="s">
        <v>151</v>
      </c>
      <c r="F408" s="226">
        <v>68</v>
      </c>
      <c r="G408" s="98">
        <v>11.03</v>
      </c>
      <c r="H408" s="86">
        <v>0.2644</v>
      </c>
      <c r="I408" s="126">
        <f t="shared" si="108"/>
        <v>13.94</v>
      </c>
      <c r="J408" s="141">
        <f t="shared" si="109"/>
        <v>947.92</v>
      </c>
      <c r="K408" s="128"/>
      <c r="L408" s="135">
        <f t="shared" si="107"/>
        <v>0</v>
      </c>
      <c r="M408" s="169">
        <f t="shared" si="110"/>
        <v>13.94</v>
      </c>
      <c r="N408" s="131">
        <f t="shared" si="111"/>
        <v>947.92</v>
      </c>
      <c r="O408" s="132"/>
      <c r="P408" s="132"/>
    </row>
    <row r="409" ht="33.75" spans="1:16">
      <c r="A409" s="82" t="s">
        <v>1150</v>
      </c>
      <c r="B409" s="82" t="s">
        <v>1151</v>
      </c>
      <c r="C409" s="83" t="s">
        <v>149</v>
      </c>
      <c r="D409" s="82" t="s">
        <v>1152</v>
      </c>
      <c r="E409" s="83" t="s">
        <v>151</v>
      </c>
      <c r="F409" s="84">
        <v>29</v>
      </c>
      <c r="G409" s="85">
        <v>13.69</v>
      </c>
      <c r="H409" s="86">
        <v>0.2644</v>
      </c>
      <c r="I409" s="126">
        <f t="shared" si="108"/>
        <v>17.3</v>
      </c>
      <c r="J409" s="141">
        <f t="shared" si="109"/>
        <v>501.7</v>
      </c>
      <c r="K409" s="128"/>
      <c r="L409" s="135">
        <f t="shared" si="107"/>
        <v>0</v>
      </c>
      <c r="M409" s="169">
        <f t="shared" si="110"/>
        <v>17.3</v>
      </c>
      <c r="N409" s="131">
        <f t="shared" si="111"/>
        <v>501.7</v>
      </c>
      <c r="O409" s="132"/>
      <c r="P409" s="132"/>
    </row>
    <row r="410" s="53" customFormat="1" ht="33.75" spans="1:16">
      <c r="A410" s="89" t="s">
        <v>1153</v>
      </c>
      <c r="B410" s="89" t="s">
        <v>1154</v>
      </c>
      <c r="C410" s="201" t="s">
        <v>149</v>
      </c>
      <c r="D410" s="89" t="s">
        <v>1155</v>
      </c>
      <c r="E410" s="201" t="s">
        <v>151</v>
      </c>
      <c r="F410" s="91">
        <v>12</v>
      </c>
      <c r="G410" s="202">
        <v>13.99</v>
      </c>
      <c r="H410" s="86">
        <v>0.2644</v>
      </c>
      <c r="I410" s="126">
        <f t="shared" si="108"/>
        <v>17.68</v>
      </c>
      <c r="J410" s="141">
        <f t="shared" si="109"/>
        <v>212.16</v>
      </c>
      <c r="K410" s="219"/>
      <c r="L410" s="135">
        <f t="shared" si="107"/>
        <v>0</v>
      </c>
      <c r="M410" s="169">
        <f t="shared" si="110"/>
        <v>17.68</v>
      </c>
      <c r="N410" s="131">
        <f t="shared" si="111"/>
        <v>212.16</v>
      </c>
      <c r="O410" s="220"/>
      <c r="P410" s="220"/>
    </row>
    <row r="411" s="53" customFormat="1" ht="33.75" spans="1:16">
      <c r="A411" s="89" t="s">
        <v>1156</v>
      </c>
      <c r="B411" s="89" t="s">
        <v>1157</v>
      </c>
      <c r="C411" s="201" t="s">
        <v>149</v>
      </c>
      <c r="D411" s="89" t="s">
        <v>1158</v>
      </c>
      <c r="E411" s="201" t="s">
        <v>151</v>
      </c>
      <c r="F411" s="91">
        <v>2</v>
      </c>
      <c r="G411" s="202">
        <v>21.95</v>
      </c>
      <c r="H411" s="86">
        <v>0.2644</v>
      </c>
      <c r="I411" s="126">
        <f t="shared" si="108"/>
        <v>27.75</v>
      </c>
      <c r="J411" s="141">
        <f t="shared" si="109"/>
        <v>55.5</v>
      </c>
      <c r="K411" s="219"/>
      <c r="L411" s="135">
        <f t="shared" si="107"/>
        <v>0</v>
      </c>
      <c r="M411" s="169">
        <f t="shared" si="110"/>
        <v>27.75</v>
      </c>
      <c r="N411" s="131">
        <f t="shared" si="111"/>
        <v>55.5</v>
      </c>
      <c r="O411" s="220"/>
      <c r="P411" s="220"/>
    </row>
    <row r="412" ht="33.75" spans="1:16">
      <c r="A412" s="82" t="s">
        <v>1159</v>
      </c>
      <c r="B412" s="82" t="s">
        <v>884</v>
      </c>
      <c r="C412" s="83" t="s">
        <v>149</v>
      </c>
      <c r="D412" s="82" t="s">
        <v>885</v>
      </c>
      <c r="E412" s="83" t="s">
        <v>151</v>
      </c>
      <c r="F412" s="84">
        <v>1041</v>
      </c>
      <c r="G412" s="85">
        <v>23.18</v>
      </c>
      <c r="H412" s="86">
        <v>0.2644</v>
      </c>
      <c r="I412" s="126">
        <f t="shared" si="108"/>
        <v>29.3</v>
      </c>
      <c r="J412" s="141">
        <f t="shared" ref="J410:J412" si="112">(TRUNC(I412*F412,2))</f>
        <v>30501.3</v>
      </c>
      <c r="K412" s="128"/>
      <c r="L412" s="135">
        <f t="shared" ref="L412:L437" si="113">$L$1046</f>
        <v>0</v>
      </c>
      <c r="M412" s="169">
        <f t="shared" si="110"/>
        <v>29.3</v>
      </c>
      <c r="N412" s="131">
        <f t="shared" si="111"/>
        <v>30501.3</v>
      </c>
      <c r="O412" s="132"/>
      <c r="P412" s="132"/>
    </row>
    <row r="413" ht="15" spans="1:16">
      <c r="A413" s="82" t="s">
        <v>1160</v>
      </c>
      <c r="B413" s="82" t="s">
        <v>887</v>
      </c>
      <c r="C413" s="83" t="s">
        <v>821</v>
      </c>
      <c r="D413" s="82" t="s">
        <v>888</v>
      </c>
      <c r="E413" s="83" t="s">
        <v>351</v>
      </c>
      <c r="F413" s="84">
        <v>4164</v>
      </c>
      <c r="G413" s="85">
        <v>0.06</v>
      </c>
      <c r="H413" s="86">
        <v>0.2644</v>
      </c>
      <c r="I413" s="126">
        <f t="shared" ref="I413:I438" si="114">(TRUNC(G413*H413,2)+G413)</f>
        <v>0.07</v>
      </c>
      <c r="J413" s="141">
        <f t="shared" ref="J413:J438" si="115">(TRUNC(I413*F413,2))</f>
        <v>291.48</v>
      </c>
      <c r="K413" s="128"/>
      <c r="L413" s="135">
        <f t="shared" si="113"/>
        <v>0</v>
      </c>
      <c r="M413" s="169">
        <f t="shared" ref="M413:M438" si="116">I413*(1-L413)</f>
        <v>0.07</v>
      </c>
      <c r="N413" s="131">
        <f t="shared" ref="N413:N438" si="117">(TRUNC(M413*F413,2))</f>
        <v>291.48</v>
      </c>
      <c r="O413" s="132"/>
      <c r="P413" s="132"/>
    </row>
    <row r="414" ht="33.75" spans="1:16">
      <c r="A414" s="82" t="s">
        <v>1161</v>
      </c>
      <c r="B414" s="82" t="s">
        <v>890</v>
      </c>
      <c r="C414" s="83" t="s">
        <v>149</v>
      </c>
      <c r="D414" s="82" t="s">
        <v>891</v>
      </c>
      <c r="E414" s="83" t="s">
        <v>151</v>
      </c>
      <c r="F414" s="84">
        <v>2082</v>
      </c>
      <c r="G414" s="85">
        <v>0.12</v>
      </c>
      <c r="H414" s="86">
        <v>0.2644</v>
      </c>
      <c r="I414" s="126">
        <f t="shared" si="114"/>
        <v>0.15</v>
      </c>
      <c r="J414" s="141">
        <f t="shared" si="115"/>
        <v>312.3</v>
      </c>
      <c r="K414" s="128"/>
      <c r="L414" s="135">
        <f t="shared" si="113"/>
        <v>0</v>
      </c>
      <c r="M414" s="169">
        <f t="shared" si="116"/>
        <v>0.15</v>
      </c>
      <c r="N414" s="131">
        <f t="shared" si="117"/>
        <v>312.3</v>
      </c>
      <c r="O414" s="132"/>
      <c r="P414" s="132"/>
    </row>
    <row r="415" ht="33.75" spans="1:16">
      <c r="A415" s="82" t="s">
        <v>1162</v>
      </c>
      <c r="B415" s="82" t="s">
        <v>1163</v>
      </c>
      <c r="C415" s="83" t="s">
        <v>149</v>
      </c>
      <c r="D415" s="82" t="s">
        <v>1164</v>
      </c>
      <c r="E415" s="83" t="s">
        <v>151</v>
      </c>
      <c r="F415" s="84">
        <v>421</v>
      </c>
      <c r="G415" s="85">
        <v>52.07</v>
      </c>
      <c r="H415" s="86">
        <v>0.2644</v>
      </c>
      <c r="I415" s="126">
        <f t="shared" si="114"/>
        <v>65.83</v>
      </c>
      <c r="J415" s="141">
        <f t="shared" si="115"/>
        <v>27714.43</v>
      </c>
      <c r="K415" s="128"/>
      <c r="L415" s="135">
        <f t="shared" si="113"/>
        <v>0</v>
      </c>
      <c r="M415" s="169">
        <f t="shared" si="116"/>
        <v>65.83</v>
      </c>
      <c r="N415" s="131">
        <f t="shared" si="117"/>
        <v>27714.43</v>
      </c>
      <c r="O415" s="132"/>
      <c r="P415" s="132"/>
    </row>
    <row r="416" ht="23" customHeight="1" spans="1:16">
      <c r="A416" s="82" t="s">
        <v>1165</v>
      </c>
      <c r="B416" s="82" t="s">
        <v>1166</v>
      </c>
      <c r="C416" s="83" t="s">
        <v>166</v>
      </c>
      <c r="D416" s="82" t="s">
        <v>1167</v>
      </c>
      <c r="E416" s="83" t="s">
        <v>151</v>
      </c>
      <c r="F416" s="84">
        <v>1493</v>
      </c>
      <c r="G416" s="85">
        <v>25.25</v>
      </c>
      <c r="H416" s="86">
        <v>0.2644</v>
      </c>
      <c r="I416" s="126">
        <f t="shared" si="114"/>
        <v>31.92</v>
      </c>
      <c r="J416" s="141">
        <f t="shared" si="115"/>
        <v>47656.56</v>
      </c>
      <c r="K416" s="128"/>
      <c r="L416" s="135">
        <f t="shared" si="113"/>
        <v>0</v>
      </c>
      <c r="M416" s="169">
        <f t="shared" si="116"/>
        <v>31.92</v>
      </c>
      <c r="N416" s="131">
        <f t="shared" si="117"/>
        <v>47656.56</v>
      </c>
      <c r="O416" s="132"/>
      <c r="P416" s="132"/>
    </row>
    <row r="417" ht="15" spans="1:16">
      <c r="A417" s="153" t="s">
        <v>1168</v>
      </c>
      <c r="B417" s="153" t="s">
        <v>87</v>
      </c>
      <c r="C417" s="206"/>
      <c r="D417" s="153" t="s">
        <v>1169</v>
      </c>
      <c r="E417" s="206"/>
      <c r="F417" s="207"/>
      <c r="G417" s="208"/>
      <c r="H417" s="209"/>
      <c r="I417" s="215"/>
      <c r="J417" s="171">
        <f>SUM(J418:J426)</f>
        <v>197520.57</v>
      </c>
      <c r="K417" s="172"/>
      <c r="L417" s="216"/>
      <c r="M417" s="217"/>
      <c r="N417" s="227"/>
      <c r="O417" s="176">
        <f>SUM(N418:N426)</f>
        <v>197520.57</v>
      </c>
      <c r="P417" s="176"/>
    </row>
    <row r="418" ht="56.25" spans="1:16">
      <c r="A418" s="82" t="s">
        <v>1170</v>
      </c>
      <c r="B418" s="82" t="s">
        <v>1171</v>
      </c>
      <c r="C418" s="83" t="s">
        <v>157</v>
      </c>
      <c r="D418" s="82" t="s">
        <v>1172</v>
      </c>
      <c r="E418" s="83" t="s">
        <v>296</v>
      </c>
      <c r="F418" s="84">
        <v>349.05</v>
      </c>
      <c r="G418" s="85">
        <v>15.1</v>
      </c>
      <c r="H418" s="86">
        <v>0.2644</v>
      </c>
      <c r="I418" s="126">
        <f t="shared" si="114"/>
        <v>19.09</v>
      </c>
      <c r="J418" s="141">
        <f t="shared" si="115"/>
        <v>6663.36</v>
      </c>
      <c r="K418" s="128"/>
      <c r="L418" s="135">
        <f t="shared" si="113"/>
        <v>0</v>
      </c>
      <c r="M418" s="169">
        <f t="shared" si="116"/>
        <v>19.09</v>
      </c>
      <c r="N418" s="131">
        <f t="shared" si="117"/>
        <v>6663.36</v>
      </c>
      <c r="O418" s="132"/>
      <c r="P418" s="132"/>
    </row>
    <row r="419" ht="56.25" spans="1:16">
      <c r="A419" s="82" t="s">
        <v>1173</v>
      </c>
      <c r="B419" s="82" t="s">
        <v>1174</v>
      </c>
      <c r="C419" s="83" t="s">
        <v>157</v>
      </c>
      <c r="D419" s="82" t="s">
        <v>1175</v>
      </c>
      <c r="E419" s="83" t="s">
        <v>296</v>
      </c>
      <c r="F419" s="84">
        <v>698.1</v>
      </c>
      <c r="G419" s="85">
        <v>15.37</v>
      </c>
      <c r="H419" s="86">
        <v>0.2644</v>
      </c>
      <c r="I419" s="126">
        <f t="shared" si="114"/>
        <v>19.43</v>
      </c>
      <c r="J419" s="141">
        <f t="shared" si="115"/>
        <v>13564.08</v>
      </c>
      <c r="K419" s="128"/>
      <c r="L419" s="135">
        <f t="shared" si="113"/>
        <v>0</v>
      </c>
      <c r="M419" s="169">
        <f t="shared" si="116"/>
        <v>19.43</v>
      </c>
      <c r="N419" s="131">
        <f t="shared" si="117"/>
        <v>13564.08</v>
      </c>
      <c r="O419" s="132"/>
      <c r="P419" s="132"/>
    </row>
    <row r="420" ht="33.75" spans="1:16">
      <c r="A420" s="82" t="s">
        <v>1176</v>
      </c>
      <c r="B420" s="82" t="s">
        <v>1177</v>
      </c>
      <c r="C420" s="83" t="s">
        <v>157</v>
      </c>
      <c r="D420" s="82" t="s">
        <v>1178</v>
      </c>
      <c r="E420" s="83" t="s">
        <v>221</v>
      </c>
      <c r="F420" s="84">
        <v>338</v>
      </c>
      <c r="G420" s="85">
        <v>31.53</v>
      </c>
      <c r="H420" s="86">
        <v>0.2644</v>
      </c>
      <c r="I420" s="126">
        <f t="shared" si="114"/>
        <v>39.86</v>
      </c>
      <c r="J420" s="141">
        <f t="shared" si="115"/>
        <v>13472.68</v>
      </c>
      <c r="K420" s="128"/>
      <c r="L420" s="135">
        <f t="shared" si="113"/>
        <v>0</v>
      </c>
      <c r="M420" s="169">
        <f t="shared" si="116"/>
        <v>39.86</v>
      </c>
      <c r="N420" s="131">
        <f t="shared" si="117"/>
        <v>13472.68</v>
      </c>
      <c r="O420" s="132"/>
      <c r="P420" s="132"/>
    </row>
    <row r="421" ht="90" spans="1:16">
      <c r="A421" s="82" t="s">
        <v>1179</v>
      </c>
      <c r="B421" s="82" t="s">
        <v>1180</v>
      </c>
      <c r="C421" s="83" t="s">
        <v>90</v>
      </c>
      <c r="D421" s="82" t="s">
        <v>1181</v>
      </c>
      <c r="E421" s="83" t="s">
        <v>221</v>
      </c>
      <c r="F421" s="84">
        <v>780</v>
      </c>
      <c r="G421" s="85">
        <v>35.83</v>
      </c>
      <c r="H421" s="86">
        <v>0.2644</v>
      </c>
      <c r="I421" s="126">
        <f t="shared" si="114"/>
        <v>45.3</v>
      </c>
      <c r="J421" s="141">
        <f t="shared" si="115"/>
        <v>35334</v>
      </c>
      <c r="K421" s="228"/>
      <c r="L421" s="135">
        <f t="shared" si="113"/>
        <v>0</v>
      </c>
      <c r="M421" s="169">
        <f t="shared" si="116"/>
        <v>45.3</v>
      </c>
      <c r="N421" s="131">
        <f t="shared" si="117"/>
        <v>35334</v>
      </c>
      <c r="O421" s="132"/>
      <c r="P421" s="132"/>
    </row>
    <row r="422" ht="33.75" spans="1:16">
      <c r="A422" s="82" t="s">
        <v>1182</v>
      </c>
      <c r="B422" s="82" t="s">
        <v>1183</v>
      </c>
      <c r="C422" s="83" t="s">
        <v>149</v>
      </c>
      <c r="D422" s="82" t="s">
        <v>1184</v>
      </c>
      <c r="E422" s="83" t="s">
        <v>221</v>
      </c>
      <c r="F422" s="84">
        <v>169</v>
      </c>
      <c r="G422" s="85">
        <v>145.91</v>
      </c>
      <c r="H422" s="86">
        <v>0.2644</v>
      </c>
      <c r="I422" s="126">
        <f t="shared" si="114"/>
        <v>184.48</v>
      </c>
      <c r="J422" s="141">
        <f t="shared" si="115"/>
        <v>31177.12</v>
      </c>
      <c r="K422" s="199"/>
      <c r="L422" s="135">
        <f t="shared" si="113"/>
        <v>0</v>
      </c>
      <c r="M422" s="169">
        <f t="shared" si="116"/>
        <v>184.48</v>
      </c>
      <c r="N422" s="131">
        <f t="shared" si="117"/>
        <v>31177.12</v>
      </c>
      <c r="O422" s="133"/>
      <c r="P422" s="133"/>
    </row>
    <row r="423" ht="33.75" spans="1:16">
      <c r="A423" s="82" t="s">
        <v>1185</v>
      </c>
      <c r="B423" s="82" t="s">
        <v>1186</v>
      </c>
      <c r="C423" s="83" t="s">
        <v>149</v>
      </c>
      <c r="D423" s="82" t="s">
        <v>1187</v>
      </c>
      <c r="E423" s="83" t="s">
        <v>221</v>
      </c>
      <c r="F423" s="84">
        <v>65</v>
      </c>
      <c r="G423" s="85">
        <v>841.78</v>
      </c>
      <c r="H423" s="86">
        <v>0.2644</v>
      </c>
      <c r="I423" s="126">
        <f t="shared" si="114"/>
        <v>1064.34</v>
      </c>
      <c r="J423" s="141">
        <f t="shared" si="115"/>
        <v>69182.1</v>
      </c>
      <c r="K423" s="199"/>
      <c r="L423" s="135">
        <f t="shared" si="113"/>
        <v>0</v>
      </c>
      <c r="M423" s="169">
        <f t="shared" si="116"/>
        <v>1064.34</v>
      </c>
      <c r="N423" s="131">
        <f t="shared" si="117"/>
        <v>69182.1</v>
      </c>
      <c r="O423" s="133"/>
      <c r="P423" s="133"/>
    </row>
    <row r="424" ht="56.25" spans="1:16">
      <c r="A424" s="82" t="s">
        <v>1188</v>
      </c>
      <c r="B424" s="82" t="s">
        <v>1189</v>
      </c>
      <c r="C424" s="83" t="s">
        <v>149</v>
      </c>
      <c r="D424" s="82" t="s">
        <v>1190</v>
      </c>
      <c r="E424" s="83" t="s">
        <v>151</v>
      </c>
      <c r="F424" s="84">
        <v>3</v>
      </c>
      <c r="G424" s="85">
        <v>889.28</v>
      </c>
      <c r="H424" s="86">
        <v>0.2644</v>
      </c>
      <c r="I424" s="126">
        <f t="shared" si="114"/>
        <v>1124.4</v>
      </c>
      <c r="J424" s="141">
        <f t="shared" si="115"/>
        <v>3373.2</v>
      </c>
      <c r="K424" s="134"/>
      <c r="L424" s="135">
        <f t="shared" si="113"/>
        <v>0</v>
      </c>
      <c r="M424" s="169">
        <f t="shared" si="116"/>
        <v>1124.4</v>
      </c>
      <c r="N424" s="131">
        <f t="shared" si="117"/>
        <v>3373.2</v>
      </c>
      <c r="O424" s="133"/>
      <c r="P424" s="133"/>
    </row>
    <row r="425" ht="33.75" spans="1:16">
      <c r="A425" s="82" t="s">
        <v>1191</v>
      </c>
      <c r="B425" s="82" t="s">
        <v>1192</v>
      </c>
      <c r="C425" s="83" t="s">
        <v>149</v>
      </c>
      <c r="D425" s="82" t="s">
        <v>1193</v>
      </c>
      <c r="E425" s="83" t="s">
        <v>351</v>
      </c>
      <c r="F425" s="84">
        <v>5</v>
      </c>
      <c r="G425" s="85">
        <v>1795.77</v>
      </c>
      <c r="H425" s="86">
        <v>0.2644</v>
      </c>
      <c r="I425" s="126">
        <f t="shared" si="114"/>
        <v>2270.57</v>
      </c>
      <c r="J425" s="141">
        <f t="shared" si="115"/>
        <v>11352.85</v>
      </c>
      <c r="K425" s="134"/>
      <c r="L425" s="135">
        <f t="shared" si="113"/>
        <v>0</v>
      </c>
      <c r="M425" s="169">
        <f t="shared" si="116"/>
        <v>2270.57</v>
      </c>
      <c r="N425" s="131">
        <f t="shared" si="117"/>
        <v>11352.85</v>
      </c>
      <c r="O425" s="133"/>
      <c r="P425" s="133"/>
    </row>
    <row r="426" ht="33.75" spans="1:16">
      <c r="A426" s="82" t="s">
        <v>1194</v>
      </c>
      <c r="B426" s="82" t="s">
        <v>1195</v>
      </c>
      <c r="C426" s="83" t="s">
        <v>149</v>
      </c>
      <c r="D426" s="82" t="s">
        <v>1196</v>
      </c>
      <c r="E426" s="83" t="s">
        <v>151</v>
      </c>
      <c r="F426" s="84">
        <v>18</v>
      </c>
      <c r="G426" s="85">
        <v>588.83</v>
      </c>
      <c r="H426" s="86">
        <v>0.2644</v>
      </c>
      <c r="I426" s="126">
        <f t="shared" si="114"/>
        <v>744.51</v>
      </c>
      <c r="J426" s="141">
        <f t="shared" si="115"/>
        <v>13401.18</v>
      </c>
      <c r="K426" s="134"/>
      <c r="L426" s="135">
        <f t="shared" si="113"/>
        <v>0</v>
      </c>
      <c r="M426" s="169">
        <f t="shared" si="116"/>
        <v>744.51</v>
      </c>
      <c r="N426" s="131">
        <f t="shared" si="117"/>
        <v>13401.18</v>
      </c>
      <c r="O426" s="133"/>
      <c r="P426" s="133"/>
    </row>
    <row r="427" ht="15" spans="1:16">
      <c r="A427" s="156" t="s">
        <v>1197</v>
      </c>
      <c r="B427" s="156" t="s">
        <v>87</v>
      </c>
      <c r="C427" s="203"/>
      <c r="D427" s="156" t="s">
        <v>1198</v>
      </c>
      <c r="E427" s="203"/>
      <c r="F427" s="204"/>
      <c r="G427" s="185" t="s">
        <v>146</v>
      </c>
      <c r="H427" s="205"/>
      <c r="I427" s="210"/>
      <c r="J427" s="180">
        <f>SUM(J428:J440)</f>
        <v>2228413.18</v>
      </c>
      <c r="K427" s="200"/>
      <c r="L427" s="211"/>
      <c r="M427" s="212"/>
      <c r="N427" s="213"/>
      <c r="O427" s="184">
        <f>SUM(N428:N440)</f>
        <v>2228413.18</v>
      </c>
      <c r="P427" s="184"/>
    </row>
    <row r="428" ht="33.75" spans="1:16">
      <c r="A428" s="82" t="s">
        <v>1199</v>
      </c>
      <c r="B428" s="82" t="s">
        <v>244</v>
      </c>
      <c r="C428" s="83" t="s">
        <v>157</v>
      </c>
      <c r="D428" s="82" t="s">
        <v>245</v>
      </c>
      <c r="E428" s="83" t="s">
        <v>221</v>
      </c>
      <c r="F428" s="84">
        <v>69140</v>
      </c>
      <c r="G428" s="85">
        <v>4.56</v>
      </c>
      <c r="H428" s="86">
        <v>0.2644</v>
      </c>
      <c r="I428" s="126">
        <f t="shared" si="114"/>
        <v>5.76</v>
      </c>
      <c r="J428" s="141">
        <f t="shared" si="115"/>
        <v>398246.4</v>
      </c>
      <c r="K428" s="134"/>
      <c r="L428" s="135">
        <f t="shared" si="113"/>
        <v>0</v>
      </c>
      <c r="M428" s="169">
        <f t="shared" si="116"/>
        <v>5.76</v>
      </c>
      <c r="N428" s="131">
        <f t="shared" si="117"/>
        <v>398246.4</v>
      </c>
      <c r="O428" s="133"/>
      <c r="P428" s="133"/>
    </row>
    <row r="429" ht="33.75" spans="1:16">
      <c r="A429" s="82" t="s">
        <v>1200</v>
      </c>
      <c r="B429" s="82" t="s">
        <v>1201</v>
      </c>
      <c r="C429" s="83" t="s">
        <v>157</v>
      </c>
      <c r="D429" s="82" t="s">
        <v>1202</v>
      </c>
      <c r="E429" s="83" t="s">
        <v>221</v>
      </c>
      <c r="F429" s="84">
        <v>400</v>
      </c>
      <c r="G429" s="85">
        <v>6.96</v>
      </c>
      <c r="H429" s="86">
        <v>0.2644</v>
      </c>
      <c r="I429" s="126">
        <f t="shared" si="114"/>
        <v>8.8</v>
      </c>
      <c r="J429" s="141">
        <f t="shared" si="115"/>
        <v>3520</v>
      </c>
      <c r="K429" s="134"/>
      <c r="L429" s="135">
        <f t="shared" si="113"/>
        <v>0</v>
      </c>
      <c r="M429" s="169">
        <f t="shared" si="116"/>
        <v>8.8</v>
      </c>
      <c r="N429" s="131">
        <f t="shared" si="117"/>
        <v>3520</v>
      </c>
      <c r="O429" s="133"/>
      <c r="P429" s="133"/>
    </row>
    <row r="430" ht="33.75" spans="1:16">
      <c r="A430" s="82" t="s">
        <v>1203</v>
      </c>
      <c r="B430" s="82" t="s">
        <v>1204</v>
      </c>
      <c r="C430" s="83" t="s">
        <v>157</v>
      </c>
      <c r="D430" s="82" t="s">
        <v>1205</v>
      </c>
      <c r="E430" s="83" t="s">
        <v>221</v>
      </c>
      <c r="F430" s="84">
        <v>400</v>
      </c>
      <c r="G430" s="85">
        <v>9.68</v>
      </c>
      <c r="H430" s="86">
        <v>0.2644</v>
      </c>
      <c r="I430" s="126">
        <f t="shared" si="114"/>
        <v>12.23</v>
      </c>
      <c r="J430" s="141">
        <f t="shared" si="115"/>
        <v>4892</v>
      </c>
      <c r="K430" s="134"/>
      <c r="L430" s="135">
        <f t="shared" si="113"/>
        <v>0</v>
      </c>
      <c r="M430" s="169">
        <f t="shared" si="116"/>
        <v>12.23</v>
      </c>
      <c r="N430" s="131">
        <f t="shared" si="117"/>
        <v>4892</v>
      </c>
      <c r="O430" s="133"/>
      <c r="P430" s="133"/>
    </row>
    <row r="431" ht="33.75" spans="1:16">
      <c r="A431" s="82" t="s">
        <v>1206</v>
      </c>
      <c r="B431" s="82" t="s">
        <v>1207</v>
      </c>
      <c r="C431" s="83" t="s">
        <v>157</v>
      </c>
      <c r="D431" s="82" t="s">
        <v>1208</v>
      </c>
      <c r="E431" s="83" t="s">
        <v>221</v>
      </c>
      <c r="F431" s="84">
        <v>1318.75</v>
      </c>
      <c r="G431" s="85">
        <v>16.55</v>
      </c>
      <c r="H431" s="86">
        <v>0.2644</v>
      </c>
      <c r="I431" s="126">
        <f t="shared" si="114"/>
        <v>20.92</v>
      </c>
      <c r="J431" s="141">
        <f t="shared" si="115"/>
        <v>27588.25</v>
      </c>
      <c r="K431" s="134"/>
      <c r="L431" s="135">
        <f t="shared" si="113"/>
        <v>0</v>
      </c>
      <c r="M431" s="169">
        <f t="shared" si="116"/>
        <v>20.92</v>
      </c>
      <c r="N431" s="131">
        <f t="shared" si="117"/>
        <v>27588.25</v>
      </c>
      <c r="O431" s="133"/>
      <c r="P431" s="133"/>
    </row>
    <row r="432" ht="33.75" spans="1:16">
      <c r="A432" s="82" t="s">
        <v>1209</v>
      </c>
      <c r="B432" s="82" t="s">
        <v>1210</v>
      </c>
      <c r="C432" s="83" t="s">
        <v>157</v>
      </c>
      <c r="D432" s="82" t="s">
        <v>1211</v>
      </c>
      <c r="E432" s="83" t="s">
        <v>221</v>
      </c>
      <c r="F432" s="84">
        <v>750.5</v>
      </c>
      <c r="G432" s="85">
        <v>25.88</v>
      </c>
      <c r="H432" s="86">
        <v>0.2644</v>
      </c>
      <c r="I432" s="126">
        <f t="shared" si="114"/>
        <v>32.72</v>
      </c>
      <c r="J432" s="141">
        <f t="shared" si="115"/>
        <v>24556.36</v>
      </c>
      <c r="K432" s="134"/>
      <c r="L432" s="135">
        <f t="shared" si="113"/>
        <v>0</v>
      </c>
      <c r="M432" s="169">
        <f t="shared" si="116"/>
        <v>32.72</v>
      </c>
      <c r="N432" s="131">
        <f t="shared" si="117"/>
        <v>24556.36</v>
      </c>
      <c r="O432" s="133"/>
      <c r="P432" s="133"/>
    </row>
    <row r="433" ht="45" spans="1:16">
      <c r="A433" s="82" t="s">
        <v>1212</v>
      </c>
      <c r="B433" s="82" t="s">
        <v>1213</v>
      </c>
      <c r="C433" s="83" t="s">
        <v>157</v>
      </c>
      <c r="D433" s="82" t="s">
        <v>1214</v>
      </c>
      <c r="E433" s="83" t="s">
        <v>221</v>
      </c>
      <c r="F433" s="84">
        <v>1142.15</v>
      </c>
      <c r="G433" s="85">
        <v>27.7</v>
      </c>
      <c r="H433" s="86">
        <v>0.2644</v>
      </c>
      <c r="I433" s="126">
        <f t="shared" si="114"/>
        <v>35.02</v>
      </c>
      <c r="J433" s="141">
        <f t="shared" si="115"/>
        <v>39998.09</v>
      </c>
      <c r="K433" s="134"/>
      <c r="L433" s="135">
        <f t="shared" si="113"/>
        <v>0</v>
      </c>
      <c r="M433" s="169">
        <f t="shared" si="116"/>
        <v>35.02</v>
      </c>
      <c r="N433" s="131">
        <f t="shared" si="117"/>
        <v>39998.09</v>
      </c>
      <c r="O433" s="133"/>
      <c r="P433" s="133"/>
    </row>
    <row r="434" ht="45" spans="1:16">
      <c r="A434" s="82" t="s">
        <v>1215</v>
      </c>
      <c r="B434" s="82" t="s">
        <v>1216</v>
      </c>
      <c r="C434" s="83" t="s">
        <v>157</v>
      </c>
      <c r="D434" s="82" t="s">
        <v>1217</v>
      </c>
      <c r="E434" s="83" t="s">
        <v>221</v>
      </c>
      <c r="F434" s="84">
        <v>1622.5</v>
      </c>
      <c r="G434" s="85">
        <v>38.14</v>
      </c>
      <c r="H434" s="86">
        <v>0.2644</v>
      </c>
      <c r="I434" s="126">
        <f t="shared" si="114"/>
        <v>48.22</v>
      </c>
      <c r="J434" s="141">
        <f t="shared" si="115"/>
        <v>78236.95</v>
      </c>
      <c r="K434" s="199"/>
      <c r="L434" s="135">
        <f t="shared" si="113"/>
        <v>0</v>
      </c>
      <c r="M434" s="169">
        <f t="shared" si="116"/>
        <v>48.22</v>
      </c>
      <c r="N434" s="131">
        <f t="shared" si="117"/>
        <v>78236.95</v>
      </c>
      <c r="O434" s="133"/>
      <c r="P434" s="133"/>
    </row>
    <row r="435" ht="45" spans="1:16">
      <c r="A435" s="82" t="s">
        <v>1218</v>
      </c>
      <c r="B435" s="82" t="s">
        <v>1219</v>
      </c>
      <c r="C435" s="83" t="s">
        <v>157</v>
      </c>
      <c r="D435" s="82" t="s">
        <v>1220</v>
      </c>
      <c r="E435" s="83" t="s">
        <v>221</v>
      </c>
      <c r="F435" s="84">
        <v>2768.7</v>
      </c>
      <c r="G435" s="85">
        <v>55.14</v>
      </c>
      <c r="H435" s="86">
        <v>0.2644</v>
      </c>
      <c r="I435" s="126">
        <f t="shared" si="114"/>
        <v>69.71</v>
      </c>
      <c r="J435" s="141">
        <f t="shared" si="115"/>
        <v>193006.07</v>
      </c>
      <c r="K435" s="134"/>
      <c r="L435" s="135">
        <f t="shared" si="113"/>
        <v>0</v>
      </c>
      <c r="M435" s="169">
        <f t="shared" si="116"/>
        <v>69.71</v>
      </c>
      <c r="N435" s="131">
        <f t="shared" si="117"/>
        <v>193006.07</v>
      </c>
      <c r="O435" s="133"/>
      <c r="P435" s="133"/>
    </row>
    <row r="436" ht="45" spans="1:16">
      <c r="A436" s="82" t="s">
        <v>1221</v>
      </c>
      <c r="B436" s="82" t="s">
        <v>1222</v>
      </c>
      <c r="C436" s="83" t="s">
        <v>157</v>
      </c>
      <c r="D436" s="82" t="s">
        <v>1223</v>
      </c>
      <c r="E436" s="83" t="s">
        <v>221</v>
      </c>
      <c r="F436" s="84">
        <v>949.3</v>
      </c>
      <c r="G436" s="85">
        <v>76.19</v>
      </c>
      <c r="H436" s="86">
        <v>0.2644</v>
      </c>
      <c r="I436" s="126">
        <f t="shared" si="114"/>
        <v>96.33</v>
      </c>
      <c r="J436" s="141">
        <f t="shared" si="115"/>
        <v>91446.06</v>
      </c>
      <c r="K436" s="128"/>
      <c r="L436" s="135">
        <f t="shared" si="113"/>
        <v>0</v>
      </c>
      <c r="M436" s="169">
        <f t="shared" si="116"/>
        <v>96.33</v>
      </c>
      <c r="N436" s="131">
        <f t="shared" si="117"/>
        <v>91446.06</v>
      </c>
      <c r="O436" s="132"/>
      <c r="P436" s="132"/>
    </row>
    <row r="437" ht="45" spans="1:16">
      <c r="A437" s="89" t="s">
        <v>1224</v>
      </c>
      <c r="B437" s="89" t="s">
        <v>1225</v>
      </c>
      <c r="C437" s="201" t="s">
        <v>157</v>
      </c>
      <c r="D437" s="89" t="s">
        <v>1226</v>
      </c>
      <c r="E437" s="201" t="s">
        <v>221</v>
      </c>
      <c r="F437" s="91">
        <v>363</v>
      </c>
      <c r="G437" s="202">
        <v>98.43</v>
      </c>
      <c r="H437" s="86">
        <v>0.2644</v>
      </c>
      <c r="I437" s="126">
        <f t="shared" si="114"/>
        <v>124.45</v>
      </c>
      <c r="J437" s="141">
        <f t="shared" si="115"/>
        <v>45175.35</v>
      </c>
      <c r="K437" s="219"/>
      <c r="L437" s="135">
        <f t="shared" si="113"/>
        <v>0</v>
      </c>
      <c r="M437" s="169">
        <f t="shared" si="116"/>
        <v>124.45</v>
      </c>
      <c r="N437" s="131">
        <f t="shared" si="117"/>
        <v>45175.35</v>
      </c>
      <c r="O437" s="220"/>
      <c r="P437" s="220"/>
    </row>
    <row r="438" ht="45" spans="1:16">
      <c r="A438" s="82" t="s">
        <v>1227</v>
      </c>
      <c r="B438" s="82" t="s">
        <v>1228</v>
      </c>
      <c r="C438" s="83" t="s">
        <v>157</v>
      </c>
      <c r="D438" s="82" t="s">
        <v>1229</v>
      </c>
      <c r="E438" s="83" t="s">
        <v>221</v>
      </c>
      <c r="F438" s="84">
        <v>672.1</v>
      </c>
      <c r="G438" s="85">
        <v>127.75</v>
      </c>
      <c r="H438" s="86">
        <v>0.2644</v>
      </c>
      <c r="I438" s="126">
        <f t="shared" si="114"/>
        <v>161.52</v>
      </c>
      <c r="J438" s="141">
        <f t="shared" si="115"/>
        <v>108557.59</v>
      </c>
      <c r="K438" s="134"/>
      <c r="L438" s="135">
        <f t="shared" ref="L438:L447" si="118">$L$1046</f>
        <v>0</v>
      </c>
      <c r="M438" s="169">
        <f t="shared" si="116"/>
        <v>161.52</v>
      </c>
      <c r="N438" s="131">
        <f t="shared" si="117"/>
        <v>108557.59</v>
      </c>
      <c r="O438" s="133"/>
      <c r="P438" s="132"/>
    </row>
    <row r="439" ht="45" spans="1:16">
      <c r="A439" s="82" t="s">
        <v>1230</v>
      </c>
      <c r="B439" s="82" t="s">
        <v>1231</v>
      </c>
      <c r="C439" s="83" t="s">
        <v>157</v>
      </c>
      <c r="D439" s="82" t="s">
        <v>1232</v>
      </c>
      <c r="E439" s="83" t="s">
        <v>221</v>
      </c>
      <c r="F439" s="84">
        <v>2180.7</v>
      </c>
      <c r="G439" s="85">
        <v>323.6</v>
      </c>
      <c r="H439" s="86">
        <v>0.2644</v>
      </c>
      <c r="I439" s="126">
        <f t="shared" ref="I439:I448" si="119">(TRUNC(G439*H439,2)+G439)</f>
        <v>409.15</v>
      </c>
      <c r="J439" s="141">
        <f t="shared" ref="J439:J448" si="120">(TRUNC(I439*F439,2))</f>
        <v>892233.4</v>
      </c>
      <c r="K439" s="199"/>
      <c r="L439" s="135">
        <f t="shared" si="118"/>
        <v>0</v>
      </c>
      <c r="M439" s="169">
        <f t="shared" ref="M439:M448" si="121">I439*(1-L439)</f>
        <v>409.15</v>
      </c>
      <c r="N439" s="131">
        <f t="shared" ref="N439:N448" si="122">(TRUNC(M439*F439,2))</f>
        <v>892233.4</v>
      </c>
      <c r="O439" s="133"/>
      <c r="P439" s="132"/>
    </row>
    <row r="440" ht="45" spans="1:16">
      <c r="A440" s="82" t="s">
        <v>1233</v>
      </c>
      <c r="B440" s="82" t="s">
        <v>1234</v>
      </c>
      <c r="C440" s="83" t="s">
        <v>149</v>
      </c>
      <c r="D440" s="82" t="s">
        <v>1235</v>
      </c>
      <c r="E440" s="83" t="s">
        <v>151</v>
      </c>
      <c r="F440" s="84">
        <v>1</v>
      </c>
      <c r="G440" s="85">
        <v>253841.08</v>
      </c>
      <c r="H440" s="86">
        <v>0.2644</v>
      </c>
      <c r="I440" s="126">
        <f t="shared" si="119"/>
        <v>320956.66</v>
      </c>
      <c r="J440" s="141">
        <f t="shared" si="120"/>
        <v>320956.66</v>
      </c>
      <c r="K440" s="134"/>
      <c r="L440" s="135">
        <f t="shared" si="118"/>
        <v>0</v>
      </c>
      <c r="M440" s="169">
        <f t="shared" si="121"/>
        <v>320956.66</v>
      </c>
      <c r="N440" s="131">
        <f t="shared" si="122"/>
        <v>320956.66</v>
      </c>
      <c r="O440" s="133"/>
      <c r="P440" s="132"/>
    </row>
    <row r="441" ht="15" spans="1:16">
      <c r="A441" s="156" t="s">
        <v>1236</v>
      </c>
      <c r="B441" s="156" t="s">
        <v>87</v>
      </c>
      <c r="C441" s="203"/>
      <c r="D441" s="156" t="s">
        <v>1237</v>
      </c>
      <c r="E441" s="203"/>
      <c r="F441" s="204"/>
      <c r="G441" s="185" t="s">
        <v>146</v>
      </c>
      <c r="H441" s="205"/>
      <c r="I441" s="210"/>
      <c r="J441" s="180">
        <f>SUM(J442:J493)</f>
        <v>1035462.31</v>
      </c>
      <c r="K441" s="181"/>
      <c r="L441" s="211"/>
      <c r="M441" s="212"/>
      <c r="N441" s="213"/>
      <c r="O441" s="184">
        <f>SUM(N442:N493)</f>
        <v>1035462.31</v>
      </c>
      <c r="P441" s="184"/>
    </row>
    <row r="442" ht="45" spans="1:16">
      <c r="A442" s="82" t="s">
        <v>1238</v>
      </c>
      <c r="B442" s="82" t="s">
        <v>1239</v>
      </c>
      <c r="C442" s="83" t="s">
        <v>90</v>
      </c>
      <c r="D442" s="82" t="s">
        <v>1240</v>
      </c>
      <c r="E442" s="83" t="s">
        <v>221</v>
      </c>
      <c r="F442" s="84">
        <v>589</v>
      </c>
      <c r="G442" s="85">
        <v>74.78</v>
      </c>
      <c r="H442" s="86">
        <v>0.2644</v>
      </c>
      <c r="I442" s="126">
        <f t="shared" si="119"/>
        <v>94.55</v>
      </c>
      <c r="J442" s="141">
        <f t="shared" si="120"/>
        <v>55689.95</v>
      </c>
      <c r="K442" s="199"/>
      <c r="L442" s="135">
        <f t="shared" si="118"/>
        <v>0</v>
      </c>
      <c r="M442" s="169">
        <f t="shared" si="121"/>
        <v>94.55</v>
      </c>
      <c r="N442" s="131">
        <f t="shared" si="122"/>
        <v>55689.95</v>
      </c>
      <c r="O442" s="133"/>
      <c r="P442" s="132"/>
    </row>
    <row r="443" ht="22.5" spans="1:16">
      <c r="A443" s="82" t="s">
        <v>1241</v>
      </c>
      <c r="B443" s="82" t="s">
        <v>1242</v>
      </c>
      <c r="C443" s="83" t="s">
        <v>90</v>
      </c>
      <c r="D443" s="82" t="s">
        <v>1243</v>
      </c>
      <c r="E443" s="83" t="s">
        <v>151</v>
      </c>
      <c r="F443" s="84">
        <v>6</v>
      </c>
      <c r="G443" s="85">
        <v>46.27</v>
      </c>
      <c r="H443" s="86">
        <v>0.2644</v>
      </c>
      <c r="I443" s="126">
        <f t="shared" si="119"/>
        <v>58.5</v>
      </c>
      <c r="J443" s="141">
        <f t="shared" si="120"/>
        <v>351</v>
      </c>
      <c r="K443" s="134"/>
      <c r="L443" s="135">
        <f t="shared" si="118"/>
        <v>0</v>
      </c>
      <c r="M443" s="169">
        <f t="shared" si="121"/>
        <v>58.5</v>
      </c>
      <c r="N443" s="131">
        <f t="shared" si="122"/>
        <v>351</v>
      </c>
      <c r="O443" s="133"/>
      <c r="P443" s="132"/>
    </row>
    <row r="444" ht="22.5" spans="1:16">
      <c r="A444" s="82" t="s">
        <v>1244</v>
      </c>
      <c r="B444" s="82" t="s">
        <v>1245</v>
      </c>
      <c r="C444" s="83" t="s">
        <v>90</v>
      </c>
      <c r="D444" s="82" t="s">
        <v>1246</v>
      </c>
      <c r="E444" s="83" t="s">
        <v>151</v>
      </c>
      <c r="F444" s="84">
        <v>6</v>
      </c>
      <c r="G444" s="85">
        <v>32.91</v>
      </c>
      <c r="H444" s="86">
        <v>0.2644</v>
      </c>
      <c r="I444" s="126">
        <f t="shared" si="119"/>
        <v>41.61</v>
      </c>
      <c r="J444" s="141">
        <f t="shared" si="120"/>
        <v>249.66</v>
      </c>
      <c r="K444" s="134"/>
      <c r="L444" s="135">
        <f t="shared" si="118"/>
        <v>0</v>
      </c>
      <c r="M444" s="169">
        <f t="shared" si="121"/>
        <v>41.61</v>
      </c>
      <c r="N444" s="131">
        <f t="shared" si="122"/>
        <v>249.66</v>
      </c>
      <c r="O444" s="133"/>
      <c r="P444" s="132"/>
    </row>
    <row r="445" ht="22.5" spans="1:16">
      <c r="A445" s="82" t="s">
        <v>1247</v>
      </c>
      <c r="B445" s="82" t="s">
        <v>1248</v>
      </c>
      <c r="C445" s="83" t="s">
        <v>90</v>
      </c>
      <c r="D445" s="82" t="s">
        <v>1249</v>
      </c>
      <c r="E445" s="83" t="s">
        <v>151</v>
      </c>
      <c r="F445" s="84">
        <v>2</v>
      </c>
      <c r="G445" s="85">
        <v>47.68</v>
      </c>
      <c r="H445" s="86">
        <v>0.2644</v>
      </c>
      <c r="I445" s="126">
        <f t="shared" si="119"/>
        <v>60.28</v>
      </c>
      <c r="J445" s="141">
        <f t="shared" si="120"/>
        <v>120.56</v>
      </c>
      <c r="K445" s="134"/>
      <c r="L445" s="135">
        <f t="shared" si="118"/>
        <v>0</v>
      </c>
      <c r="M445" s="169">
        <f t="shared" si="121"/>
        <v>60.28</v>
      </c>
      <c r="N445" s="131">
        <f t="shared" si="122"/>
        <v>120.56</v>
      </c>
      <c r="O445" s="133"/>
      <c r="P445" s="132"/>
    </row>
    <row r="446" ht="22.5" spans="1:16">
      <c r="A446" s="82" t="s">
        <v>1250</v>
      </c>
      <c r="B446" s="82" t="s">
        <v>1251</v>
      </c>
      <c r="C446" s="83" t="s">
        <v>90</v>
      </c>
      <c r="D446" s="82" t="s">
        <v>1252</v>
      </c>
      <c r="E446" s="83" t="s">
        <v>151</v>
      </c>
      <c r="F446" s="84">
        <v>6</v>
      </c>
      <c r="G446" s="85">
        <v>44.87</v>
      </c>
      <c r="H446" s="86">
        <v>0.2644</v>
      </c>
      <c r="I446" s="126">
        <f t="shared" si="119"/>
        <v>56.73</v>
      </c>
      <c r="J446" s="141">
        <f t="shared" si="120"/>
        <v>340.38</v>
      </c>
      <c r="K446" s="134"/>
      <c r="L446" s="135">
        <f t="shared" si="118"/>
        <v>0</v>
      </c>
      <c r="M446" s="169">
        <f t="shared" si="121"/>
        <v>56.73</v>
      </c>
      <c r="N446" s="131">
        <f t="shared" si="122"/>
        <v>340.38</v>
      </c>
      <c r="O446" s="133"/>
      <c r="P446" s="132"/>
    </row>
    <row r="447" ht="15" spans="1:16">
      <c r="A447" s="89" t="s">
        <v>1253</v>
      </c>
      <c r="B447" s="89" t="s">
        <v>1254</v>
      </c>
      <c r="C447" s="201" t="s">
        <v>166</v>
      </c>
      <c r="D447" s="89" t="s">
        <v>1255</v>
      </c>
      <c r="E447" s="201" t="s">
        <v>151</v>
      </c>
      <c r="F447" s="91">
        <v>335</v>
      </c>
      <c r="G447" s="202">
        <v>10.11</v>
      </c>
      <c r="H447" s="86">
        <v>0.2644</v>
      </c>
      <c r="I447" s="126">
        <f t="shared" si="119"/>
        <v>12.78</v>
      </c>
      <c r="J447" s="141">
        <f t="shared" si="120"/>
        <v>4281.3</v>
      </c>
      <c r="K447" s="219"/>
      <c r="L447" s="135">
        <f t="shared" si="118"/>
        <v>0</v>
      </c>
      <c r="M447" s="169">
        <f t="shared" si="121"/>
        <v>12.78</v>
      </c>
      <c r="N447" s="131">
        <f t="shared" si="122"/>
        <v>4281.3</v>
      </c>
      <c r="O447" s="220"/>
      <c r="P447" s="220"/>
    </row>
    <row r="448" ht="45" spans="1:16">
      <c r="A448" s="82" t="s">
        <v>1256</v>
      </c>
      <c r="B448" s="82" t="s">
        <v>1097</v>
      </c>
      <c r="C448" s="83" t="s">
        <v>90</v>
      </c>
      <c r="D448" s="82" t="s">
        <v>1098</v>
      </c>
      <c r="E448" s="83" t="s">
        <v>221</v>
      </c>
      <c r="F448" s="84">
        <v>687</v>
      </c>
      <c r="G448" s="85">
        <v>15.52</v>
      </c>
      <c r="H448" s="86">
        <v>0.2644</v>
      </c>
      <c r="I448" s="126">
        <f t="shared" si="119"/>
        <v>19.62</v>
      </c>
      <c r="J448" s="141">
        <f t="shared" si="120"/>
        <v>13478.94</v>
      </c>
      <c r="K448" s="134"/>
      <c r="L448" s="135">
        <f t="shared" ref="L448:L491" si="123">$L$1046</f>
        <v>0</v>
      </c>
      <c r="M448" s="169">
        <f t="shared" si="121"/>
        <v>19.62</v>
      </c>
      <c r="N448" s="131">
        <f t="shared" si="122"/>
        <v>13478.94</v>
      </c>
      <c r="O448" s="133"/>
      <c r="P448" s="132"/>
    </row>
    <row r="449" ht="45" spans="1:16">
      <c r="A449" s="82" t="s">
        <v>1257</v>
      </c>
      <c r="B449" s="82" t="s">
        <v>1103</v>
      </c>
      <c r="C449" s="83" t="s">
        <v>90</v>
      </c>
      <c r="D449" s="82" t="s">
        <v>1104</v>
      </c>
      <c r="E449" s="83" t="s">
        <v>221</v>
      </c>
      <c r="F449" s="84">
        <v>189</v>
      </c>
      <c r="G449" s="85">
        <v>27.72</v>
      </c>
      <c r="H449" s="86">
        <v>0.2644</v>
      </c>
      <c r="I449" s="126">
        <f t="shared" ref="I449:I492" si="124">(TRUNC(G449*H449,2)+G449)</f>
        <v>35.04</v>
      </c>
      <c r="J449" s="141">
        <f t="shared" ref="J449:J491" si="125">(TRUNC(I449*F449,2))</f>
        <v>6622.56</v>
      </c>
      <c r="K449" s="134"/>
      <c r="L449" s="135">
        <f t="shared" si="123"/>
        <v>0</v>
      </c>
      <c r="M449" s="169">
        <f t="shared" ref="M449:M492" si="126">I449*(1-L449)</f>
        <v>35.04</v>
      </c>
      <c r="N449" s="131">
        <f t="shared" ref="N449:N492" si="127">(TRUNC(M449*F449,2))</f>
        <v>6622.56</v>
      </c>
      <c r="O449" s="133"/>
      <c r="P449" s="132"/>
    </row>
    <row r="450" ht="33.75" spans="1:16">
      <c r="A450" s="82" t="s">
        <v>1258</v>
      </c>
      <c r="B450" s="82" t="s">
        <v>1124</v>
      </c>
      <c r="C450" s="83" t="s">
        <v>157</v>
      </c>
      <c r="D450" s="82" t="s">
        <v>1125</v>
      </c>
      <c r="E450" s="83" t="s">
        <v>151</v>
      </c>
      <c r="F450" s="84">
        <v>3</v>
      </c>
      <c r="G450" s="85">
        <v>30.97</v>
      </c>
      <c r="H450" s="86">
        <v>0.2644</v>
      </c>
      <c r="I450" s="126">
        <f t="shared" si="124"/>
        <v>39.15</v>
      </c>
      <c r="J450" s="141">
        <f t="shared" si="125"/>
        <v>117.45</v>
      </c>
      <c r="K450" s="199"/>
      <c r="L450" s="135">
        <f t="shared" si="123"/>
        <v>0</v>
      </c>
      <c r="M450" s="169">
        <f t="shared" si="126"/>
        <v>39.15</v>
      </c>
      <c r="N450" s="131">
        <f t="shared" si="127"/>
        <v>117.45</v>
      </c>
      <c r="O450" s="133"/>
      <c r="P450" s="132"/>
    </row>
    <row r="451" ht="33.75" spans="1:16">
      <c r="A451" s="82" t="s">
        <v>1259</v>
      </c>
      <c r="B451" s="82" t="s">
        <v>1127</v>
      </c>
      <c r="C451" s="83" t="s">
        <v>157</v>
      </c>
      <c r="D451" s="82" t="s">
        <v>1128</v>
      </c>
      <c r="E451" s="83" t="s">
        <v>151</v>
      </c>
      <c r="F451" s="84">
        <v>17</v>
      </c>
      <c r="G451" s="85">
        <v>35.65</v>
      </c>
      <c r="H451" s="86">
        <v>0.2644</v>
      </c>
      <c r="I451" s="126">
        <f t="shared" si="124"/>
        <v>45.07</v>
      </c>
      <c r="J451" s="141">
        <f t="shared" si="125"/>
        <v>766.19</v>
      </c>
      <c r="K451" s="134"/>
      <c r="L451" s="135">
        <f t="shared" si="123"/>
        <v>0</v>
      </c>
      <c r="M451" s="169">
        <f t="shared" si="126"/>
        <v>45.07</v>
      </c>
      <c r="N451" s="131">
        <f t="shared" si="127"/>
        <v>766.19</v>
      </c>
      <c r="O451" s="133"/>
      <c r="P451" s="132"/>
    </row>
    <row r="452" ht="33.75" spans="1:16">
      <c r="A452" s="82" t="s">
        <v>1260</v>
      </c>
      <c r="B452" s="82" t="s">
        <v>1261</v>
      </c>
      <c r="C452" s="83" t="s">
        <v>149</v>
      </c>
      <c r="D452" s="82" t="s">
        <v>1262</v>
      </c>
      <c r="E452" s="83" t="s">
        <v>151</v>
      </c>
      <c r="F452" s="84">
        <v>13</v>
      </c>
      <c r="G452" s="85">
        <v>79.37</v>
      </c>
      <c r="H452" s="86">
        <v>0.2644</v>
      </c>
      <c r="I452" s="126">
        <f t="shared" si="124"/>
        <v>100.35</v>
      </c>
      <c r="J452" s="141">
        <f t="shared" si="125"/>
        <v>1304.55</v>
      </c>
      <c r="K452" s="199"/>
      <c r="L452" s="135">
        <f t="shared" si="123"/>
        <v>0</v>
      </c>
      <c r="M452" s="169">
        <f t="shared" si="126"/>
        <v>100.35</v>
      </c>
      <c r="N452" s="131">
        <f t="shared" si="127"/>
        <v>1304.55</v>
      </c>
      <c r="O452" s="133"/>
      <c r="P452" s="132"/>
    </row>
    <row r="453" ht="33.75" spans="1:16">
      <c r="A453" s="82" t="s">
        <v>1263</v>
      </c>
      <c r="B453" s="82" t="s">
        <v>1130</v>
      </c>
      <c r="C453" s="83" t="s">
        <v>157</v>
      </c>
      <c r="D453" s="82" t="s">
        <v>1131</v>
      </c>
      <c r="E453" s="83" t="s">
        <v>151</v>
      </c>
      <c r="F453" s="84">
        <v>15</v>
      </c>
      <c r="G453" s="85">
        <v>31.29</v>
      </c>
      <c r="H453" s="86">
        <v>0.2644</v>
      </c>
      <c r="I453" s="126">
        <f t="shared" si="124"/>
        <v>39.56</v>
      </c>
      <c r="J453" s="141">
        <f t="shared" si="125"/>
        <v>593.4</v>
      </c>
      <c r="K453" s="134"/>
      <c r="L453" s="135">
        <f t="shared" si="123"/>
        <v>0</v>
      </c>
      <c r="M453" s="169">
        <f t="shared" si="126"/>
        <v>39.56</v>
      </c>
      <c r="N453" s="131">
        <f t="shared" si="127"/>
        <v>593.4</v>
      </c>
      <c r="O453" s="133"/>
      <c r="P453" s="132"/>
    </row>
    <row r="454" ht="33.75" spans="1:16">
      <c r="A454" s="82" t="s">
        <v>1264</v>
      </c>
      <c r="B454" s="82" t="s">
        <v>1265</v>
      </c>
      <c r="C454" s="83" t="s">
        <v>149</v>
      </c>
      <c r="D454" s="82" t="s">
        <v>1266</v>
      </c>
      <c r="E454" s="83" t="s">
        <v>151</v>
      </c>
      <c r="F454" s="84">
        <v>11</v>
      </c>
      <c r="G454" s="85">
        <v>66.12</v>
      </c>
      <c r="H454" s="86">
        <v>0.2644</v>
      </c>
      <c r="I454" s="126">
        <f t="shared" si="124"/>
        <v>83.6</v>
      </c>
      <c r="J454" s="141">
        <f t="shared" si="125"/>
        <v>919.6</v>
      </c>
      <c r="K454" s="128"/>
      <c r="L454" s="135">
        <f t="shared" si="123"/>
        <v>0</v>
      </c>
      <c r="M454" s="169">
        <f t="shared" si="126"/>
        <v>83.6</v>
      </c>
      <c r="N454" s="131">
        <f t="shared" si="127"/>
        <v>919.6</v>
      </c>
      <c r="O454" s="132"/>
      <c r="P454" s="132"/>
    </row>
    <row r="455" ht="33.75" spans="1:16">
      <c r="A455" s="82" t="s">
        <v>1267</v>
      </c>
      <c r="B455" s="82" t="s">
        <v>1268</v>
      </c>
      <c r="C455" s="83" t="s">
        <v>157</v>
      </c>
      <c r="D455" s="82" t="s">
        <v>1269</v>
      </c>
      <c r="E455" s="83" t="s">
        <v>151</v>
      </c>
      <c r="F455" s="84">
        <v>131</v>
      </c>
      <c r="G455" s="85">
        <v>25.76</v>
      </c>
      <c r="H455" s="86">
        <v>0.2644</v>
      </c>
      <c r="I455" s="126">
        <f t="shared" si="124"/>
        <v>32.57</v>
      </c>
      <c r="J455" s="141">
        <f t="shared" si="125"/>
        <v>4266.67</v>
      </c>
      <c r="K455" s="128"/>
      <c r="L455" s="135">
        <f t="shared" si="123"/>
        <v>0</v>
      </c>
      <c r="M455" s="169">
        <f t="shared" si="126"/>
        <v>32.57</v>
      </c>
      <c r="N455" s="131">
        <f t="shared" si="127"/>
        <v>4266.67</v>
      </c>
      <c r="O455" s="132"/>
      <c r="P455" s="132"/>
    </row>
    <row r="456" ht="33.75" spans="1:16">
      <c r="A456" s="82" t="s">
        <v>1270</v>
      </c>
      <c r="B456" s="82" t="s">
        <v>1145</v>
      </c>
      <c r="C456" s="83" t="s">
        <v>149</v>
      </c>
      <c r="D456" s="82" t="s">
        <v>1146</v>
      </c>
      <c r="E456" s="83" t="s">
        <v>151</v>
      </c>
      <c r="F456" s="84">
        <v>456</v>
      </c>
      <c r="G456" s="85">
        <v>10.8</v>
      </c>
      <c r="H456" s="86">
        <v>0.2644</v>
      </c>
      <c r="I456" s="126">
        <f t="shared" si="124"/>
        <v>13.65</v>
      </c>
      <c r="J456" s="141">
        <f t="shared" si="125"/>
        <v>6224.4</v>
      </c>
      <c r="K456" s="128"/>
      <c r="L456" s="135">
        <f t="shared" si="123"/>
        <v>0</v>
      </c>
      <c r="M456" s="169">
        <f t="shared" si="126"/>
        <v>13.65</v>
      </c>
      <c r="N456" s="131">
        <f t="shared" si="127"/>
        <v>6224.4</v>
      </c>
      <c r="O456" s="132"/>
      <c r="P456" s="132"/>
    </row>
    <row r="457" ht="33.75" spans="1:16">
      <c r="A457" s="82" t="s">
        <v>1271</v>
      </c>
      <c r="B457" s="82" t="s">
        <v>1151</v>
      </c>
      <c r="C457" s="83" t="s">
        <v>149</v>
      </c>
      <c r="D457" s="82" t="s">
        <v>1152</v>
      </c>
      <c r="E457" s="83" t="s">
        <v>151</v>
      </c>
      <c r="F457" s="84">
        <v>125</v>
      </c>
      <c r="G457" s="85">
        <v>13.69</v>
      </c>
      <c r="H457" s="86">
        <v>0.2644</v>
      </c>
      <c r="I457" s="126">
        <f t="shared" si="124"/>
        <v>17.3</v>
      </c>
      <c r="J457" s="141">
        <f t="shared" si="125"/>
        <v>2162.5</v>
      </c>
      <c r="K457" s="128"/>
      <c r="L457" s="135">
        <f t="shared" si="123"/>
        <v>0</v>
      </c>
      <c r="M457" s="169">
        <f t="shared" si="126"/>
        <v>17.3</v>
      </c>
      <c r="N457" s="131">
        <f t="shared" si="127"/>
        <v>2162.5</v>
      </c>
      <c r="O457" s="132"/>
      <c r="P457" s="132"/>
    </row>
    <row r="458" ht="33.75" spans="1:16">
      <c r="A458" s="82" t="s">
        <v>1272</v>
      </c>
      <c r="B458" s="82" t="s">
        <v>884</v>
      </c>
      <c r="C458" s="83" t="s">
        <v>149</v>
      </c>
      <c r="D458" s="82" t="s">
        <v>885</v>
      </c>
      <c r="E458" s="83" t="s">
        <v>151</v>
      </c>
      <c r="F458" s="84">
        <v>581</v>
      </c>
      <c r="G458" s="85">
        <v>23.18</v>
      </c>
      <c r="H458" s="86">
        <v>0.2644</v>
      </c>
      <c r="I458" s="126">
        <f t="shared" si="124"/>
        <v>29.3</v>
      </c>
      <c r="J458" s="141">
        <f t="shared" si="125"/>
        <v>17023.3</v>
      </c>
      <c r="K458" s="128"/>
      <c r="L458" s="135">
        <f t="shared" si="123"/>
        <v>0</v>
      </c>
      <c r="M458" s="169">
        <f t="shared" si="126"/>
        <v>29.3</v>
      </c>
      <c r="N458" s="131">
        <f t="shared" si="127"/>
        <v>17023.3</v>
      </c>
      <c r="O458" s="132"/>
      <c r="P458" s="132"/>
    </row>
    <row r="459" ht="15" spans="1:16">
      <c r="A459" s="82" t="s">
        <v>1273</v>
      </c>
      <c r="B459" s="82" t="s">
        <v>887</v>
      </c>
      <c r="C459" s="83" t="s">
        <v>821</v>
      </c>
      <c r="D459" s="82" t="s">
        <v>888</v>
      </c>
      <c r="E459" s="83" t="s">
        <v>351</v>
      </c>
      <c r="F459" s="84">
        <v>2324</v>
      </c>
      <c r="G459" s="85">
        <v>0.06</v>
      </c>
      <c r="H459" s="86">
        <v>0.2644</v>
      </c>
      <c r="I459" s="126">
        <f t="shared" si="124"/>
        <v>0.07</v>
      </c>
      <c r="J459" s="141">
        <f t="shared" si="125"/>
        <v>162.68</v>
      </c>
      <c r="K459" s="128"/>
      <c r="L459" s="135">
        <f t="shared" si="123"/>
        <v>0</v>
      </c>
      <c r="M459" s="169">
        <f t="shared" si="126"/>
        <v>0.07</v>
      </c>
      <c r="N459" s="131">
        <f t="shared" si="127"/>
        <v>162.68</v>
      </c>
      <c r="O459" s="132"/>
      <c r="P459" s="132"/>
    </row>
    <row r="460" ht="33.75" spans="1:16">
      <c r="A460" s="82" t="s">
        <v>1274</v>
      </c>
      <c r="B460" s="82" t="s">
        <v>890</v>
      </c>
      <c r="C460" s="83" t="s">
        <v>149</v>
      </c>
      <c r="D460" s="82" t="s">
        <v>891</v>
      </c>
      <c r="E460" s="83" t="s">
        <v>151</v>
      </c>
      <c r="F460" s="84">
        <v>1162</v>
      </c>
      <c r="G460" s="85">
        <v>0.12</v>
      </c>
      <c r="H460" s="86">
        <v>0.2644</v>
      </c>
      <c r="I460" s="126">
        <f t="shared" si="124"/>
        <v>0.15</v>
      </c>
      <c r="J460" s="141">
        <f t="shared" si="125"/>
        <v>174.3</v>
      </c>
      <c r="K460" s="128"/>
      <c r="L460" s="135">
        <f t="shared" si="123"/>
        <v>0</v>
      </c>
      <c r="M460" s="169">
        <f t="shared" si="126"/>
        <v>0.15</v>
      </c>
      <c r="N460" s="131">
        <f t="shared" si="127"/>
        <v>174.3</v>
      </c>
      <c r="O460" s="132"/>
      <c r="P460" s="132"/>
    </row>
    <row r="461" ht="33.75" spans="1:16">
      <c r="A461" s="82" t="s">
        <v>1275</v>
      </c>
      <c r="B461" s="82" t="s">
        <v>1276</v>
      </c>
      <c r="C461" s="83" t="s">
        <v>149</v>
      </c>
      <c r="D461" s="82" t="s">
        <v>1277</v>
      </c>
      <c r="E461" s="83" t="s">
        <v>151</v>
      </c>
      <c r="F461" s="84">
        <v>456</v>
      </c>
      <c r="G461" s="85">
        <v>2.92</v>
      </c>
      <c r="H461" s="86">
        <v>0.2644</v>
      </c>
      <c r="I461" s="126">
        <f t="shared" si="124"/>
        <v>3.69</v>
      </c>
      <c r="J461" s="141">
        <f t="shared" si="125"/>
        <v>1682.64</v>
      </c>
      <c r="K461" s="128"/>
      <c r="L461" s="135">
        <f t="shared" si="123"/>
        <v>0</v>
      </c>
      <c r="M461" s="169">
        <f t="shared" si="126"/>
        <v>3.69</v>
      </c>
      <c r="N461" s="131">
        <f t="shared" si="127"/>
        <v>1682.64</v>
      </c>
      <c r="O461" s="132"/>
      <c r="P461" s="132"/>
    </row>
    <row r="462" ht="33.75" spans="1:16">
      <c r="A462" s="82" t="s">
        <v>1278</v>
      </c>
      <c r="B462" s="82" t="s">
        <v>1279</v>
      </c>
      <c r="C462" s="83" t="s">
        <v>149</v>
      </c>
      <c r="D462" s="82" t="s">
        <v>1280</v>
      </c>
      <c r="E462" s="83" t="s">
        <v>151</v>
      </c>
      <c r="F462" s="84">
        <v>125</v>
      </c>
      <c r="G462" s="85">
        <v>5.98</v>
      </c>
      <c r="H462" s="86">
        <v>0.2644</v>
      </c>
      <c r="I462" s="126">
        <f t="shared" si="124"/>
        <v>7.56</v>
      </c>
      <c r="J462" s="141">
        <f t="shared" si="125"/>
        <v>945</v>
      </c>
      <c r="K462" s="128"/>
      <c r="L462" s="135">
        <f t="shared" si="123"/>
        <v>0</v>
      </c>
      <c r="M462" s="169">
        <f t="shared" si="126"/>
        <v>7.56</v>
      </c>
      <c r="N462" s="131">
        <f t="shared" si="127"/>
        <v>945</v>
      </c>
      <c r="O462" s="132"/>
      <c r="P462" s="132"/>
    </row>
    <row r="463" ht="33.75" spans="1:16">
      <c r="A463" s="82" t="s">
        <v>1281</v>
      </c>
      <c r="B463" s="82" t="s">
        <v>1282</v>
      </c>
      <c r="C463" s="83" t="s">
        <v>157</v>
      </c>
      <c r="D463" s="82" t="s">
        <v>1283</v>
      </c>
      <c r="E463" s="83" t="s">
        <v>221</v>
      </c>
      <c r="F463" s="84">
        <v>140</v>
      </c>
      <c r="G463" s="85">
        <v>16.52</v>
      </c>
      <c r="H463" s="86">
        <v>0.2644</v>
      </c>
      <c r="I463" s="126">
        <f t="shared" si="124"/>
        <v>20.88</v>
      </c>
      <c r="J463" s="141">
        <f t="shared" si="125"/>
        <v>2923.2</v>
      </c>
      <c r="K463" s="128"/>
      <c r="L463" s="135">
        <f t="shared" si="123"/>
        <v>0</v>
      </c>
      <c r="M463" s="169">
        <f t="shared" si="126"/>
        <v>20.88</v>
      </c>
      <c r="N463" s="131">
        <f t="shared" si="127"/>
        <v>2923.2</v>
      </c>
      <c r="O463" s="132"/>
      <c r="P463" s="132"/>
    </row>
    <row r="464" ht="15" spans="1:16">
      <c r="A464" s="82" t="s">
        <v>1284</v>
      </c>
      <c r="B464" s="82" t="s">
        <v>1285</v>
      </c>
      <c r="C464" s="83" t="s">
        <v>166</v>
      </c>
      <c r="D464" s="82" t="s">
        <v>1286</v>
      </c>
      <c r="E464" s="83" t="s">
        <v>221</v>
      </c>
      <c r="F464" s="84">
        <v>140</v>
      </c>
      <c r="G464" s="85">
        <v>76.18</v>
      </c>
      <c r="H464" s="86">
        <v>0.2644</v>
      </c>
      <c r="I464" s="126">
        <f t="shared" si="124"/>
        <v>96.32</v>
      </c>
      <c r="J464" s="141">
        <f t="shared" si="125"/>
        <v>13484.8</v>
      </c>
      <c r="K464" s="128"/>
      <c r="L464" s="135">
        <f t="shared" si="123"/>
        <v>0</v>
      </c>
      <c r="M464" s="169">
        <f t="shared" si="126"/>
        <v>96.32</v>
      </c>
      <c r="N464" s="131">
        <f t="shared" si="127"/>
        <v>13484.8</v>
      </c>
      <c r="O464" s="132"/>
      <c r="P464" s="132"/>
    </row>
    <row r="465" ht="56.25" spans="1:16">
      <c r="A465" s="82" t="s">
        <v>1287</v>
      </c>
      <c r="B465" s="82" t="s">
        <v>1288</v>
      </c>
      <c r="C465" s="83" t="s">
        <v>149</v>
      </c>
      <c r="D465" s="82" t="s">
        <v>1289</v>
      </c>
      <c r="E465" s="83" t="s">
        <v>151</v>
      </c>
      <c r="F465" s="84">
        <v>6</v>
      </c>
      <c r="G465" s="85">
        <v>986.8</v>
      </c>
      <c r="H465" s="86">
        <v>0.2644</v>
      </c>
      <c r="I465" s="126">
        <f t="shared" si="124"/>
        <v>1247.7</v>
      </c>
      <c r="J465" s="141">
        <f t="shared" si="125"/>
        <v>7486.2</v>
      </c>
      <c r="K465" s="128"/>
      <c r="L465" s="135">
        <f t="shared" si="123"/>
        <v>0</v>
      </c>
      <c r="M465" s="169">
        <f t="shared" si="126"/>
        <v>1247.7</v>
      </c>
      <c r="N465" s="131">
        <f t="shared" si="127"/>
        <v>7486.2</v>
      </c>
      <c r="O465" s="132"/>
      <c r="P465" s="132"/>
    </row>
    <row r="466" ht="15" spans="1:16">
      <c r="A466" s="82" t="s">
        <v>1290</v>
      </c>
      <c r="B466" s="82" t="s">
        <v>1291</v>
      </c>
      <c r="C466" s="83" t="s">
        <v>166</v>
      </c>
      <c r="D466" s="82" t="s">
        <v>1292</v>
      </c>
      <c r="E466" s="83" t="s">
        <v>221</v>
      </c>
      <c r="F466" s="84">
        <v>5612</v>
      </c>
      <c r="G466" s="85">
        <v>4.92</v>
      </c>
      <c r="H466" s="86">
        <v>0.2644</v>
      </c>
      <c r="I466" s="126">
        <f t="shared" si="124"/>
        <v>6.22</v>
      </c>
      <c r="J466" s="141">
        <f t="shared" si="125"/>
        <v>34906.64</v>
      </c>
      <c r="K466" s="128"/>
      <c r="L466" s="135">
        <f t="shared" si="123"/>
        <v>0</v>
      </c>
      <c r="M466" s="169">
        <f t="shared" si="126"/>
        <v>6.22</v>
      </c>
      <c r="N466" s="131">
        <f t="shared" si="127"/>
        <v>34906.64</v>
      </c>
      <c r="O466" s="132"/>
      <c r="P466" s="132"/>
    </row>
    <row r="467" ht="33.75" spans="1:16">
      <c r="A467" s="82" t="s">
        <v>1293</v>
      </c>
      <c r="B467" s="82" t="s">
        <v>1294</v>
      </c>
      <c r="C467" s="83" t="s">
        <v>149</v>
      </c>
      <c r="D467" s="82" t="s">
        <v>1295</v>
      </c>
      <c r="E467" s="83" t="s">
        <v>221</v>
      </c>
      <c r="F467" s="84">
        <v>50</v>
      </c>
      <c r="G467" s="85">
        <v>11.34</v>
      </c>
      <c r="H467" s="86">
        <v>0.2644</v>
      </c>
      <c r="I467" s="126">
        <f t="shared" si="124"/>
        <v>14.33</v>
      </c>
      <c r="J467" s="141">
        <f t="shared" si="125"/>
        <v>716.5</v>
      </c>
      <c r="K467" s="128"/>
      <c r="L467" s="135">
        <f t="shared" si="123"/>
        <v>0</v>
      </c>
      <c r="M467" s="169">
        <f t="shared" si="126"/>
        <v>14.33</v>
      </c>
      <c r="N467" s="131">
        <f t="shared" si="127"/>
        <v>716.5</v>
      </c>
      <c r="O467" s="132"/>
      <c r="P467" s="132"/>
    </row>
    <row r="468" ht="33.75" spans="1:16">
      <c r="A468" s="82" t="s">
        <v>1296</v>
      </c>
      <c r="B468" s="82" t="s">
        <v>1297</v>
      </c>
      <c r="C468" s="83" t="s">
        <v>149</v>
      </c>
      <c r="D468" s="82" t="s">
        <v>1298</v>
      </c>
      <c r="E468" s="83" t="s">
        <v>221</v>
      </c>
      <c r="F468" s="84">
        <v>90</v>
      </c>
      <c r="G468" s="85">
        <v>18.06</v>
      </c>
      <c r="H468" s="86">
        <v>0.2644</v>
      </c>
      <c r="I468" s="126">
        <f t="shared" si="124"/>
        <v>22.83</v>
      </c>
      <c r="J468" s="141">
        <f t="shared" si="125"/>
        <v>2054.7</v>
      </c>
      <c r="K468" s="128"/>
      <c r="L468" s="135">
        <f t="shared" si="123"/>
        <v>0</v>
      </c>
      <c r="M468" s="169">
        <f t="shared" si="126"/>
        <v>22.83</v>
      </c>
      <c r="N468" s="131">
        <f t="shared" si="127"/>
        <v>2054.7</v>
      </c>
      <c r="O468" s="132"/>
      <c r="P468" s="132"/>
    </row>
    <row r="469" ht="33.75" spans="1:16">
      <c r="A469" s="82" t="s">
        <v>1299</v>
      </c>
      <c r="B469" s="82" t="s">
        <v>1300</v>
      </c>
      <c r="C469" s="83" t="s">
        <v>149</v>
      </c>
      <c r="D469" s="82" t="s">
        <v>1301</v>
      </c>
      <c r="E469" s="83" t="s">
        <v>221</v>
      </c>
      <c r="F469" s="84">
        <v>160</v>
      </c>
      <c r="G469" s="85">
        <v>20.84</v>
      </c>
      <c r="H469" s="86">
        <v>0.2644</v>
      </c>
      <c r="I469" s="126">
        <f t="shared" si="124"/>
        <v>26.35</v>
      </c>
      <c r="J469" s="141">
        <f t="shared" si="125"/>
        <v>4216</v>
      </c>
      <c r="K469" s="128"/>
      <c r="L469" s="135">
        <f t="shared" si="123"/>
        <v>0</v>
      </c>
      <c r="M469" s="169">
        <f t="shared" si="126"/>
        <v>26.35</v>
      </c>
      <c r="N469" s="131">
        <f t="shared" si="127"/>
        <v>4216</v>
      </c>
      <c r="O469" s="132"/>
      <c r="P469" s="132"/>
    </row>
    <row r="470" ht="33.75" spans="1:16">
      <c r="A470" s="82" t="s">
        <v>1302</v>
      </c>
      <c r="B470" s="82" t="s">
        <v>1303</v>
      </c>
      <c r="C470" s="83" t="s">
        <v>149</v>
      </c>
      <c r="D470" s="82" t="s">
        <v>1304</v>
      </c>
      <c r="E470" s="83" t="s">
        <v>221</v>
      </c>
      <c r="F470" s="84">
        <v>161</v>
      </c>
      <c r="G470" s="85">
        <v>11.33</v>
      </c>
      <c r="H470" s="86">
        <v>0.2644</v>
      </c>
      <c r="I470" s="126">
        <f t="shared" si="124"/>
        <v>14.32</v>
      </c>
      <c r="J470" s="141">
        <f t="shared" si="125"/>
        <v>2305.52</v>
      </c>
      <c r="K470" s="128"/>
      <c r="L470" s="135">
        <f t="shared" si="123"/>
        <v>0</v>
      </c>
      <c r="M470" s="169">
        <f t="shared" si="126"/>
        <v>14.32</v>
      </c>
      <c r="N470" s="131">
        <f t="shared" si="127"/>
        <v>2305.52</v>
      </c>
      <c r="O470" s="132"/>
      <c r="P470" s="132"/>
    </row>
    <row r="471" ht="33.75" spans="1:16">
      <c r="A471" s="82" t="s">
        <v>1305</v>
      </c>
      <c r="B471" s="82" t="s">
        <v>1306</v>
      </c>
      <c r="C471" s="83" t="s">
        <v>149</v>
      </c>
      <c r="D471" s="82" t="s">
        <v>1307</v>
      </c>
      <c r="E471" s="83" t="s">
        <v>151</v>
      </c>
      <c r="F471" s="84">
        <v>1</v>
      </c>
      <c r="G471" s="85">
        <v>4245.06</v>
      </c>
      <c r="H471" s="86">
        <v>0.2644</v>
      </c>
      <c r="I471" s="126">
        <f t="shared" si="124"/>
        <v>5367.45</v>
      </c>
      <c r="J471" s="141">
        <f t="shared" si="125"/>
        <v>5367.45</v>
      </c>
      <c r="K471" s="128"/>
      <c r="L471" s="135">
        <f t="shared" si="123"/>
        <v>0</v>
      </c>
      <c r="M471" s="169">
        <f t="shared" si="126"/>
        <v>5367.45</v>
      </c>
      <c r="N471" s="131">
        <f t="shared" si="127"/>
        <v>5367.45</v>
      </c>
      <c r="O471" s="132"/>
      <c r="P471" s="132"/>
    </row>
    <row r="472" ht="33.75" spans="1:16">
      <c r="A472" s="82" t="s">
        <v>1308</v>
      </c>
      <c r="B472" s="82" t="s">
        <v>1309</v>
      </c>
      <c r="C472" s="83" t="s">
        <v>149</v>
      </c>
      <c r="D472" s="82" t="s">
        <v>1310</v>
      </c>
      <c r="E472" s="83" t="s">
        <v>221</v>
      </c>
      <c r="F472" s="84">
        <v>5244</v>
      </c>
      <c r="G472" s="85">
        <v>6.9</v>
      </c>
      <c r="H472" s="86">
        <v>0.2644</v>
      </c>
      <c r="I472" s="126">
        <f t="shared" si="124"/>
        <v>8.72</v>
      </c>
      <c r="J472" s="141">
        <f t="shared" si="125"/>
        <v>45727.68</v>
      </c>
      <c r="K472" s="128"/>
      <c r="L472" s="135">
        <f t="shared" si="123"/>
        <v>0</v>
      </c>
      <c r="M472" s="169">
        <f t="shared" si="126"/>
        <v>8.72</v>
      </c>
      <c r="N472" s="131">
        <f t="shared" si="127"/>
        <v>45727.68</v>
      </c>
      <c r="O472" s="132"/>
      <c r="P472" s="132"/>
    </row>
    <row r="473" ht="33.75" spans="1:16">
      <c r="A473" s="82" t="s">
        <v>1311</v>
      </c>
      <c r="B473" s="82" t="s">
        <v>1312</v>
      </c>
      <c r="C473" s="83" t="s">
        <v>149</v>
      </c>
      <c r="D473" s="82" t="s">
        <v>1313</v>
      </c>
      <c r="E473" s="83" t="s">
        <v>221</v>
      </c>
      <c r="F473" s="84">
        <v>640</v>
      </c>
      <c r="G473" s="85">
        <v>6.79</v>
      </c>
      <c r="H473" s="86">
        <v>0.2644</v>
      </c>
      <c r="I473" s="126">
        <f t="shared" si="124"/>
        <v>8.58</v>
      </c>
      <c r="J473" s="141">
        <f t="shared" si="125"/>
        <v>5491.2</v>
      </c>
      <c r="K473" s="128"/>
      <c r="L473" s="135">
        <f t="shared" si="123"/>
        <v>0</v>
      </c>
      <c r="M473" s="169">
        <f t="shared" si="126"/>
        <v>8.58</v>
      </c>
      <c r="N473" s="131">
        <f t="shared" si="127"/>
        <v>5491.2</v>
      </c>
      <c r="O473" s="132"/>
      <c r="P473" s="132"/>
    </row>
    <row r="474" ht="33.75" spans="1:16">
      <c r="A474" s="82" t="s">
        <v>1314</v>
      </c>
      <c r="B474" s="82" t="s">
        <v>1315</v>
      </c>
      <c r="C474" s="83" t="s">
        <v>149</v>
      </c>
      <c r="D474" s="82" t="s">
        <v>1316</v>
      </c>
      <c r="E474" s="83" t="s">
        <v>151</v>
      </c>
      <c r="F474" s="84">
        <v>4</v>
      </c>
      <c r="G474" s="85">
        <v>58722.9</v>
      </c>
      <c r="H474" s="86">
        <v>0.2644</v>
      </c>
      <c r="I474" s="126">
        <f t="shared" si="124"/>
        <v>74249.23</v>
      </c>
      <c r="J474" s="141">
        <f t="shared" si="125"/>
        <v>296996.92</v>
      </c>
      <c r="K474" s="128"/>
      <c r="L474" s="135">
        <f t="shared" si="123"/>
        <v>0</v>
      </c>
      <c r="M474" s="169">
        <f t="shared" si="126"/>
        <v>74249.23</v>
      </c>
      <c r="N474" s="131">
        <f t="shared" si="127"/>
        <v>296996.92</v>
      </c>
      <c r="O474" s="132"/>
      <c r="P474" s="132"/>
    </row>
    <row r="475" ht="33.75" spans="1:16">
      <c r="A475" s="82" t="s">
        <v>1317</v>
      </c>
      <c r="B475" s="82" t="s">
        <v>1318</v>
      </c>
      <c r="C475" s="83" t="s">
        <v>149</v>
      </c>
      <c r="D475" s="82" t="s">
        <v>1319</v>
      </c>
      <c r="E475" s="83" t="s">
        <v>151</v>
      </c>
      <c r="F475" s="84">
        <v>1</v>
      </c>
      <c r="G475" s="85">
        <v>3517.56</v>
      </c>
      <c r="H475" s="86">
        <v>0.2644</v>
      </c>
      <c r="I475" s="126">
        <f t="shared" si="124"/>
        <v>4447.6</v>
      </c>
      <c r="J475" s="141">
        <f t="shared" si="125"/>
        <v>4447.6</v>
      </c>
      <c r="K475" s="128"/>
      <c r="L475" s="135">
        <f t="shared" si="123"/>
        <v>0</v>
      </c>
      <c r="M475" s="169">
        <f t="shared" si="126"/>
        <v>4447.6</v>
      </c>
      <c r="N475" s="131">
        <f t="shared" si="127"/>
        <v>4447.6</v>
      </c>
      <c r="O475" s="132"/>
      <c r="P475" s="132"/>
    </row>
    <row r="476" ht="22.5" spans="1:16">
      <c r="A476" s="82" t="s">
        <v>1320</v>
      </c>
      <c r="B476" s="82" t="s">
        <v>1321</v>
      </c>
      <c r="C476" s="83" t="s">
        <v>90</v>
      </c>
      <c r="D476" s="82" t="s">
        <v>1322</v>
      </c>
      <c r="E476" s="83" t="s">
        <v>151</v>
      </c>
      <c r="F476" s="84">
        <v>66</v>
      </c>
      <c r="G476" s="85">
        <v>459.36</v>
      </c>
      <c r="H476" s="86">
        <v>0.2644</v>
      </c>
      <c r="I476" s="126">
        <f t="shared" si="124"/>
        <v>580.81</v>
      </c>
      <c r="J476" s="141">
        <f t="shared" si="125"/>
        <v>38333.46</v>
      </c>
      <c r="K476" s="128"/>
      <c r="L476" s="135">
        <f t="shared" si="123"/>
        <v>0</v>
      </c>
      <c r="M476" s="169">
        <f t="shared" si="126"/>
        <v>580.81</v>
      </c>
      <c r="N476" s="131">
        <f t="shared" si="127"/>
        <v>38333.46</v>
      </c>
      <c r="O476" s="132"/>
      <c r="P476" s="132"/>
    </row>
    <row r="477" ht="33.75" spans="1:16">
      <c r="A477" s="82" t="s">
        <v>1323</v>
      </c>
      <c r="B477" s="82" t="s">
        <v>1324</v>
      </c>
      <c r="C477" s="83" t="s">
        <v>149</v>
      </c>
      <c r="D477" s="82" t="s">
        <v>1325</v>
      </c>
      <c r="E477" s="83" t="s">
        <v>151</v>
      </c>
      <c r="F477" s="84">
        <v>1</v>
      </c>
      <c r="G477" s="85">
        <v>5055.77</v>
      </c>
      <c r="H477" s="86">
        <v>0.2644</v>
      </c>
      <c r="I477" s="126">
        <f t="shared" si="124"/>
        <v>6392.51</v>
      </c>
      <c r="J477" s="141">
        <f t="shared" si="125"/>
        <v>6392.51</v>
      </c>
      <c r="K477" s="128"/>
      <c r="L477" s="135">
        <f t="shared" si="123"/>
        <v>0</v>
      </c>
      <c r="M477" s="169">
        <f t="shared" si="126"/>
        <v>6392.51</v>
      </c>
      <c r="N477" s="131">
        <f t="shared" si="127"/>
        <v>6392.51</v>
      </c>
      <c r="O477" s="132"/>
      <c r="P477" s="132"/>
    </row>
    <row r="478" ht="33.75" spans="1:16">
      <c r="A478" s="82" t="s">
        <v>1326</v>
      </c>
      <c r="B478" s="82" t="s">
        <v>1327</v>
      </c>
      <c r="C478" s="83" t="s">
        <v>149</v>
      </c>
      <c r="D478" s="82" t="s">
        <v>1328</v>
      </c>
      <c r="E478" s="83" t="s">
        <v>151</v>
      </c>
      <c r="F478" s="84">
        <v>2</v>
      </c>
      <c r="G478" s="85">
        <v>4594.92</v>
      </c>
      <c r="H478" s="86">
        <v>0.2644</v>
      </c>
      <c r="I478" s="126">
        <f t="shared" si="124"/>
        <v>5809.81</v>
      </c>
      <c r="J478" s="141">
        <f t="shared" si="125"/>
        <v>11619.62</v>
      </c>
      <c r="K478" s="128"/>
      <c r="L478" s="135">
        <f t="shared" si="123"/>
        <v>0</v>
      </c>
      <c r="M478" s="169">
        <f t="shared" si="126"/>
        <v>5809.81</v>
      </c>
      <c r="N478" s="131">
        <f t="shared" si="127"/>
        <v>11619.62</v>
      </c>
      <c r="O478" s="132"/>
      <c r="P478" s="132"/>
    </row>
    <row r="479" ht="33.75" spans="1:16">
      <c r="A479" s="82" t="s">
        <v>1329</v>
      </c>
      <c r="B479" s="82" t="s">
        <v>1330</v>
      </c>
      <c r="C479" s="83" t="s">
        <v>149</v>
      </c>
      <c r="D479" s="82" t="s">
        <v>1331</v>
      </c>
      <c r="E479" s="83" t="s">
        <v>151</v>
      </c>
      <c r="F479" s="84">
        <v>1</v>
      </c>
      <c r="G479" s="85">
        <v>20392.15</v>
      </c>
      <c r="H479" s="86">
        <v>0.2644</v>
      </c>
      <c r="I479" s="126">
        <f t="shared" si="124"/>
        <v>25783.83</v>
      </c>
      <c r="J479" s="141">
        <f t="shared" si="125"/>
        <v>25783.83</v>
      </c>
      <c r="K479" s="128"/>
      <c r="L479" s="135">
        <f t="shared" si="123"/>
        <v>0</v>
      </c>
      <c r="M479" s="169">
        <f t="shared" si="126"/>
        <v>25783.83</v>
      </c>
      <c r="N479" s="131">
        <f t="shared" si="127"/>
        <v>25783.83</v>
      </c>
      <c r="O479" s="132"/>
      <c r="P479" s="132"/>
    </row>
    <row r="480" ht="33.75" spans="1:16">
      <c r="A480" s="82" t="s">
        <v>1332</v>
      </c>
      <c r="B480" s="82" t="s">
        <v>1333</v>
      </c>
      <c r="C480" s="83" t="s">
        <v>149</v>
      </c>
      <c r="D480" s="82" t="s">
        <v>1334</v>
      </c>
      <c r="E480" s="83" t="s">
        <v>151</v>
      </c>
      <c r="F480" s="84">
        <v>2</v>
      </c>
      <c r="G480" s="85">
        <v>1126.77</v>
      </c>
      <c r="H480" s="86">
        <v>0.2644</v>
      </c>
      <c r="I480" s="126">
        <f t="shared" si="124"/>
        <v>1424.68</v>
      </c>
      <c r="J480" s="141">
        <f t="shared" si="125"/>
        <v>2849.36</v>
      </c>
      <c r="K480" s="128"/>
      <c r="L480" s="135">
        <f t="shared" si="123"/>
        <v>0</v>
      </c>
      <c r="M480" s="169">
        <f t="shared" si="126"/>
        <v>1424.68</v>
      </c>
      <c r="N480" s="131">
        <f t="shared" si="127"/>
        <v>2849.36</v>
      </c>
      <c r="O480" s="132"/>
      <c r="P480" s="132"/>
    </row>
    <row r="481" ht="33.75" spans="1:16">
      <c r="A481" s="82" t="s">
        <v>1335</v>
      </c>
      <c r="B481" s="82" t="s">
        <v>1336</v>
      </c>
      <c r="C481" s="83" t="s">
        <v>149</v>
      </c>
      <c r="D481" s="82" t="s">
        <v>1337</v>
      </c>
      <c r="E481" s="83" t="s">
        <v>151</v>
      </c>
      <c r="F481" s="84">
        <v>6</v>
      </c>
      <c r="G481" s="85">
        <v>877.99</v>
      </c>
      <c r="H481" s="86">
        <v>0.2644</v>
      </c>
      <c r="I481" s="126">
        <f t="shared" si="124"/>
        <v>1110.13</v>
      </c>
      <c r="J481" s="141">
        <f t="shared" si="125"/>
        <v>6660.78</v>
      </c>
      <c r="K481" s="199"/>
      <c r="L481" s="135">
        <f t="shared" si="123"/>
        <v>0</v>
      </c>
      <c r="M481" s="169">
        <f t="shared" si="126"/>
        <v>1110.13</v>
      </c>
      <c r="N481" s="131">
        <f t="shared" si="127"/>
        <v>6660.78</v>
      </c>
      <c r="O481" s="133"/>
      <c r="P481" s="132"/>
    </row>
    <row r="482" ht="33.75" spans="1:16">
      <c r="A482" s="82" t="s">
        <v>1338</v>
      </c>
      <c r="B482" s="82" t="s">
        <v>1339</v>
      </c>
      <c r="C482" s="83" t="s">
        <v>149</v>
      </c>
      <c r="D482" s="82" t="s">
        <v>1340</v>
      </c>
      <c r="E482" s="83" t="s">
        <v>151</v>
      </c>
      <c r="F482" s="84">
        <v>2</v>
      </c>
      <c r="G482" s="85">
        <v>918.54</v>
      </c>
      <c r="H482" s="86">
        <v>0.2644</v>
      </c>
      <c r="I482" s="126">
        <f t="shared" si="124"/>
        <v>1161.4</v>
      </c>
      <c r="J482" s="141">
        <f t="shared" si="125"/>
        <v>2322.8</v>
      </c>
      <c r="K482" s="134"/>
      <c r="L482" s="135">
        <f t="shared" si="123"/>
        <v>0</v>
      </c>
      <c r="M482" s="169">
        <f t="shared" si="126"/>
        <v>1161.4</v>
      </c>
      <c r="N482" s="131">
        <f t="shared" si="127"/>
        <v>2322.8</v>
      </c>
      <c r="O482" s="133"/>
      <c r="P482" s="133"/>
    </row>
    <row r="483" ht="33.75" spans="1:16">
      <c r="A483" s="82" t="s">
        <v>1341</v>
      </c>
      <c r="B483" s="82" t="s">
        <v>1342</v>
      </c>
      <c r="C483" s="83" t="s">
        <v>149</v>
      </c>
      <c r="D483" s="82" t="s">
        <v>1343</v>
      </c>
      <c r="E483" s="83" t="s">
        <v>151</v>
      </c>
      <c r="F483" s="84">
        <v>2</v>
      </c>
      <c r="G483" s="85">
        <v>1214.86</v>
      </c>
      <c r="H483" s="86">
        <v>0.2644</v>
      </c>
      <c r="I483" s="126">
        <f t="shared" si="124"/>
        <v>1536.06</v>
      </c>
      <c r="J483" s="141">
        <f t="shared" si="125"/>
        <v>3072.12</v>
      </c>
      <c r="K483" s="199"/>
      <c r="L483" s="135">
        <f t="shared" si="123"/>
        <v>0</v>
      </c>
      <c r="M483" s="169">
        <f t="shared" si="126"/>
        <v>1536.06</v>
      </c>
      <c r="N483" s="131">
        <f t="shared" si="127"/>
        <v>3072.12</v>
      </c>
      <c r="O483" s="133"/>
      <c r="P483" s="133"/>
    </row>
    <row r="484" ht="33.75" spans="1:16">
      <c r="A484" s="224" t="s">
        <v>1344</v>
      </c>
      <c r="B484" s="224" t="s">
        <v>1345</v>
      </c>
      <c r="C484" s="225" t="s">
        <v>149</v>
      </c>
      <c r="D484" s="224" t="s">
        <v>1346</v>
      </c>
      <c r="E484" s="225" t="s">
        <v>151</v>
      </c>
      <c r="F484" s="226">
        <v>65</v>
      </c>
      <c r="G484" s="98">
        <v>543.52</v>
      </c>
      <c r="H484" s="86">
        <v>0.2644</v>
      </c>
      <c r="I484" s="126">
        <f t="shared" si="124"/>
        <v>687.22</v>
      </c>
      <c r="J484" s="141">
        <f t="shared" si="125"/>
        <v>44669.3</v>
      </c>
      <c r="K484" s="134"/>
      <c r="L484" s="135">
        <f t="shared" si="123"/>
        <v>0</v>
      </c>
      <c r="M484" s="169">
        <f t="shared" si="126"/>
        <v>687.22</v>
      </c>
      <c r="N484" s="131">
        <f t="shared" si="127"/>
        <v>44669.3</v>
      </c>
      <c r="O484" s="133"/>
      <c r="P484" s="133"/>
    </row>
    <row r="485" ht="33.75" spans="1:16">
      <c r="A485" s="224" t="s">
        <v>1347</v>
      </c>
      <c r="B485" s="224" t="s">
        <v>1348</v>
      </c>
      <c r="C485" s="225" t="s">
        <v>149</v>
      </c>
      <c r="D485" s="224" t="s">
        <v>1349</v>
      </c>
      <c r="E485" s="225" t="s">
        <v>151</v>
      </c>
      <c r="F485" s="226">
        <v>1</v>
      </c>
      <c r="G485" s="98">
        <v>1610.92</v>
      </c>
      <c r="H485" s="86">
        <v>0.2644</v>
      </c>
      <c r="I485" s="126">
        <f t="shared" si="124"/>
        <v>2036.84</v>
      </c>
      <c r="J485" s="141">
        <f t="shared" si="125"/>
        <v>2036.84</v>
      </c>
      <c r="K485" s="134"/>
      <c r="L485" s="135">
        <f t="shared" si="123"/>
        <v>0</v>
      </c>
      <c r="M485" s="169">
        <f t="shared" si="126"/>
        <v>2036.84</v>
      </c>
      <c r="N485" s="131">
        <f t="shared" si="127"/>
        <v>2036.84</v>
      </c>
      <c r="O485" s="133"/>
      <c r="P485" s="133"/>
    </row>
    <row r="486" ht="33.75" spans="1:16">
      <c r="A486" s="82" t="s">
        <v>1350</v>
      </c>
      <c r="B486" s="82" t="s">
        <v>1351</v>
      </c>
      <c r="C486" s="83" t="s">
        <v>149</v>
      </c>
      <c r="D486" s="82" t="s">
        <v>1352</v>
      </c>
      <c r="E486" s="83" t="s">
        <v>151</v>
      </c>
      <c r="F486" s="84">
        <v>3</v>
      </c>
      <c r="G486" s="85">
        <v>10520.93</v>
      </c>
      <c r="H486" s="86">
        <v>0.2644</v>
      </c>
      <c r="I486" s="126">
        <f t="shared" si="124"/>
        <v>13302.66</v>
      </c>
      <c r="J486" s="141">
        <f t="shared" si="125"/>
        <v>39907.98</v>
      </c>
      <c r="K486" s="199"/>
      <c r="L486" s="135">
        <f t="shared" si="123"/>
        <v>0</v>
      </c>
      <c r="M486" s="169">
        <f t="shared" si="126"/>
        <v>13302.66</v>
      </c>
      <c r="N486" s="131">
        <f t="shared" si="127"/>
        <v>39907.98</v>
      </c>
      <c r="O486" s="133"/>
      <c r="P486" s="133"/>
    </row>
    <row r="487" ht="33.75" spans="1:16">
      <c r="A487" s="82" t="s">
        <v>1353</v>
      </c>
      <c r="B487" s="82" t="s">
        <v>1354</v>
      </c>
      <c r="C487" s="83" t="s">
        <v>149</v>
      </c>
      <c r="D487" s="82" t="s">
        <v>1355</v>
      </c>
      <c r="E487" s="83" t="s">
        <v>151</v>
      </c>
      <c r="F487" s="84">
        <v>1</v>
      </c>
      <c r="G487" s="85">
        <v>3051.28</v>
      </c>
      <c r="H487" s="86">
        <v>0.2644</v>
      </c>
      <c r="I487" s="126">
        <f t="shared" si="124"/>
        <v>3858.03</v>
      </c>
      <c r="J487" s="141">
        <f t="shared" si="125"/>
        <v>3858.03</v>
      </c>
      <c r="K487" s="134"/>
      <c r="L487" s="135">
        <f t="shared" si="123"/>
        <v>0</v>
      </c>
      <c r="M487" s="169">
        <f t="shared" si="126"/>
        <v>3858.03</v>
      </c>
      <c r="N487" s="131">
        <f t="shared" si="127"/>
        <v>3858.03</v>
      </c>
      <c r="O487" s="133"/>
      <c r="P487" s="133"/>
    </row>
    <row r="488" ht="33.75" spans="1:16">
      <c r="A488" s="82" t="s">
        <v>1356</v>
      </c>
      <c r="B488" s="82" t="s">
        <v>1357</v>
      </c>
      <c r="C488" s="83" t="s">
        <v>149</v>
      </c>
      <c r="D488" s="82" t="s">
        <v>1358</v>
      </c>
      <c r="E488" s="83" t="s">
        <v>151</v>
      </c>
      <c r="F488" s="84">
        <v>9</v>
      </c>
      <c r="G488" s="85">
        <v>3703.58</v>
      </c>
      <c r="H488" s="86">
        <v>0.2644</v>
      </c>
      <c r="I488" s="126">
        <f t="shared" si="124"/>
        <v>4682.8</v>
      </c>
      <c r="J488" s="141">
        <f t="shared" si="125"/>
        <v>42145.2</v>
      </c>
      <c r="K488" s="199"/>
      <c r="L488" s="135">
        <f t="shared" si="123"/>
        <v>0</v>
      </c>
      <c r="M488" s="169">
        <f t="shared" si="126"/>
        <v>4682.8</v>
      </c>
      <c r="N488" s="131">
        <f t="shared" si="127"/>
        <v>42145.2</v>
      </c>
      <c r="O488" s="133"/>
      <c r="P488" s="133"/>
    </row>
    <row r="489" ht="33.75" spans="1:16">
      <c r="A489" s="82" t="s">
        <v>1359</v>
      </c>
      <c r="B489" s="82" t="s">
        <v>1360</v>
      </c>
      <c r="C489" s="83" t="s">
        <v>149</v>
      </c>
      <c r="D489" s="82" t="s">
        <v>1361</v>
      </c>
      <c r="E489" s="83" t="s">
        <v>151</v>
      </c>
      <c r="F489" s="84">
        <v>39</v>
      </c>
      <c r="G489" s="85">
        <v>2488.79</v>
      </c>
      <c r="H489" s="86">
        <v>0.2644</v>
      </c>
      <c r="I489" s="126">
        <f t="shared" si="124"/>
        <v>3146.82</v>
      </c>
      <c r="J489" s="141">
        <f t="shared" si="125"/>
        <v>122725.98</v>
      </c>
      <c r="K489" s="134"/>
      <c r="L489" s="135">
        <f t="shared" si="123"/>
        <v>0</v>
      </c>
      <c r="M489" s="169">
        <f t="shared" si="126"/>
        <v>3146.82</v>
      </c>
      <c r="N489" s="131">
        <f t="shared" si="127"/>
        <v>122725.98</v>
      </c>
      <c r="O489" s="133"/>
      <c r="P489" s="133"/>
    </row>
    <row r="490" ht="33.75" spans="1:16">
      <c r="A490" s="89" t="s">
        <v>1362</v>
      </c>
      <c r="B490" s="89" t="s">
        <v>1363</v>
      </c>
      <c r="C490" s="201" t="s">
        <v>149</v>
      </c>
      <c r="D490" s="89" t="s">
        <v>1364</v>
      </c>
      <c r="E490" s="201" t="s">
        <v>151</v>
      </c>
      <c r="F490" s="91">
        <v>4</v>
      </c>
      <c r="G490" s="202">
        <v>6788.64</v>
      </c>
      <c r="H490" s="86">
        <v>0.2644</v>
      </c>
      <c r="I490" s="126">
        <f t="shared" si="124"/>
        <v>8583.55</v>
      </c>
      <c r="J490" s="141">
        <f t="shared" si="125"/>
        <v>34334.2</v>
      </c>
      <c r="K490" s="219"/>
      <c r="L490" s="135">
        <f t="shared" si="123"/>
        <v>0</v>
      </c>
      <c r="M490" s="169">
        <f t="shared" si="126"/>
        <v>8583.55</v>
      </c>
      <c r="N490" s="131">
        <f t="shared" si="127"/>
        <v>34334.2</v>
      </c>
      <c r="O490" s="220"/>
      <c r="P490" s="220"/>
    </row>
    <row r="491" ht="33.75" spans="1:16">
      <c r="A491" s="89" t="s">
        <v>1365</v>
      </c>
      <c r="B491" s="89" t="s">
        <v>1366</v>
      </c>
      <c r="C491" s="201" t="s">
        <v>149</v>
      </c>
      <c r="D491" s="89" t="s">
        <v>1367</v>
      </c>
      <c r="E491" s="201" t="s">
        <v>151</v>
      </c>
      <c r="F491" s="91">
        <v>2</v>
      </c>
      <c r="G491" s="202">
        <v>9579.29</v>
      </c>
      <c r="H491" s="86">
        <v>0.2644</v>
      </c>
      <c r="I491" s="126">
        <f t="shared" si="124"/>
        <v>12112.05</v>
      </c>
      <c r="J491" s="141">
        <f t="shared" si="125"/>
        <v>24224.1</v>
      </c>
      <c r="K491" s="219"/>
      <c r="L491" s="135">
        <f t="shared" si="123"/>
        <v>0</v>
      </c>
      <c r="M491" s="169">
        <f t="shared" si="126"/>
        <v>12112.05</v>
      </c>
      <c r="N491" s="131">
        <f t="shared" si="127"/>
        <v>24224.1</v>
      </c>
      <c r="O491" s="220"/>
      <c r="P491" s="220"/>
    </row>
    <row r="492" ht="33.75" spans="1:16">
      <c r="A492" s="82" t="s">
        <v>1368</v>
      </c>
      <c r="B492" s="82" t="s">
        <v>1369</v>
      </c>
      <c r="C492" s="83" t="s">
        <v>149</v>
      </c>
      <c r="D492" s="82" t="s">
        <v>1370</v>
      </c>
      <c r="E492" s="83" t="s">
        <v>151</v>
      </c>
      <c r="F492" s="84">
        <v>8</v>
      </c>
      <c r="G492" s="85">
        <v>7295.45</v>
      </c>
      <c r="H492" s="86">
        <v>0.2644</v>
      </c>
      <c r="I492" s="126">
        <f t="shared" si="124"/>
        <v>9224.36</v>
      </c>
      <c r="J492" s="141">
        <f t="shared" ref="J490:J492" si="128">(TRUNC(I492*F492,2))</f>
        <v>73794.88</v>
      </c>
      <c r="K492" s="128"/>
      <c r="L492" s="135">
        <f t="shared" ref="L492:L511" si="129">$L$1046</f>
        <v>0</v>
      </c>
      <c r="M492" s="169">
        <f t="shared" si="126"/>
        <v>9224.36</v>
      </c>
      <c r="N492" s="131">
        <f t="shared" si="127"/>
        <v>73794.88</v>
      </c>
      <c r="O492" s="132"/>
      <c r="P492" s="132"/>
    </row>
    <row r="493" ht="33.75" spans="1:16">
      <c r="A493" s="82" t="s">
        <v>1371</v>
      </c>
      <c r="B493" s="82" t="s">
        <v>1372</v>
      </c>
      <c r="C493" s="83" t="s">
        <v>149</v>
      </c>
      <c r="D493" s="82" t="s">
        <v>1373</v>
      </c>
      <c r="E493" s="83" t="s">
        <v>351</v>
      </c>
      <c r="F493" s="84">
        <v>4</v>
      </c>
      <c r="G493" s="85">
        <v>1409.74</v>
      </c>
      <c r="H493" s="86">
        <v>0.2644</v>
      </c>
      <c r="I493" s="126">
        <f t="shared" ref="I493:I511" si="130">(TRUNC(G493*H493,2)+G493)</f>
        <v>1782.47</v>
      </c>
      <c r="J493" s="141">
        <f t="shared" ref="J493:J511" si="131">(TRUNC(I493*F493,2))</f>
        <v>7129.88</v>
      </c>
      <c r="K493" s="128"/>
      <c r="L493" s="135">
        <f t="shared" si="129"/>
        <v>0</v>
      </c>
      <c r="M493" s="169">
        <f t="shared" ref="M493:M511" si="132">I493*(1-L493)</f>
        <v>1782.47</v>
      </c>
      <c r="N493" s="131">
        <f t="shared" ref="N493:N511" si="133">(TRUNC(M493*F493,2))</f>
        <v>7129.88</v>
      </c>
      <c r="O493" s="132"/>
      <c r="P493" s="132"/>
    </row>
    <row r="494" ht="15" spans="1:16">
      <c r="A494" s="156" t="s">
        <v>1374</v>
      </c>
      <c r="B494" s="156" t="s">
        <v>87</v>
      </c>
      <c r="C494" s="203"/>
      <c r="D494" s="156" t="s">
        <v>1375</v>
      </c>
      <c r="E494" s="203"/>
      <c r="F494" s="204"/>
      <c r="G494" s="185" t="s">
        <v>146</v>
      </c>
      <c r="H494" s="205"/>
      <c r="I494" s="210"/>
      <c r="J494" s="180">
        <f>SUM(J495:J524)</f>
        <v>2211589.84</v>
      </c>
      <c r="K494" s="181"/>
      <c r="L494" s="211"/>
      <c r="M494" s="212"/>
      <c r="N494" s="213"/>
      <c r="O494" s="184">
        <f>SUM(N495:N524)</f>
        <v>2211589.84</v>
      </c>
      <c r="P494" s="184"/>
    </row>
    <row r="495" ht="112.5" spans="1:16">
      <c r="A495" s="82" t="s">
        <v>1376</v>
      </c>
      <c r="B495" s="82" t="s">
        <v>1377</v>
      </c>
      <c r="C495" s="83" t="s">
        <v>149</v>
      </c>
      <c r="D495" s="82" t="s">
        <v>1378</v>
      </c>
      <c r="E495" s="83" t="s">
        <v>151</v>
      </c>
      <c r="F495" s="84">
        <v>1</v>
      </c>
      <c r="G495" s="85">
        <v>12306.58</v>
      </c>
      <c r="H495" s="86">
        <v>0.2644</v>
      </c>
      <c r="I495" s="126">
        <f t="shared" si="130"/>
        <v>15560.43</v>
      </c>
      <c r="J495" s="141">
        <f t="shared" si="131"/>
        <v>15560.43</v>
      </c>
      <c r="K495" s="128"/>
      <c r="L495" s="135">
        <f t="shared" si="129"/>
        <v>0</v>
      </c>
      <c r="M495" s="169">
        <f t="shared" si="132"/>
        <v>15560.43</v>
      </c>
      <c r="N495" s="131">
        <f t="shared" si="133"/>
        <v>15560.43</v>
      </c>
      <c r="O495" s="132"/>
      <c r="P495" s="132"/>
    </row>
    <row r="496" ht="112.5" spans="1:16">
      <c r="A496" s="82" t="s">
        <v>1379</v>
      </c>
      <c r="B496" s="82" t="s">
        <v>1380</v>
      </c>
      <c r="C496" s="83" t="s">
        <v>149</v>
      </c>
      <c r="D496" s="82" t="s">
        <v>1381</v>
      </c>
      <c r="E496" s="83" t="s">
        <v>151</v>
      </c>
      <c r="F496" s="84">
        <v>1</v>
      </c>
      <c r="G496" s="85">
        <v>9994.58</v>
      </c>
      <c r="H496" s="86">
        <v>0.2644</v>
      </c>
      <c r="I496" s="126">
        <f t="shared" si="130"/>
        <v>12637.14</v>
      </c>
      <c r="J496" s="141">
        <f t="shared" si="131"/>
        <v>12637.14</v>
      </c>
      <c r="K496" s="128"/>
      <c r="L496" s="135">
        <f t="shared" si="129"/>
        <v>0</v>
      </c>
      <c r="M496" s="169">
        <f t="shared" si="132"/>
        <v>12637.14</v>
      </c>
      <c r="N496" s="131">
        <f t="shared" si="133"/>
        <v>12637.14</v>
      </c>
      <c r="O496" s="132"/>
      <c r="P496" s="132"/>
    </row>
    <row r="497" ht="112.5" spans="1:16">
      <c r="A497" s="82" t="s">
        <v>1382</v>
      </c>
      <c r="B497" s="82" t="s">
        <v>1383</v>
      </c>
      <c r="C497" s="83" t="s">
        <v>149</v>
      </c>
      <c r="D497" s="82" t="s">
        <v>1384</v>
      </c>
      <c r="E497" s="83" t="s">
        <v>151</v>
      </c>
      <c r="F497" s="84">
        <v>1</v>
      </c>
      <c r="G497" s="85">
        <v>7206.58</v>
      </c>
      <c r="H497" s="86">
        <v>0.2644</v>
      </c>
      <c r="I497" s="126">
        <f t="shared" si="130"/>
        <v>9111.99</v>
      </c>
      <c r="J497" s="141">
        <f t="shared" si="131"/>
        <v>9111.99</v>
      </c>
      <c r="K497" s="128"/>
      <c r="L497" s="135">
        <f t="shared" si="129"/>
        <v>0</v>
      </c>
      <c r="M497" s="169">
        <f t="shared" si="132"/>
        <v>9111.99</v>
      </c>
      <c r="N497" s="131">
        <f t="shared" si="133"/>
        <v>9111.99</v>
      </c>
      <c r="O497" s="132"/>
      <c r="P497" s="132"/>
    </row>
    <row r="498" ht="112.5" spans="1:16">
      <c r="A498" s="82" t="s">
        <v>1385</v>
      </c>
      <c r="B498" s="82" t="s">
        <v>1386</v>
      </c>
      <c r="C498" s="83" t="s">
        <v>149</v>
      </c>
      <c r="D498" s="82" t="s">
        <v>1387</v>
      </c>
      <c r="E498" s="83" t="s">
        <v>151</v>
      </c>
      <c r="F498" s="84">
        <v>1</v>
      </c>
      <c r="G498" s="85">
        <v>13784.58</v>
      </c>
      <c r="H498" s="86">
        <v>0.2644</v>
      </c>
      <c r="I498" s="126">
        <f t="shared" si="130"/>
        <v>17429.22</v>
      </c>
      <c r="J498" s="141">
        <f t="shared" si="131"/>
        <v>17429.22</v>
      </c>
      <c r="K498" s="128"/>
      <c r="L498" s="135">
        <f t="shared" si="129"/>
        <v>0</v>
      </c>
      <c r="M498" s="169">
        <f t="shared" si="132"/>
        <v>17429.22</v>
      </c>
      <c r="N498" s="131">
        <f t="shared" si="133"/>
        <v>17429.22</v>
      </c>
      <c r="O498" s="132"/>
      <c r="P498" s="132"/>
    </row>
    <row r="499" ht="112.5" spans="1:16">
      <c r="A499" s="82" t="s">
        <v>1388</v>
      </c>
      <c r="B499" s="82" t="s">
        <v>1389</v>
      </c>
      <c r="C499" s="83" t="s">
        <v>149</v>
      </c>
      <c r="D499" s="82" t="s">
        <v>1390</v>
      </c>
      <c r="E499" s="83" t="s">
        <v>151</v>
      </c>
      <c r="F499" s="84">
        <v>1</v>
      </c>
      <c r="G499" s="85">
        <v>9845.58</v>
      </c>
      <c r="H499" s="86">
        <v>0.2644</v>
      </c>
      <c r="I499" s="126">
        <f t="shared" si="130"/>
        <v>12448.75</v>
      </c>
      <c r="J499" s="141">
        <f t="shared" si="131"/>
        <v>12448.75</v>
      </c>
      <c r="K499" s="128"/>
      <c r="L499" s="135">
        <f t="shared" si="129"/>
        <v>0</v>
      </c>
      <c r="M499" s="169">
        <f t="shared" si="132"/>
        <v>12448.75</v>
      </c>
      <c r="N499" s="131">
        <f t="shared" si="133"/>
        <v>12448.75</v>
      </c>
      <c r="O499" s="132"/>
      <c r="P499" s="132"/>
    </row>
    <row r="500" ht="112.5" spans="1:16">
      <c r="A500" s="82" t="s">
        <v>1391</v>
      </c>
      <c r="B500" s="82" t="s">
        <v>1392</v>
      </c>
      <c r="C500" s="83" t="s">
        <v>149</v>
      </c>
      <c r="D500" s="82" t="s">
        <v>1393</v>
      </c>
      <c r="E500" s="83" t="s">
        <v>151</v>
      </c>
      <c r="F500" s="84">
        <v>1</v>
      </c>
      <c r="G500" s="85">
        <v>7189.58</v>
      </c>
      <c r="H500" s="86">
        <v>0.2644</v>
      </c>
      <c r="I500" s="126">
        <f t="shared" si="130"/>
        <v>9090.5</v>
      </c>
      <c r="J500" s="141">
        <f t="shared" si="131"/>
        <v>9090.5</v>
      </c>
      <c r="K500" s="128"/>
      <c r="L500" s="135">
        <f t="shared" si="129"/>
        <v>0</v>
      </c>
      <c r="M500" s="169">
        <f t="shared" si="132"/>
        <v>9090.5</v>
      </c>
      <c r="N500" s="131">
        <f t="shared" si="133"/>
        <v>9090.5</v>
      </c>
      <c r="O500" s="132"/>
      <c r="P500" s="132"/>
    </row>
    <row r="501" ht="112.5" spans="1:16">
      <c r="A501" s="82" t="s">
        <v>1394</v>
      </c>
      <c r="B501" s="82" t="s">
        <v>1395</v>
      </c>
      <c r="C501" s="83" t="s">
        <v>149</v>
      </c>
      <c r="D501" s="82" t="s">
        <v>1396</v>
      </c>
      <c r="E501" s="83" t="s">
        <v>151</v>
      </c>
      <c r="F501" s="84">
        <v>1</v>
      </c>
      <c r="G501" s="85">
        <v>18057.58</v>
      </c>
      <c r="H501" s="86">
        <v>0.2644</v>
      </c>
      <c r="I501" s="126">
        <f t="shared" si="130"/>
        <v>22832</v>
      </c>
      <c r="J501" s="141">
        <f t="shared" si="131"/>
        <v>22832</v>
      </c>
      <c r="K501" s="128"/>
      <c r="L501" s="135">
        <f t="shared" si="129"/>
        <v>0</v>
      </c>
      <c r="M501" s="169">
        <f t="shared" si="132"/>
        <v>22832</v>
      </c>
      <c r="N501" s="131">
        <f t="shared" si="133"/>
        <v>22832</v>
      </c>
      <c r="O501" s="132"/>
      <c r="P501" s="132"/>
    </row>
    <row r="502" ht="112.5" spans="1:16">
      <c r="A502" s="82" t="s">
        <v>1397</v>
      </c>
      <c r="B502" s="82" t="s">
        <v>1398</v>
      </c>
      <c r="C502" s="83" t="s">
        <v>149</v>
      </c>
      <c r="D502" s="82" t="s">
        <v>1399</v>
      </c>
      <c r="E502" s="83" t="s">
        <v>151</v>
      </c>
      <c r="F502" s="84">
        <v>1</v>
      </c>
      <c r="G502" s="85">
        <v>12676.58</v>
      </c>
      <c r="H502" s="86">
        <v>0.2644</v>
      </c>
      <c r="I502" s="126">
        <f t="shared" si="130"/>
        <v>16028.26</v>
      </c>
      <c r="J502" s="141">
        <f t="shared" si="131"/>
        <v>16028.26</v>
      </c>
      <c r="K502" s="128"/>
      <c r="L502" s="135">
        <f t="shared" si="129"/>
        <v>0</v>
      </c>
      <c r="M502" s="169">
        <f t="shared" si="132"/>
        <v>16028.26</v>
      </c>
      <c r="N502" s="131">
        <f t="shared" si="133"/>
        <v>16028.26</v>
      </c>
      <c r="O502" s="132"/>
      <c r="P502" s="132"/>
    </row>
    <row r="503" ht="112.5" spans="1:16">
      <c r="A503" s="82" t="s">
        <v>1400</v>
      </c>
      <c r="B503" s="82" t="s">
        <v>1401</v>
      </c>
      <c r="C503" s="83" t="s">
        <v>149</v>
      </c>
      <c r="D503" s="82" t="s">
        <v>1402</v>
      </c>
      <c r="E503" s="83" t="s">
        <v>151</v>
      </c>
      <c r="F503" s="84">
        <v>1</v>
      </c>
      <c r="G503" s="85">
        <v>9252.58</v>
      </c>
      <c r="H503" s="86">
        <v>0.2644</v>
      </c>
      <c r="I503" s="126">
        <f t="shared" si="130"/>
        <v>11698.96</v>
      </c>
      <c r="J503" s="141">
        <f t="shared" si="131"/>
        <v>11698.96</v>
      </c>
      <c r="K503" s="128"/>
      <c r="L503" s="135">
        <f t="shared" si="129"/>
        <v>0</v>
      </c>
      <c r="M503" s="169">
        <f t="shared" si="132"/>
        <v>11698.96</v>
      </c>
      <c r="N503" s="131">
        <f t="shared" si="133"/>
        <v>11698.96</v>
      </c>
      <c r="O503" s="132"/>
      <c r="P503" s="132"/>
    </row>
    <row r="504" ht="112.5" spans="1:16">
      <c r="A504" s="82" t="s">
        <v>1403</v>
      </c>
      <c r="B504" s="82" t="s">
        <v>1404</v>
      </c>
      <c r="C504" s="83" t="s">
        <v>149</v>
      </c>
      <c r="D504" s="82" t="s">
        <v>1405</v>
      </c>
      <c r="E504" s="83" t="s">
        <v>151</v>
      </c>
      <c r="F504" s="84">
        <v>1</v>
      </c>
      <c r="G504" s="85">
        <v>7206.58</v>
      </c>
      <c r="H504" s="86">
        <v>0.2644</v>
      </c>
      <c r="I504" s="126">
        <f t="shared" si="130"/>
        <v>9111.99</v>
      </c>
      <c r="J504" s="141">
        <f t="shared" si="131"/>
        <v>9111.99</v>
      </c>
      <c r="K504" s="128"/>
      <c r="L504" s="135">
        <f t="shared" si="129"/>
        <v>0</v>
      </c>
      <c r="M504" s="169">
        <f t="shared" si="132"/>
        <v>9111.99</v>
      </c>
      <c r="N504" s="131">
        <f t="shared" si="133"/>
        <v>9111.99</v>
      </c>
      <c r="O504" s="132"/>
      <c r="P504" s="132"/>
    </row>
    <row r="505" ht="112.5" spans="1:16">
      <c r="A505" s="82" t="s">
        <v>1406</v>
      </c>
      <c r="B505" s="82" t="s">
        <v>1407</v>
      </c>
      <c r="C505" s="83" t="s">
        <v>149</v>
      </c>
      <c r="D505" s="82" t="s">
        <v>1408</v>
      </c>
      <c r="E505" s="83" t="s">
        <v>151</v>
      </c>
      <c r="F505" s="84">
        <v>1</v>
      </c>
      <c r="G505" s="85">
        <v>12269.58</v>
      </c>
      <c r="H505" s="86">
        <v>0.2644</v>
      </c>
      <c r="I505" s="126">
        <f t="shared" si="130"/>
        <v>15513.65</v>
      </c>
      <c r="J505" s="141">
        <f t="shared" si="131"/>
        <v>15513.65</v>
      </c>
      <c r="K505" s="128"/>
      <c r="L505" s="135">
        <f t="shared" si="129"/>
        <v>0</v>
      </c>
      <c r="M505" s="169">
        <f t="shared" si="132"/>
        <v>15513.65</v>
      </c>
      <c r="N505" s="131">
        <f t="shared" si="133"/>
        <v>15513.65</v>
      </c>
      <c r="O505" s="132"/>
      <c r="P505" s="132"/>
    </row>
    <row r="506" ht="112.5" spans="1:16">
      <c r="A506" s="82" t="s">
        <v>1409</v>
      </c>
      <c r="B506" s="82" t="s">
        <v>1410</v>
      </c>
      <c r="C506" s="83" t="s">
        <v>149</v>
      </c>
      <c r="D506" s="82" t="s">
        <v>1411</v>
      </c>
      <c r="E506" s="83" t="s">
        <v>151</v>
      </c>
      <c r="F506" s="84">
        <v>1</v>
      </c>
      <c r="G506" s="85">
        <v>7073.58</v>
      </c>
      <c r="H506" s="86">
        <v>0.2644</v>
      </c>
      <c r="I506" s="126">
        <f t="shared" si="130"/>
        <v>8943.83</v>
      </c>
      <c r="J506" s="141">
        <f t="shared" si="131"/>
        <v>8943.83</v>
      </c>
      <c r="K506" s="128"/>
      <c r="L506" s="135">
        <f t="shared" si="129"/>
        <v>0</v>
      </c>
      <c r="M506" s="169">
        <f t="shared" si="132"/>
        <v>8943.83</v>
      </c>
      <c r="N506" s="131">
        <f t="shared" si="133"/>
        <v>8943.83</v>
      </c>
      <c r="O506" s="132"/>
      <c r="P506" s="132"/>
    </row>
    <row r="507" ht="112.5" spans="1:16">
      <c r="A507" s="82" t="s">
        <v>1412</v>
      </c>
      <c r="B507" s="82" t="s">
        <v>1413</v>
      </c>
      <c r="C507" s="83" t="s">
        <v>149</v>
      </c>
      <c r="D507" s="82" t="s">
        <v>1414</v>
      </c>
      <c r="E507" s="83" t="s">
        <v>151</v>
      </c>
      <c r="F507" s="84">
        <v>1</v>
      </c>
      <c r="G507" s="85">
        <v>7173.58</v>
      </c>
      <c r="H507" s="86">
        <v>0.2644</v>
      </c>
      <c r="I507" s="126">
        <f t="shared" si="130"/>
        <v>9070.27</v>
      </c>
      <c r="J507" s="141">
        <f t="shared" si="131"/>
        <v>9070.27</v>
      </c>
      <c r="K507" s="128"/>
      <c r="L507" s="135">
        <f t="shared" si="129"/>
        <v>0</v>
      </c>
      <c r="M507" s="169">
        <f t="shared" si="132"/>
        <v>9070.27</v>
      </c>
      <c r="N507" s="131">
        <f t="shared" si="133"/>
        <v>9070.27</v>
      </c>
      <c r="O507" s="132"/>
      <c r="P507" s="132"/>
    </row>
    <row r="508" ht="112.5" spans="1:16">
      <c r="A508" s="82" t="s">
        <v>1415</v>
      </c>
      <c r="B508" s="82" t="s">
        <v>1416</v>
      </c>
      <c r="C508" s="83" t="s">
        <v>149</v>
      </c>
      <c r="D508" s="82" t="s">
        <v>1417</v>
      </c>
      <c r="E508" s="83" t="s">
        <v>151</v>
      </c>
      <c r="F508" s="84">
        <v>1</v>
      </c>
      <c r="G508" s="85">
        <v>16426.58</v>
      </c>
      <c r="H508" s="86">
        <v>0.2644</v>
      </c>
      <c r="I508" s="126">
        <f t="shared" si="130"/>
        <v>20769.76</v>
      </c>
      <c r="J508" s="141">
        <f t="shared" si="131"/>
        <v>20769.76</v>
      </c>
      <c r="K508" s="128"/>
      <c r="L508" s="135">
        <f t="shared" si="129"/>
        <v>0</v>
      </c>
      <c r="M508" s="169">
        <f t="shared" si="132"/>
        <v>20769.76</v>
      </c>
      <c r="N508" s="131">
        <f t="shared" si="133"/>
        <v>20769.76</v>
      </c>
      <c r="O508" s="132"/>
      <c r="P508" s="132"/>
    </row>
    <row r="509" ht="112.5" spans="1:16">
      <c r="A509" s="82" t="s">
        <v>1418</v>
      </c>
      <c r="B509" s="82" t="s">
        <v>1419</v>
      </c>
      <c r="C509" s="83" t="s">
        <v>149</v>
      </c>
      <c r="D509" s="82" t="s">
        <v>1420</v>
      </c>
      <c r="E509" s="83" t="s">
        <v>151</v>
      </c>
      <c r="F509" s="84">
        <v>1</v>
      </c>
      <c r="G509" s="85">
        <v>7891.58</v>
      </c>
      <c r="H509" s="86">
        <v>0.2644</v>
      </c>
      <c r="I509" s="126">
        <f t="shared" si="130"/>
        <v>9978.11</v>
      </c>
      <c r="J509" s="141">
        <f t="shared" si="131"/>
        <v>9978.11</v>
      </c>
      <c r="K509" s="128"/>
      <c r="L509" s="135">
        <f t="shared" si="129"/>
        <v>0</v>
      </c>
      <c r="M509" s="169">
        <f t="shared" si="132"/>
        <v>9978.11</v>
      </c>
      <c r="N509" s="131">
        <f t="shared" si="133"/>
        <v>9978.11</v>
      </c>
      <c r="O509" s="132"/>
      <c r="P509" s="132"/>
    </row>
    <row r="510" ht="33.75" spans="1:16">
      <c r="A510" s="82" t="s">
        <v>1421</v>
      </c>
      <c r="B510" s="82" t="s">
        <v>1422</v>
      </c>
      <c r="C510" s="83" t="s">
        <v>149</v>
      </c>
      <c r="D510" s="82" t="s">
        <v>1423</v>
      </c>
      <c r="E510" s="83" t="s">
        <v>151</v>
      </c>
      <c r="F510" s="84">
        <v>1</v>
      </c>
      <c r="G510" s="85">
        <v>14869.06</v>
      </c>
      <c r="H510" s="86">
        <v>0.2644</v>
      </c>
      <c r="I510" s="126">
        <f t="shared" si="130"/>
        <v>18800.43</v>
      </c>
      <c r="J510" s="141">
        <f t="shared" si="131"/>
        <v>18800.43</v>
      </c>
      <c r="K510" s="128"/>
      <c r="L510" s="135">
        <f t="shared" si="129"/>
        <v>0</v>
      </c>
      <c r="M510" s="169">
        <f t="shared" si="132"/>
        <v>18800.43</v>
      </c>
      <c r="N510" s="131">
        <f t="shared" si="133"/>
        <v>18800.43</v>
      </c>
      <c r="O510" s="132"/>
      <c r="P510" s="132"/>
    </row>
    <row r="511" ht="33.75" spans="1:16">
      <c r="A511" s="89" t="s">
        <v>1424</v>
      </c>
      <c r="B511" s="89" t="s">
        <v>1425</v>
      </c>
      <c r="C511" s="201" t="s">
        <v>149</v>
      </c>
      <c r="D511" s="89" t="s">
        <v>1426</v>
      </c>
      <c r="E511" s="201" t="s">
        <v>151</v>
      </c>
      <c r="F511" s="91">
        <v>1</v>
      </c>
      <c r="G511" s="202">
        <v>14869.06</v>
      </c>
      <c r="H511" s="86">
        <v>0.2644</v>
      </c>
      <c r="I511" s="126">
        <f t="shared" si="130"/>
        <v>18800.43</v>
      </c>
      <c r="J511" s="141">
        <f t="shared" si="131"/>
        <v>18800.43</v>
      </c>
      <c r="K511" s="219"/>
      <c r="L511" s="135">
        <f t="shared" si="129"/>
        <v>0</v>
      </c>
      <c r="M511" s="169">
        <f t="shared" si="132"/>
        <v>18800.43</v>
      </c>
      <c r="N511" s="131">
        <f t="shared" si="133"/>
        <v>18800.43</v>
      </c>
      <c r="O511" s="220"/>
      <c r="P511" s="220"/>
    </row>
    <row r="512" ht="33.75" spans="1:16">
      <c r="A512" s="82" t="s">
        <v>1427</v>
      </c>
      <c r="B512" s="82" t="s">
        <v>1428</v>
      </c>
      <c r="C512" s="83" t="s">
        <v>149</v>
      </c>
      <c r="D512" s="82" t="s">
        <v>1429</v>
      </c>
      <c r="E512" s="83" t="s">
        <v>151</v>
      </c>
      <c r="F512" s="84">
        <v>2</v>
      </c>
      <c r="G512" s="85">
        <v>19845.67</v>
      </c>
      <c r="H512" s="86">
        <v>0.2644</v>
      </c>
      <c r="I512" s="126">
        <f t="shared" ref="I512:I532" si="134">(TRUNC(G512*H512,2)+G512)</f>
        <v>25092.86</v>
      </c>
      <c r="J512" s="141">
        <f t="shared" ref="J511:J532" si="135">(TRUNC(I512*F512,2))</f>
        <v>50185.72</v>
      </c>
      <c r="K512" s="128"/>
      <c r="L512" s="135">
        <f t="shared" ref="L512:L532" si="136">$L$1046</f>
        <v>0</v>
      </c>
      <c r="M512" s="169">
        <f t="shared" ref="M512:M532" si="137">I512*(1-L512)</f>
        <v>25092.86</v>
      </c>
      <c r="N512" s="131">
        <f t="shared" ref="N512:N532" si="138">(TRUNC(M512*F512,2))</f>
        <v>50185.72</v>
      </c>
      <c r="O512" s="132"/>
      <c r="P512" s="132"/>
    </row>
    <row r="513" ht="78.75" spans="1:16">
      <c r="A513" s="229" t="s">
        <v>1430</v>
      </c>
      <c r="B513" s="229" t="s">
        <v>1431</v>
      </c>
      <c r="C513" s="230" t="s">
        <v>149</v>
      </c>
      <c r="D513" s="229" t="s">
        <v>1432</v>
      </c>
      <c r="E513" s="230" t="s">
        <v>351</v>
      </c>
      <c r="F513" s="231">
        <v>1</v>
      </c>
      <c r="G513" s="232">
        <v>501045</v>
      </c>
      <c r="H513" s="233">
        <v>0.1689</v>
      </c>
      <c r="I513" s="244">
        <f t="shared" si="134"/>
        <v>585671.5</v>
      </c>
      <c r="J513" s="245">
        <f t="shared" si="135"/>
        <v>585671.5</v>
      </c>
      <c r="K513" s="246"/>
      <c r="L513" s="247">
        <f t="shared" si="136"/>
        <v>0</v>
      </c>
      <c r="M513" s="248">
        <f t="shared" si="137"/>
        <v>585671.5</v>
      </c>
      <c r="N513" s="249">
        <f t="shared" si="138"/>
        <v>585671.5</v>
      </c>
      <c r="O513" s="250"/>
      <c r="P513" s="250"/>
    </row>
    <row r="514" ht="78.75" spans="1:16">
      <c r="A514" s="82" t="s">
        <v>1433</v>
      </c>
      <c r="B514" s="82" t="s">
        <v>1434</v>
      </c>
      <c r="C514" s="83" t="s">
        <v>149</v>
      </c>
      <c r="D514" s="82" t="s">
        <v>1435</v>
      </c>
      <c r="E514" s="83" t="s">
        <v>151</v>
      </c>
      <c r="F514" s="84">
        <v>1</v>
      </c>
      <c r="G514" s="85">
        <v>4191.26</v>
      </c>
      <c r="H514" s="86">
        <v>0.2644</v>
      </c>
      <c r="I514" s="126">
        <f t="shared" si="134"/>
        <v>5299.42</v>
      </c>
      <c r="J514" s="141">
        <f t="shared" si="135"/>
        <v>5299.42</v>
      </c>
      <c r="K514" s="128"/>
      <c r="L514" s="135">
        <f t="shared" si="136"/>
        <v>0</v>
      </c>
      <c r="M514" s="169">
        <f t="shared" si="137"/>
        <v>5299.42</v>
      </c>
      <c r="N514" s="131">
        <f t="shared" si="138"/>
        <v>5299.42</v>
      </c>
      <c r="O514" s="132"/>
      <c r="P514" s="132"/>
    </row>
    <row r="515" ht="78.75" spans="1:16">
      <c r="A515" s="82" t="s">
        <v>1436</v>
      </c>
      <c r="B515" s="82" t="s">
        <v>1437</v>
      </c>
      <c r="C515" s="83" t="s">
        <v>149</v>
      </c>
      <c r="D515" s="82" t="s">
        <v>1438</v>
      </c>
      <c r="E515" s="83" t="s">
        <v>351</v>
      </c>
      <c r="F515" s="84">
        <v>1</v>
      </c>
      <c r="G515" s="85">
        <v>61967.04</v>
      </c>
      <c r="H515" s="86">
        <v>0.2644</v>
      </c>
      <c r="I515" s="126">
        <f t="shared" si="134"/>
        <v>78351.12</v>
      </c>
      <c r="J515" s="141">
        <f t="shared" si="135"/>
        <v>78351.12</v>
      </c>
      <c r="K515" s="128"/>
      <c r="L515" s="135">
        <f t="shared" si="136"/>
        <v>0</v>
      </c>
      <c r="M515" s="169">
        <f t="shared" si="137"/>
        <v>78351.12</v>
      </c>
      <c r="N515" s="131">
        <f t="shared" si="138"/>
        <v>78351.12</v>
      </c>
      <c r="O515" s="132"/>
      <c r="P515" s="132"/>
    </row>
    <row r="516" ht="78.75" spans="1:16">
      <c r="A516" s="229" t="s">
        <v>1439</v>
      </c>
      <c r="B516" s="229" t="s">
        <v>1440</v>
      </c>
      <c r="C516" s="230" t="s">
        <v>149</v>
      </c>
      <c r="D516" s="229" t="s">
        <v>1441</v>
      </c>
      <c r="E516" s="230" t="s">
        <v>351</v>
      </c>
      <c r="F516" s="231">
        <v>1</v>
      </c>
      <c r="G516" s="232">
        <v>833580</v>
      </c>
      <c r="H516" s="233">
        <v>0.1689</v>
      </c>
      <c r="I516" s="244">
        <f t="shared" si="134"/>
        <v>974371.66</v>
      </c>
      <c r="J516" s="245">
        <f t="shared" si="135"/>
        <v>974371.66</v>
      </c>
      <c r="K516" s="246"/>
      <c r="L516" s="247">
        <f t="shared" si="136"/>
        <v>0</v>
      </c>
      <c r="M516" s="248">
        <f t="shared" si="137"/>
        <v>974371.66</v>
      </c>
      <c r="N516" s="249">
        <f t="shared" si="138"/>
        <v>974371.66</v>
      </c>
      <c r="O516" s="250"/>
      <c r="P516" s="250"/>
    </row>
    <row r="517" ht="78.75" spans="1:16">
      <c r="A517" s="82" t="s">
        <v>1442</v>
      </c>
      <c r="B517" s="82" t="s">
        <v>1443</v>
      </c>
      <c r="C517" s="83" t="s">
        <v>149</v>
      </c>
      <c r="D517" s="82" t="s">
        <v>1444</v>
      </c>
      <c r="E517" s="83" t="s">
        <v>151</v>
      </c>
      <c r="F517" s="84">
        <v>1</v>
      </c>
      <c r="G517" s="85">
        <v>4191.26</v>
      </c>
      <c r="H517" s="86">
        <v>0.2644</v>
      </c>
      <c r="I517" s="126">
        <f t="shared" si="134"/>
        <v>5299.42</v>
      </c>
      <c r="J517" s="141">
        <f t="shared" si="135"/>
        <v>5299.42</v>
      </c>
      <c r="K517" s="128"/>
      <c r="L517" s="135">
        <f t="shared" si="136"/>
        <v>0</v>
      </c>
      <c r="M517" s="169">
        <f t="shared" si="137"/>
        <v>5299.42</v>
      </c>
      <c r="N517" s="131">
        <f t="shared" si="138"/>
        <v>5299.42</v>
      </c>
      <c r="O517" s="132"/>
      <c r="P517" s="132"/>
    </row>
    <row r="518" ht="90" spans="1:16">
      <c r="A518" s="82" t="s">
        <v>1445</v>
      </c>
      <c r="B518" s="82" t="s">
        <v>1446</v>
      </c>
      <c r="C518" s="83" t="s">
        <v>149</v>
      </c>
      <c r="D518" s="82" t="s">
        <v>1447</v>
      </c>
      <c r="E518" s="83" t="s">
        <v>151</v>
      </c>
      <c r="F518" s="84">
        <v>2</v>
      </c>
      <c r="G518" s="85">
        <v>84651.66</v>
      </c>
      <c r="H518" s="86">
        <v>0.2644</v>
      </c>
      <c r="I518" s="126">
        <f t="shared" si="134"/>
        <v>107033.55</v>
      </c>
      <c r="J518" s="141">
        <f t="shared" si="135"/>
        <v>214067.1</v>
      </c>
      <c r="K518" s="128"/>
      <c r="L518" s="135">
        <f t="shared" si="136"/>
        <v>0</v>
      </c>
      <c r="M518" s="169">
        <f t="shared" si="137"/>
        <v>107033.55</v>
      </c>
      <c r="N518" s="131">
        <f t="shared" si="138"/>
        <v>214067.1</v>
      </c>
      <c r="O518" s="132"/>
      <c r="P518" s="132"/>
    </row>
    <row r="519" ht="56.25" spans="1:16">
      <c r="A519" s="82" t="s">
        <v>1448</v>
      </c>
      <c r="B519" s="82" t="s">
        <v>1449</v>
      </c>
      <c r="C519" s="83" t="s">
        <v>149</v>
      </c>
      <c r="D519" s="82" t="s">
        <v>1450</v>
      </c>
      <c r="E519" s="83" t="s">
        <v>151</v>
      </c>
      <c r="F519" s="84">
        <v>1</v>
      </c>
      <c r="G519" s="85">
        <v>10129.8</v>
      </c>
      <c r="H519" s="86">
        <v>0.2644</v>
      </c>
      <c r="I519" s="126">
        <f t="shared" si="134"/>
        <v>12808.11</v>
      </c>
      <c r="J519" s="141">
        <f t="shared" si="135"/>
        <v>12808.11</v>
      </c>
      <c r="K519" s="128"/>
      <c r="L519" s="135">
        <f t="shared" si="136"/>
        <v>0</v>
      </c>
      <c r="M519" s="169">
        <f t="shared" si="137"/>
        <v>12808.11</v>
      </c>
      <c r="N519" s="131">
        <f t="shared" si="138"/>
        <v>12808.11</v>
      </c>
      <c r="O519" s="132"/>
      <c r="P519" s="132"/>
    </row>
    <row r="520" ht="56.25" spans="1:16">
      <c r="A520" s="82" t="s">
        <v>1451</v>
      </c>
      <c r="B520" s="82" t="s">
        <v>1452</v>
      </c>
      <c r="C520" s="83" t="s">
        <v>149</v>
      </c>
      <c r="D520" s="82" t="s">
        <v>1453</v>
      </c>
      <c r="E520" s="83" t="s">
        <v>151</v>
      </c>
      <c r="F520" s="84">
        <v>1</v>
      </c>
      <c r="G520" s="85">
        <v>6783.95</v>
      </c>
      <c r="H520" s="86">
        <v>0.2644</v>
      </c>
      <c r="I520" s="126">
        <f t="shared" si="134"/>
        <v>8577.62</v>
      </c>
      <c r="J520" s="141">
        <f t="shared" si="135"/>
        <v>8577.62</v>
      </c>
      <c r="K520" s="128"/>
      <c r="L520" s="135">
        <f t="shared" si="136"/>
        <v>0</v>
      </c>
      <c r="M520" s="169">
        <f t="shared" si="137"/>
        <v>8577.62</v>
      </c>
      <c r="N520" s="131">
        <f t="shared" si="138"/>
        <v>8577.62</v>
      </c>
      <c r="O520" s="132"/>
      <c r="P520" s="132"/>
    </row>
    <row r="521" ht="56.25" spans="1:16">
      <c r="A521" s="82" t="s">
        <v>1454</v>
      </c>
      <c r="B521" s="82" t="s">
        <v>1455</v>
      </c>
      <c r="C521" s="83" t="s">
        <v>149</v>
      </c>
      <c r="D521" s="82" t="s">
        <v>1456</v>
      </c>
      <c r="E521" s="83" t="s">
        <v>151</v>
      </c>
      <c r="F521" s="84">
        <v>1</v>
      </c>
      <c r="G521" s="85">
        <v>6766.95</v>
      </c>
      <c r="H521" s="86">
        <v>0.2644</v>
      </c>
      <c r="I521" s="126">
        <f t="shared" si="134"/>
        <v>8556.13</v>
      </c>
      <c r="J521" s="141">
        <f t="shared" si="135"/>
        <v>8556.13</v>
      </c>
      <c r="K521" s="128"/>
      <c r="L521" s="135">
        <f t="shared" si="136"/>
        <v>0</v>
      </c>
      <c r="M521" s="169">
        <f t="shared" si="137"/>
        <v>8556.13</v>
      </c>
      <c r="N521" s="131">
        <f t="shared" si="138"/>
        <v>8556.13</v>
      </c>
      <c r="O521" s="132"/>
      <c r="P521" s="132"/>
    </row>
    <row r="522" ht="56.25" spans="1:16">
      <c r="A522" s="82" t="s">
        <v>1457</v>
      </c>
      <c r="B522" s="82" t="s">
        <v>1458</v>
      </c>
      <c r="C522" s="83" t="s">
        <v>149</v>
      </c>
      <c r="D522" s="82" t="s">
        <v>1459</v>
      </c>
      <c r="E522" s="83" t="s">
        <v>151</v>
      </c>
      <c r="F522" s="84">
        <v>1</v>
      </c>
      <c r="G522" s="85">
        <v>9625.59</v>
      </c>
      <c r="H522" s="86">
        <v>0.2644</v>
      </c>
      <c r="I522" s="126">
        <f t="shared" si="134"/>
        <v>12170.59</v>
      </c>
      <c r="J522" s="141">
        <f t="shared" si="135"/>
        <v>12170.59</v>
      </c>
      <c r="K522" s="128"/>
      <c r="L522" s="135">
        <f t="shared" si="136"/>
        <v>0</v>
      </c>
      <c r="M522" s="169">
        <f t="shared" si="137"/>
        <v>12170.59</v>
      </c>
      <c r="N522" s="131">
        <f t="shared" si="138"/>
        <v>12170.59</v>
      </c>
      <c r="O522" s="132"/>
      <c r="P522" s="132"/>
    </row>
    <row r="523" ht="56.25" spans="1:16">
      <c r="A523" s="82" t="s">
        <v>1460</v>
      </c>
      <c r="B523" s="82" t="s">
        <v>1461</v>
      </c>
      <c r="C523" s="83" t="s">
        <v>149</v>
      </c>
      <c r="D523" s="82" t="s">
        <v>1462</v>
      </c>
      <c r="E523" s="83" t="s">
        <v>151</v>
      </c>
      <c r="F523" s="84">
        <v>1</v>
      </c>
      <c r="G523" s="85">
        <v>7945.95</v>
      </c>
      <c r="H523" s="86">
        <v>0.2644</v>
      </c>
      <c r="I523" s="126">
        <f t="shared" si="134"/>
        <v>10046.85</v>
      </c>
      <c r="J523" s="141">
        <f t="shared" si="135"/>
        <v>10046.85</v>
      </c>
      <c r="K523" s="128"/>
      <c r="L523" s="135">
        <f t="shared" si="136"/>
        <v>0</v>
      </c>
      <c r="M523" s="169">
        <f t="shared" si="137"/>
        <v>10046.85</v>
      </c>
      <c r="N523" s="131">
        <f t="shared" si="138"/>
        <v>10046.85</v>
      </c>
      <c r="O523" s="132"/>
      <c r="P523" s="132"/>
    </row>
    <row r="524" ht="56.25" spans="1:16">
      <c r="A524" s="82" t="s">
        <v>1463</v>
      </c>
      <c r="B524" s="82" t="s">
        <v>1464</v>
      </c>
      <c r="C524" s="83" t="s">
        <v>149</v>
      </c>
      <c r="D524" s="82" t="s">
        <v>1465</v>
      </c>
      <c r="E524" s="83" t="s">
        <v>151</v>
      </c>
      <c r="F524" s="84">
        <v>1</v>
      </c>
      <c r="G524" s="85">
        <v>6610.95</v>
      </c>
      <c r="H524" s="86">
        <v>0.2644</v>
      </c>
      <c r="I524" s="126">
        <f t="shared" si="134"/>
        <v>8358.88</v>
      </c>
      <c r="J524" s="141">
        <f t="shared" si="135"/>
        <v>8358.88</v>
      </c>
      <c r="K524" s="128"/>
      <c r="L524" s="135">
        <f t="shared" si="136"/>
        <v>0</v>
      </c>
      <c r="M524" s="169">
        <f t="shared" si="137"/>
        <v>8358.88</v>
      </c>
      <c r="N524" s="131">
        <f t="shared" si="138"/>
        <v>8358.88</v>
      </c>
      <c r="O524" s="132"/>
      <c r="P524" s="132"/>
    </row>
    <row r="525" ht="15" spans="1:16">
      <c r="A525" s="156" t="s">
        <v>1466</v>
      </c>
      <c r="B525" s="156" t="s">
        <v>87</v>
      </c>
      <c r="C525" s="203"/>
      <c r="D525" s="156" t="s">
        <v>1467</v>
      </c>
      <c r="E525" s="203"/>
      <c r="F525" s="204"/>
      <c r="G525" s="185" t="s">
        <v>146</v>
      </c>
      <c r="H525" s="205"/>
      <c r="I525" s="210"/>
      <c r="J525" s="180">
        <f>J526+J558</f>
        <v>956951.23</v>
      </c>
      <c r="K525" s="181"/>
      <c r="L525" s="211"/>
      <c r="M525" s="212"/>
      <c r="N525" s="213"/>
      <c r="O525" s="184">
        <f>O526+O558</f>
        <v>956951.23</v>
      </c>
      <c r="P525" s="184"/>
    </row>
    <row r="526" ht="15" spans="1:16">
      <c r="A526" s="153" t="s">
        <v>1468</v>
      </c>
      <c r="B526" s="153" t="s">
        <v>87</v>
      </c>
      <c r="C526" s="206"/>
      <c r="D526" s="153" t="s">
        <v>399</v>
      </c>
      <c r="E526" s="154"/>
      <c r="F526" s="234"/>
      <c r="G526" s="235"/>
      <c r="H526" s="155"/>
      <c r="I526" s="170"/>
      <c r="J526" s="171">
        <f>SUM(J527:J557)</f>
        <v>686690</v>
      </c>
      <c r="K526" s="172"/>
      <c r="L526" s="173"/>
      <c r="M526" s="174"/>
      <c r="N526" s="218"/>
      <c r="O526" s="218">
        <f>SUM(N527:N557)</f>
        <v>686690</v>
      </c>
      <c r="P526" s="176"/>
    </row>
    <row r="527" ht="56.25" spans="1:16">
      <c r="A527" s="82" t="s">
        <v>1469</v>
      </c>
      <c r="B527" s="82" t="s">
        <v>1470</v>
      </c>
      <c r="C527" s="83" t="s">
        <v>90</v>
      </c>
      <c r="D527" s="82" t="s">
        <v>1471</v>
      </c>
      <c r="E527" s="83" t="s">
        <v>221</v>
      </c>
      <c r="F527" s="84">
        <v>42</v>
      </c>
      <c r="G527" s="85">
        <v>53.86</v>
      </c>
      <c r="H527" s="86">
        <v>0.2644</v>
      </c>
      <c r="I527" s="126">
        <f t="shared" si="134"/>
        <v>68.1</v>
      </c>
      <c r="J527" s="141">
        <f t="shared" si="135"/>
        <v>2860.2</v>
      </c>
      <c r="K527" s="128"/>
      <c r="L527" s="135">
        <f t="shared" si="136"/>
        <v>0</v>
      </c>
      <c r="M527" s="169">
        <f t="shared" si="137"/>
        <v>68.1</v>
      </c>
      <c r="N527" s="131">
        <f t="shared" si="138"/>
        <v>2860.2</v>
      </c>
      <c r="O527" s="132"/>
      <c r="P527" s="132"/>
    </row>
    <row r="528" ht="56.25" spans="1:16">
      <c r="A528" s="82" t="s">
        <v>1472</v>
      </c>
      <c r="B528" s="82" t="s">
        <v>1473</v>
      </c>
      <c r="C528" s="83" t="s">
        <v>90</v>
      </c>
      <c r="D528" s="82" t="s">
        <v>1474</v>
      </c>
      <c r="E528" s="83" t="s">
        <v>221</v>
      </c>
      <c r="F528" s="84">
        <v>33</v>
      </c>
      <c r="G528" s="85">
        <v>66.93</v>
      </c>
      <c r="H528" s="86">
        <v>0.2644</v>
      </c>
      <c r="I528" s="126">
        <f t="shared" si="134"/>
        <v>84.62</v>
      </c>
      <c r="J528" s="141">
        <f t="shared" si="135"/>
        <v>2792.46</v>
      </c>
      <c r="K528" s="128"/>
      <c r="L528" s="135">
        <f t="shared" si="136"/>
        <v>0</v>
      </c>
      <c r="M528" s="169">
        <f t="shared" si="137"/>
        <v>84.62</v>
      </c>
      <c r="N528" s="131">
        <f t="shared" si="138"/>
        <v>2792.46</v>
      </c>
      <c r="O528" s="132"/>
      <c r="P528" s="132"/>
    </row>
    <row r="529" ht="33.75" spans="1:16">
      <c r="A529" s="82" t="s">
        <v>1475</v>
      </c>
      <c r="B529" s="82" t="s">
        <v>1476</v>
      </c>
      <c r="C529" s="83" t="s">
        <v>149</v>
      </c>
      <c r="D529" s="82" t="s">
        <v>1477</v>
      </c>
      <c r="E529" s="83" t="s">
        <v>151</v>
      </c>
      <c r="F529" s="84">
        <v>6</v>
      </c>
      <c r="G529" s="85">
        <v>378.74</v>
      </c>
      <c r="H529" s="86">
        <v>0.2644</v>
      </c>
      <c r="I529" s="126">
        <f t="shared" si="134"/>
        <v>478.87</v>
      </c>
      <c r="J529" s="141">
        <f t="shared" si="135"/>
        <v>2873.22</v>
      </c>
      <c r="K529" s="128"/>
      <c r="L529" s="135">
        <f t="shared" si="136"/>
        <v>0</v>
      </c>
      <c r="M529" s="169">
        <f t="shared" si="137"/>
        <v>478.87</v>
      </c>
      <c r="N529" s="131">
        <f t="shared" si="138"/>
        <v>2873.22</v>
      </c>
      <c r="O529" s="132"/>
      <c r="P529" s="132"/>
    </row>
    <row r="530" ht="33.75" spans="1:16">
      <c r="A530" s="89" t="s">
        <v>1478</v>
      </c>
      <c r="B530" s="89" t="s">
        <v>1479</v>
      </c>
      <c r="C530" s="201" t="s">
        <v>821</v>
      </c>
      <c r="D530" s="89" t="s">
        <v>1480</v>
      </c>
      <c r="E530" s="201" t="s">
        <v>351</v>
      </c>
      <c r="F530" s="91">
        <v>6</v>
      </c>
      <c r="G530" s="202">
        <v>253.78</v>
      </c>
      <c r="H530" s="86">
        <v>0.2644</v>
      </c>
      <c r="I530" s="126">
        <f t="shared" si="134"/>
        <v>320.87</v>
      </c>
      <c r="J530" s="141">
        <f t="shared" si="135"/>
        <v>1925.22</v>
      </c>
      <c r="K530" s="219"/>
      <c r="L530" s="135">
        <f t="shared" si="136"/>
        <v>0</v>
      </c>
      <c r="M530" s="169">
        <f t="shared" si="137"/>
        <v>320.87</v>
      </c>
      <c r="N530" s="131">
        <f t="shared" si="138"/>
        <v>1925.22</v>
      </c>
      <c r="O530" s="220"/>
      <c r="P530" s="220"/>
    </row>
    <row r="531" ht="45" spans="1:16">
      <c r="A531" s="236" t="s">
        <v>1481</v>
      </c>
      <c r="B531" s="236" t="s">
        <v>1482</v>
      </c>
      <c r="C531" s="237" t="s">
        <v>149</v>
      </c>
      <c r="D531" s="236" t="s">
        <v>1483</v>
      </c>
      <c r="E531" s="237" t="s">
        <v>151</v>
      </c>
      <c r="F531" s="238">
        <v>1</v>
      </c>
      <c r="G531" s="239">
        <v>129726.76</v>
      </c>
      <c r="H531" s="233">
        <v>0.1689</v>
      </c>
      <c r="I531" s="244">
        <f t="shared" si="134"/>
        <v>151637.6</v>
      </c>
      <c r="J531" s="245">
        <f t="shared" si="135"/>
        <v>151637.6</v>
      </c>
      <c r="K531" s="251"/>
      <c r="L531" s="247">
        <f t="shared" si="136"/>
        <v>0</v>
      </c>
      <c r="M531" s="248">
        <f t="shared" si="137"/>
        <v>151637.6</v>
      </c>
      <c r="N531" s="249">
        <f t="shared" si="138"/>
        <v>151637.6</v>
      </c>
      <c r="O531" s="252"/>
      <c r="P531" s="252"/>
    </row>
    <row r="532" ht="45" spans="1:16">
      <c r="A532" s="89" t="s">
        <v>1484</v>
      </c>
      <c r="B532" s="89" t="s">
        <v>1485</v>
      </c>
      <c r="C532" s="201" t="s">
        <v>149</v>
      </c>
      <c r="D532" s="89" t="s">
        <v>1486</v>
      </c>
      <c r="E532" s="201" t="s">
        <v>151</v>
      </c>
      <c r="F532" s="91">
        <v>1</v>
      </c>
      <c r="G532" s="202">
        <v>1982.79</v>
      </c>
      <c r="H532" s="86">
        <v>0.2644</v>
      </c>
      <c r="I532" s="126">
        <f t="shared" si="134"/>
        <v>2507.03</v>
      </c>
      <c r="J532" s="141">
        <f t="shared" si="135"/>
        <v>2507.03</v>
      </c>
      <c r="K532" s="219"/>
      <c r="L532" s="135">
        <f t="shared" si="136"/>
        <v>0</v>
      </c>
      <c r="M532" s="169">
        <f t="shared" si="137"/>
        <v>2507.03</v>
      </c>
      <c r="N532" s="131">
        <f t="shared" si="138"/>
        <v>2507.03</v>
      </c>
      <c r="O532" s="220"/>
      <c r="P532" s="220"/>
    </row>
    <row r="533" ht="33.75" spans="1:16">
      <c r="A533" s="229" t="s">
        <v>1487</v>
      </c>
      <c r="B533" s="229" t="s">
        <v>1488</v>
      </c>
      <c r="C533" s="230" t="s">
        <v>149</v>
      </c>
      <c r="D533" s="229" t="s">
        <v>1489</v>
      </c>
      <c r="E533" s="230" t="s">
        <v>1490</v>
      </c>
      <c r="F533" s="231">
        <v>1</v>
      </c>
      <c r="G533" s="232">
        <v>362384.77</v>
      </c>
      <c r="H533" s="233">
        <v>0.1689</v>
      </c>
      <c r="I533" s="244">
        <f t="shared" ref="I533:I596" si="139">(TRUNC(G533*H533,2)+G533)</f>
        <v>423591.55</v>
      </c>
      <c r="J533" s="245">
        <f t="shared" ref="J533:J596" si="140">(TRUNC(I533*F533,2))</f>
        <v>423591.55</v>
      </c>
      <c r="K533" s="246"/>
      <c r="L533" s="247">
        <f t="shared" ref="L533:L596" si="141">$L$1046</f>
        <v>0</v>
      </c>
      <c r="M533" s="248">
        <f t="shared" ref="M533:M596" si="142">I533*(1-L533)</f>
        <v>423591.55</v>
      </c>
      <c r="N533" s="249">
        <f t="shared" ref="N533:N596" si="143">(TRUNC(M533*F533,2))</f>
        <v>423591.55</v>
      </c>
      <c r="O533" s="250"/>
      <c r="P533" s="250"/>
    </row>
    <row r="534" ht="33.75" spans="1:16">
      <c r="A534" s="82" t="s">
        <v>1491</v>
      </c>
      <c r="B534" s="82" t="s">
        <v>1492</v>
      </c>
      <c r="C534" s="83" t="s">
        <v>149</v>
      </c>
      <c r="D534" s="82" t="s">
        <v>1493</v>
      </c>
      <c r="E534" s="83" t="s">
        <v>151</v>
      </c>
      <c r="F534" s="84">
        <v>1</v>
      </c>
      <c r="G534" s="85">
        <v>2625.96</v>
      </c>
      <c r="H534" s="86">
        <v>0.2644</v>
      </c>
      <c r="I534" s="126">
        <f t="shared" si="139"/>
        <v>3320.26</v>
      </c>
      <c r="J534" s="141">
        <f t="shared" si="140"/>
        <v>3320.26</v>
      </c>
      <c r="K534" s="128"/>
      <c r="L534" s="135">
        <f t="shared" si="141"/>
        <v>0</v>
      </c>
      <c r="M534" s="169">
        <f t="shared" si="142"/>
        <v>3320.26</v>
      </c>
      <c r="N534" s="131">
        <f t="shared" si="143"/>
        <v>3320.26</v>
      </c>
      <c r="O534" s="132"/>
      <c r="P534" s="132"/>
    </row>
    <row r="535" ht="15" spans="1:16">
      <c r="A535" s="82" t="s">
        <v>1494</v>
      </c>
      <c r="B535" s="82" t="s">
        <v>1495</v>
      </c>
      <c r="C535" s="83" t="s">
        <v>166</v>
      </c>
      <c r="D535" s="82" t="s">
        <v>1496</v>
      </c>
      <c r="E535" s="83" t="s">
        <v>151</v>
      </c>
      <c r="F535" s="84">
        <v>3</v>
      </c>
      <c r="G535" s="85">
        <v>663.28</v>
      </c>
      <c r="H535" s="86">
        <v>0.2644</v>
      </c>
      <c r="I535" s="126">
        <f t="shared" si="139"/>
        <v>838.65</v>
      </c>
      <c r="J535" s="141">
        <f t="shared" si="140"/>
        <v>2515.95</v>
      </c>
      <c r="K535" s="128"/>
      <c r="L535" s="135">
        <f t="shared" si="141"/>
        <v>0</v>
      </c>
      <c r="M535" s="169">
        <f t="shared" si="142"/>
        <v>838.65</v>
      </c>
      <c r="N535" s="131">
        <f t="shared" si="143"/>
        <v>2515.95</v>
      </c>
      <c r="O535" s="132"/>
      <c r="P535" s="132"/>
    </row>
    <row r="536" ht="78.75" spans="1:16">
      <c r="A536" s="82" t="s">
        <v>1497</v>
      </c>
      <c r="B536" s="82" t="s">
        <v>1498</v>
      </c>
      <c r="C536" s="83" t="s">
        <v>90</v>
      </c>
      <c r="D536" s="82" t="s">
        <v>1499</v>
      </c>
      <c r="E536" s="83" t="s">
        <v>99</v>
      </c>
      <c r="F536" s="84">
        <v>28.35</v>
      </c>
      <c r="G536" s="85">
        <v>586.01</v>
      </c>
      <c r="H536" s="86">
        <v>0.2644</v>
      </c>
      <c r="I536" s="126">
        <f t="shared" si="139"/>
        <v>740.95</v>
      </c>
      <c r="J536" s="141">
        <f t="shared" si="140"/>
        <v>21005.93</v>
      </c>
      <c r="K536" s="128"/>
      <c r="L536" s="135">
        <f t="shared" si="141"/>
        <v>0</v>
      </c>
      <c r="M536" s="169">
        <f t="shared" si="142"/>
        <v>740.95</v>
      </c>
      <c r="N536" s="131">
        <f t="shared" si="143"/>
        <v>21005.93</v>
      </c>
      <c r="O536" s="132"/>
      <c r="P536" s="132"/>
    </row>
    <row r="537" ht="33.75" spans="1:16">
      <c r="A537" s="82" t="s">
        <v>1500</v>
      </c>
      <c r="B537" s="82" t="s">
        <v>1501</v>
      </c>
      <c r="C537" s="83" t="s">
        <v>149</v>
      </c>
      <c r="D537" s="82" t="s">
        <v>1502</v>
      </c>
      <c r="E537" s="83" t="s">
        <v>99</v>
      </c>
      <c r="F537" s="84">
        <v>19.85</v>
      </c>
      <c r="G537" s="85">
        <v>630.58</v>
      </c>
      <c r="H537" s="86">
        <v>0.2644</v>
      </c>
      <c r="I537" s="126">
        <f t="shared" si="139"/>
        <v>797.3</v>
      </c>
      <c r="J537" s="141">
        <f t="shared" si="140"/>
        <v>15826.4</v>
      </c>
      <c r="K537" s="128"/>
      <c r="L537" s="135">
        <f t="shared" si="141"/>
        <v>0</v>
      </c>
      <c r="M537" s="169">
        <f t="shared" si="142"/>
        <v>797.3</v>
      </c>
      <c r="N537" s="131">
        <f t="shared" si="143"/>
        <v>15826.4</v>
      </c>
      <c r="O537" s="132"/>
      <c r="P537" s="132"/>
    </row>
    <row r="538" ht="90" spans="1:16">
      <c r="A538" s="82" t="s">
        <v>1503</v>
      </c>
      <c r="B538" s="82" t="s">
        <v>1504</v>
      </c>
      <c r="C538" s="83" t="s">
        <v>149</v>
      </c>
      <c r="D538" s="82" t="s">
        <v>1505</v>
      </c>
      <c r="E538" s="83" t="s">
        <v>1506</v>
      </c>
      <c r="F538" s="84">
        <v>34.8</v>
      </c>
      <c r="G538" s="85">
        <v>635.56</v>
      </c>
      <c r="H538" s="86">
        <v>0.2644</v>
      </c>
      <c r="I538" s="126">
        <f t="shared" si="139"/>
        <v>803.6</v>
      </c>
      <c r="J538" s="141">
        <f t="shared" si="140"/>
        <v>27965.28</v>
      </c>
      <c r="K538" s="128"/>
      <c r="L538" s="135">
        <f t="shared" si="141"/>
        <v>0</v>
      </c>
      <c r="M538" s="169">
        <f t="shared" si="142"/>
        <v>803.6</v>
      </c>
      <c r="N538" s="131">
        <f t="shared" si="143"/>
        <v>27965.28</v>
      </c>
      <c r="O538" s="132"/>
      <c r="P538" s="132"/>
    </row>
    <row r="539" ht="33.75" spans="1:16">
      <c r="A539" s="82" t="s">
        <v>1507</v>
      </c>
      <c r="B539" s="82" t="s">
        <v>1508</v>
      </c>
      <c r="C539" s="83" t="s">
        <v>149</v>
      </c>
      <c r="D539" s="82" t="s">
        <v>1509</v>
      </c>
      <c r="E539" s="83" t="s">
        <v>151</v>
      </c>
      <c r="F539" s="84">
        <v>1</v>
      </c>
      <c r="G539" s="85">
        <v>1982.79</v>
      </c>
      <c r="H539" s="86">
        <v>0.2644</v>
      </c>
      <c r="I539" s="126">
        <f t="shared" si="139"/>
        <v>2507.03</v>
      </c>
      <c r="J539" s="141">
        <f t="shared" si="140"/>
        <v>2507.03</v>
      </c>
      <c r="K539" s="128"/>
      <c r="L539" s="135">
        <f t="shared" si="141"/>
        <v>0</v>
      </c>
      <c r="M539" s="169">
        <f t="shared" si="142"/>
        <v>2507.03</v>
      </c>
      <c r="N539" s="131">
        <f t="shared" si="143"/>
        <v>2507.03</v>
      </c>
      <c r="O539" s="132"/>
      <c r="P539" s="132"/>
    </row>
    <row r="540" ht="33.75" spans="1:16">
      <c r="A540" s="82" t="s">
        <v>1510</v>
      </c>
      <c r="B540" s="82" t="s">
        <v>1511</v>
      </c>
      <c r="C540" s="83" t="s">
        <v>149</v>
      </c>
      <c r="D540" s="82" t="s">
        <v>1512</v>
      </c>
      <c r="E540" s="83" t="s">
        <v>221</v>
      </c>
      <c r="F540" s="84">
        <v>30</v>
      </c>
      <c r="G540" s="85">
        <v>53.22</v>
      </c>
      <c r="H540" s="86">
        <v>0.2644</v>
      </c>
      <c r="I540" s="126">
        <f t="shared" si="139"/>
        <v>67.29</v>
      </c>
      <c r="J540" s="141">
        <f t="shared" si="140"/>
        <v>2018.7</v>
      </c>
      <c r="K540" s="128"/>
      <c r="L540" s="135">
        <f t="shared" si="141"/>
        <v>0</v>
      </c>
      <c r="M540" s="169">
        <f t="shared" si="142"/>
        <v>67.29</v>
      </c>
      <c r="N540" s="131">
        <f t="shared" si="143"/>
        <v>2018.7</v>
      </c>
      <c r="O540" s="132"/>
      <c r="P540" s="132"/>
    </row>
    <row r="541" ht="22.5" spans="1:16">
      <c r="A541" s="82" t="s">
        <v>1513</v>
      </c>
      <c r="B541" s="82" t="s">
        <v>1514</v>
      </c>
      <c r="C541" s="83" t="s">
        <v>157</v>
      </c>
      <c r="D541" s="82" t="s">
        <v>1515</v>
      </c>
      <c r="E541" s="83" t="s">
        <v>221</v>
      </c>
      <c r="F541" s="84">
        <v>68</v>
      </c>
      <c r="G541" s="85">
        <v>56.45</v>
      </c>
      <c r="H541" s="86">
        <v>0.2644</v>
      </c>
      <c r="I541" s="126">
        <f t="shared" si="139"/>
        <v>71.37</v>
      </c>
      <c r="J541" s="141">
        <f t="shared" si="140"/>
        <v>4853.16</v>
      </c>
      <c r="K541" s="128"/>
      <c r="L541" s="135">
        <f t="shared" si="141"/>
        <v>0</v>
      </c>
      <c r="M541" s="169">
        <f t="shared" si="142"/>
        <v>71.37</v>
      </c>
      <c r="N541" s="131">
        <f t="shared" si="143"/>
        <v>4853.16</v>
      </c>
      <c r="O541" s="132"/>
      <c r="P541" s="132"/>
    </row>
    <row r="542" ht="22.5" spans="1:16">
      <c r="A542" s="82" t="s">
        <v>1516</v>
      </c>
      <c r="B542" s="82" t="s">
        <v>1517</v>
      </c>
      <c r="C542" s="83" t="s">
        <v>157</v>
      </c>
      <c r="D542" s="82" t="s">
        <v>1518</v>
      </c>
      <c r="E542" s="83" t="s">
        <v>221</v>
      </c>
      <c r="F542" s="84">
        <v>20</v>
      </c>
      <c r="G542" s="85">
        <v>106.25</v>
      </c>
      <c r="H542" s="86">
        <v>0.2644</v>
      </c>
      <c r="I542" s="126">
        <f t="shared" si="139"/>
        <v>134.34</v>
      </c>
      <c r="J542" s="141">
        <f t="shared" si="140"/>
        <v>2686.8</v>
      </c>
      <c r="K542" s="128"/>
      <c r="L542" s="135">
        <f t="shared" si="141"/>
        <v>0</v>
      </c>
      <c r="M542" s="169">
        <f t="shared" si="142"/>
        <v>134.34</v>
      </c>
      <c r="N542" s="131">
        <f t="shared" si="143"/>
        <v>2686.8</v>
      </c>
      <c r="O542" s="132"/>
      <c r="P542" s="132"/>
    </row>
    <row r="543" ht="23" customHeight="1" spans="1:16">
      <c r="A543" s="82" t="s">
        <v>1519</v>
      </c>
      <c r="B543" s="82" t="s">
        <v>1520</v>
      </c>
      <c r="C543" s="83" t="s">
        <v>166</v>
      </c>
      <c r="D543" s="82" t="s">
        <v>1521</v>
      </c>
      <c r="E543" s="83" t="s">
        <v>151</v>
      </c>
      <c r="F543" s="84">
        <v>29</v>
      </c>
      <c r="G543" s="85">
        <v>60.68</v>
      </c>
      <c r="H543" s="86">
        <v>0.2644</v>
      </c>
      <c r="I543" s="126">
        <f t="shared" si="139"/>
        <v>76.72</v>
      </c>
      <c r="J543" s="141">
        <f t="shared" si="140"/>
        <v>2224.88</v>
      </c>
      <c r="K543" s="128"/>
      <c r="L543" s="135">
        <f t="shared" si="141"/>
        <v>0</v>
      </c>
      <c r="M543" s="169">
        <f t="shared" si="142"/>
        <v>76.72</v>
      </c>
      <c r="N543" s="131">
        <f t="shared" si="143"/>
        <v>2224.88</v>
      </c>
      <c r="O543" s="132"/>
      <c r="P543" s="132"/>
    </row>
    <row r="544" ht="33.75" spans="1:16">
      <c r="A544" s="82" t="s">
        <v>1522</v>
      </c>
      <c r="B544" s="82" t="s">
        <v>1523</v>
      </c>
      <c r="C544" s="83" t="s">
        <v>90</v>
      </c>
      <c r="D544" s="82" t="s">
        <v>1524</v>
      </c>
      <c r="E544" s="83" t="s">
        <v>151</v>
      </c>
      <c r="F544" s="84">
        <v>13</v>
      </c>
      <c r="G544" s="85">
        <v>15.45</v>
      </c>
      <c r="H544" s="86">
        <v>0.2644</v>
      </c>
      <c r="I544" s="126">
        <f t="shared" si="139"/>
        <v>19.53</v>
      </c>
      <c r="J544" s="141">
        <f t="shared" si="140"/>
        <v>253.89</v>
      </c>
      <c r="K544" s="128"/>
      <c r="L544" s="135">
        <f t="shared" si="141"/>
        <v>0</v>
      </c>
      <c r="M544" s="169">
        <f t="shared" si="142"/>
        <v>19.53</v>
      </c>
      <c r="N544" s="131">
        <f t="shared" si="143"/>
        <v>253.89</v>
      </c>
      <c r="O544" s="132"/>
      <c r="P544" s="132"/>
    </row>
    <row r="545" ht="24" customHeight="1" spans="1:16">
      <c r="A545" s="82" t="s">
        <v>1525</v>
      </c>
      <c r="B545" s="82" t="s">
        <v>1526</v>
      </c>
      <c r="C545" s="83" t="s">
        <v>166</v>
      </c>
      <c r="D545" s="82" t="s">
        <v>1527</v>
      </c>
      <c r="E545" s="83" t="s">
        <v>151</v>
      </c>
      <c r="F545" s="84">
        <v>1</v>
      </c>
      <c r="G545" s="85">
        <v>350.16</v>
      </c>
      <c r="H545" s="86">
        <v>0.2644</v>
      </c>
      <c r="I545" s="126">
        <f t="shared" si="139"/>
        <v>442.74</v>
      </c>
      <c r="J545" s="141">
        <f t="shared" si="140"/>
        <v>442.74</v>
      </c>
      <c r="K545" s="128"/>
      <c r="L545" s="135">
        <f t="shared" si="141"/>
        <v>0</v>
      </c>
      <c r="M545" s="169">
        <f t="shared" si="142"/>
        <v>442.74</v>
      </c>
      <c r="N545" s="131">
        <f t="shared" si="143"/>
        <v>442.74</v>
      </c>
      <c r="O545" s="132"/>
      <c r="P545" s="132"/>
    </row>
    <row r="546" ht="45" spans="1:16">
      <c r="A546" s="82" t="s">
        <v>1528</v>
      </c>
      <c r="B546" s="82" t="s">
        <v>1097</v>
      </c>
      <c r="C546" s="83" t="s">
        <v>90</v>
      </c>
      <c r="D546" s="82" t="s">
        <v>1098</v>
      </c>
      <c r="E546" s="83" t="s">
        <v>221</v>
      </c>
      <c r="F546" s="84">
        <v>27</v>
      </c>
      <c r="G546" s="85">
        <v>15.52</v>
      </c>
      <c r="H546" s="86">
        <v>0.2644</v>
      </c>
      <c r="I546" s="126">
        <f t="shared" si="139"/>
        <v>19.62</v>
      </c>
      <c r="J546" s="141">
        <f t="shared" si="140"/>
        <v>529.74</v>
      </c>
      <c r="K546" s="128"/>
      <c r="L546" s="135">
        <f t="shared" si="141"/>
        <v>0</v>
      </c>
      <c r="M546" s="169">
        <f t="shared" si="142"/>
        <v>19.62</v>
      </c>
      <c r="N546" s="131">
        <f t="shared" si="143"/>
        <v>529.74</v>
      </c>
      <c r="O546" s="132"/>
      <c r="P546" s="132"/>
    </row>
    <row r="547" ht="33.75" spans="1:16">
      <c r="A547" s="82" t="s">
        <v>1529</v>
      </c>
      <c r="B547" s="82" t="s">
        <v>1145</v>
      </c>
      <c r="C547" s="83" t="s">
        <v>149</v>
      </c>
      <c r="D547" s="82" t="s">
        <v>1146</v>
      </c>
      <c r="E547" s="83" t="s">
        <v>151</v>
      </c>
      <c r="F547" s="84">
        <v>18</v>
      </c>
      <c r="G547" s="85">
        <v>10.8</v>
      </c>
      <c r="H547" s="86">
        <v>0.2644</v>
      </c>
      <c r="I547" s="126">
        <f t="shared" si="139"/>
        <v>13.65</v>
      </c>
      <c r="J547" s="141">
        <f t="shared" si="140"/>
        <v>245.7</v>
      </c>
      <c r="K547" s="128"/>
      <c r="L547" s="135">
        <f t="shared" si="141"/>
        <v>0</v>
      </c>
      <c r="M547" s="169">
        <f t="shared" si="142"/>
        <v>13.65</v>
      </c>
      <c r="N547" s="131">
        <f t="shared" si="143"/>
        <v>245.7</v>
      </c>
      <c r="O547" s="132"/>
      <c r="P547" s="132"/>
    </row>
    <row r="548" ht="33.75" spans="1:16">
      <c r="A548" s="82" t="s">
        <v>1530</v>
      </c>
      <c r="B548" s="82" t="s">
        <v>884</v>
      </c>
      <c r="C548" s="83" t="s">
        <v>149</v>
      </c>
      <c r="D548" s="82" t="s">
        <v>885</v>
      </c>
      <c r="E548" s="83" t="s">
        <v>151</v>
      </c>
      <c r="F548" s="84">
        <v>18</v>
      </c>
      <c r="G548" s="85">
        <v>23.18</v>
      </c>
      <c r="H548" s="86">
        <v>0.2644</v>
      </c>
      <c r="I548" s="126">
        <f t="shared" si="139"/>
        <v>29.3</v>
      </c>
      <c r="J548" s="141">
        <f t="shared" si="140"/>
        <v>527.4</v>
      </c>
      <c r="K548" s="128"/>
      <c r="L548" s="135">
        <f t="shared" si="141"/>
        <v>0</v>
      </c>
      <c r="M548" s="169">
        <f t="shared" si="142"/>
        <v>29.3</v>
      </c>
      <c r="N548" s="131">
        <f t="shared" si="143"/>
        <v>527.4</v>
      </c>
      <c r="O548" s="132"/>
      <c r="P548" s="132"/>
    </row>
    <row r="549" ht="27" customHeight="1" spans="1:16">
      <c r="A549" s="82" t="s">
        <v>1531</v>
      </c>
      <c r="B549" s="82" t="s">
        <v>887</v>
      </c>
      <c r="C549" s="83" t="s">
        <v>821</v>
      </c>
      <c r="D549" s="82" t="s">
        <v>888</v>
      </c>
      <c r="E549" s="83" t="s">
        <v>351</v>
      </c>
      <c r="F549" s="84">
        <v>72</v>
      </c>
      <c r="G549" s="85">
        <v>0.06</v>
      </c>
      <c r="H549" s="86">
        <v>0.2644</v>
      </c>
      <c r="I549" s="126">
        <f t="shared" si="139"/>
        <v>0.07</v>
      </c>
      <c r="J549" s="141">
        <f t="shared" si="140"/>
        <v>5.04</v>
      </c>
      <c r="K549" s="128"/>
      <c r="L549" s="135">
        <f t="shared" si="141"/>
        <v>0</v>
      </c>
      <c r="M549" s="169">
        <f t="shared" si="142"/>
        <v>0.07</v>
      </c>
      <c r="N549" s="131">
        <f t="shared" si="143"/>
        <v>5.04</v>
      </c>
      <c r="O549" s="132"/>
      <c r="P549" s="132"/>
    </row>
    <row r="550" ht="33.75" spans="1:16">
      <c r="A550" s="82" t="s">
        <v>1532</v>
      </c>
      <c r="B550" s="82" t="s">
        <v>890</v>
      </c>
      <c r="C550" s="83" t="s">
        <v>149</v>
      </c>
      <c r="D550" s="82" t="s">
        <v>891</v>
      </c>
      <c r="E550" s="83" t="s">
        <v>151</v>
      </c>
      <c r="F550" s="84">
        <v>36</v>
      </c>
      <c r="G550" s="85">
        <v>0.12</v>
      </c>
      <c r="H550" s="86">
        <v>0.2644</v>
      </c>
      <c r="I550" s="126">
        <f t="shared" si="139"/>
        <v>0.15</v>
      </c>
      <c r="J550" s="141">
        <f t="shared" si="140"/>
        <v>5.4</v>
      </c>
      <c r="K550" s="128"/>
      <c r="L550" s="135">
        <f t="shared" si="141"/>
        <v>0</v>
      </c>
      <c r="M550" s="169">
        <f t="shared" si="142"/>
        <v>0.15</v>
      </c>
      <c r="N550" s="131">
        <f t="shared" si="143"/>
        <v>5.4</v>
      </c>
      <c r="O550" s="132"/>
      <c r="P550" s="132"/>
    </row>
    <row r="551" ht="33.75" spans="1:16">
      <c r="A551" s="82" t="s">
        <v>1533</v>
      </c>
      <c r="B551" s="82" t="s">
        <v>1276</v>
      </c>
      <c r="C551" s="83" t="s">
        <v>149</v>
      </c>
      <c r="D551" s="82" t="s">
        <v>1277</v>
      </c>
      <c r="E551" s="83" t="s">
        <v>151</v>
      </c>
      <c r="F551" s="84">
        <v>18</v>
      </c>
      <c r="G551" s="85">
        <v>2.92</v>
      </c>
      <c r="H551" s="86">
        <v>0.2644</v>
      </c>
      <c r="I551" s="126">
        <f t="shared" si="139"/>
        <v>3.69</v>
      </c>
      <c r="J551" s="141">
        <f t="shared" si="140"/>
        <v>66.42</v>
      </c>
      <c r="K551" s="128"/>
      <c r="L551" s="135">
        <f t="shared" si="141"/>
        <v>0</v>
      </c>
      <c r="M551" s="169">
        <f t="shared" si="142"/>
        <v>3.69</v>
      </c>
      <c r="N551" s="131">
        <f t="shared" si="143"/>
        <v>66.42</v>
      </c>
      <c r="O551" s="132"/>
      <c r="P551" s="132"/>
    </row>
    <row r="552" ht="33.75" spans="1:16">
      <c r="A552" s="82" t="s">
        <v>1534</v>
      </c>
      <c r="B552" s="82" t="s">
        <v>1268</v>
      </c>
      <c r="C552" s="83" t="s">
        <v>157</v>
      </c>
      <c r="D552" s="82" t="s">
        <v>1269</v>
      </c>
      <c r="E552" s="83" t="s">
        <v>151</v>
      </c>
      <c r="F552" s="84">
        <v>4</v>
      </c>
      <c r="G552" s="85">
        <v>25.76</v>
      </c>
      <c r="H552" s="86">
        <v>0.2644</v>
      </c>
      <c r="I552" s="126">
        <f t="shared" si="139"/>
        <v>32.57</v>
      </c>
      <c r="J552" s="141">
        <f t="shared" si="140"/>
        <v>130.28</v>
      </c>
      <c r="K552" s="128"/>
      <c r="L552" s="135">
        <f t="shared" si="141"/>
        <v>0</v>
      </c>
      <c r="M552" s="169">
        <f t="shared" si="142"/>
        <v>32.57</v>
      </c>
      <c r="N552" s="131">
        <f t="shared" si="143"/>
        <v>130.28</v>
      </c>
      <c r="O552" s="132"/>
      <c r="P552" s="132"/>
    </row>
    <row r="553" ht="33.75" spans="1:16">
      <c r="A553" s="82" t="s">
        <v>1535</v>
      </c>
      <c r="B553" s="82" t="s">
        <v>1124</v>
      </c>
      <c r="C553" s="83" t="s">
        <v>157</v>
      </c>
      <c r="D553" s="82" t="s">
        <v>1125</v>
      </c>
      <c r="E553" s="83" t="s">
        <v>151</v>
      </c>
      <c r="F553" s="84">
        <v>3</v>
      </c>
      <c r="G553" s="85">
        <v>30.97</v>
      </c>
      <c r="H553" s="86">
        <v>0.2644</v>
      </c>
      <c r="I553" s="126">
        <f t="shared" si="139"/>
        <v>39.15</v>
      </c>
      <c r="J553" s="141">
        <f t="shared" si="140"/>
        <v>117.45</v>
      </c>
      <c r="K553" s="128"/>
      <c r="L553" s="135">
        <f t="shared" si="141"/>
        <v>0</v>
      </c>
      <c r="M553" s="169">
        <f t="shared" si="142"/>
        <v>39.15</v>
      </c>
      <c r="N553" s="131">
        <f t="shared" si="143"/>
        <v>117.45</v>
      </c>
      <c r="O553" s="132"/>
      <c r="P553" s="132"/>
    </row>
    <row r="554" ht="33.75" spans="1:16">
      <c r="A554" s="82" t="s">
        <v>1536</v>
      </c>
      <c r="B554" s="82" t="s">
        <v>1127</v>
      </c>
      <c r="C554" s="83" t="s">
        <v>157</v>
      </c>
      <c r="D554" s="82" t="s">
        <v>1128</v>
      </c>
      <c r="E554" s="83" t="s">
        <v>151</v>
      </c>
      <c r="F554" s="84">
        <v>3</v>
      </c>
      <c r="G554" s="85">
        <v>35.65</v>
      </c>
      <c r="H554" s="86">
        <v>0.2644</v>
      </c>
      <c r="I554" s="126">
        <f t="shared" si="139"/>
        <v>45.07</v>
      </c>
      <c r="J554" s="141">
        <f t="shared" si="140"/>
        <v>135.21</v>
      </c>
      <c r="K554" s="128"/>
      <c r="L554" s="135">
        <f t="shared" si="141"/>
        <v>0</v>
      </c>
      <c r="M554" s="169">
        <f t="shared" si="142"/>
        <v>45.07</v>
      </c>
      <c r="N554" s="131">
        <f t="shared" si="143"/>
        <v>135.21</v>
      </c>
      <c r="O554" s="132"/>
      <c r="P554" s="132"/>
    </row>
    <row r="555" ht="33.75" spans="1:16">
      <c r="A555" s="82" t="s">
        <v>1537</v>
      </c>
      <c r="B555" s="82" t="s">
        <v>1130</v>
      </c>
      <c r="C555" s="83" t="s">
        <v>157</v>
      </c>
      <c r="D555" s="82" t="s">
        <v>1131</v>
      </c>
      <c r="E555" s="83" t="s">
        <v>151</v>
      </c>
      <c r="F555" s="84">
        <v>1</v>
      </c>
      <c r="G555" s="85">
        <v>31.29</v>
      </c>
      <c r="H555" s="86">
        <v>0.2644</v>
      </c>
      <c r="I555" s="126">
        <f t="shared" si="139"/>
        <v>39.56</v>
      </c>
      <c r="J555" s="141">
        <f t="shared" si="140"/>
        <v>39.56</v>
      </c>
      <c r="K555" s="128"/>
      <c r="L555" s="135">
        <f t="shared" si="141"/>
        <v>0</v>
      </c>
      <c r="M555" s="169">
        <f t="shared" si="142"/>
        <v>39.56</v>
      </c>
      <c r="N555" s="131">
        <f t="shared" si="143"/>
        <v>39.56</v>
      </c>
      <c r="O555" s="132"/>
      <c r="P555" s="132"/>
    </row>
    <row r="556" ht="33.75" spans="1:16">
      <c r="A556" s="82" t="s">
        <v>1538</v>
      </c>
      <c r="B556" s="82" t="s">
        <v>244</v>
      </c>
      <c r="C556" s="83" t="s">
        <v>157</v>
      </c>
      <c r="D556" s="82" t="s">
        <v>245</v>
      </c>
      <c r="E556" s="83" t="s">
        <v>221</v>
      </c>
      <c r="F556" s="84">
        <v>174</v>
      </c>
      <c r="G556" s="85">
        <v>4.56</v>
      </c>
      <c r="H556" s="86">
        <v>0.2644</v>
      </c>
      <c r="I556" s="126">
        <f t="shared" si="139"/>
        <v>5.76</v>
      </c>
      <c r="J556" s="141">
        <f t="shared" si="140"/>
        <v>1002.24</v>
      </c>
      <c r="K556" s="128"/>
      <c r="L556" s="135">
        <f t="shared" si="141"/>
        <v>0</v>
      </c>
      <c r="M556" s="169">
        <f t="shared" si="142"/>
        <v>5.76</v>
      </c>
      <c r="N556" s="131">
        <f t="shared" si="143"/>
        <v>1002.24</v>
      </c>
      <c r="O556" s="132"/>
      <c r="P556" s="132"/>
    </row>
    <row r="557" ht="21" customHeight="1" spans="1:16">
      <c r="A557" s="82" t="s">
        <v>1539</v>
      </c>
      <c r="B557" s="82" t="s">
        <v>1540</v>
      </c>
      <c r="C557" s="83" t="s">
        <v>149</v>
      </c>
      <c r="D557" s="82" t="s">
        <v>1541</v>
      </c>
      <c r="E557" s="83" t="s">
        <v>151</v>
      </c>
      <c r="F557" s="84">
        <v>1</v>
      </c>
      <c r="G557" s="85">
        <v>7970</v>
      </c>
      <c r="H557" s="86">
        <v>0.2644</v>
      </c>
      <c r="I557" s="126">
        <f t="shared" si="139"/>
        <v>10077.26</v>
      </c>
      <c r="J557" s="141">
        <f t="shared" si="140"/>
        <v>10077.26</v>
      </c>
      <c r="K557" s="128"/>
      <c r="L557" s="135">
        <f t="shared" si="141"/>
        <v>0</v>
      </c>
      <c r="M557" s="169">
        <f t="shared" si="142"/>
        <v>10077.26</v>
      </c>
      <c r="N557" s="131">
        <f t="shared" si="143"/>
        <v>10077.26</v>
      </c>
      <c r="O557" s="132"/>
      <c r="P557" s="132"/>
    </row>
    <row r="558" ht="15" spans="1:16">
      <c r="A558" s="153" t="s">
        <v>1542</v>
      </c>
      <c r="B558" s="153" t="s">
        <v>87</v>
      </c>
      <c r="C558" s="206"/>
      <c r="D558" s="153" t="s">
        <v>1543</v>
      </c>
      <c r="E558" s="206"/>
      <c r="F558" s="207"/>
      <c r="G558" s="208" t="s">
        <v>146</v>
      </c>
      <c r="H558" s="209"/>
      <c r="I558" s="215"/>
      <c r="J558" s="171">
        <f>SUM(J559:J567)</f>
        <v>270261.23</v>
      </c>
      <c r="K558" s="172"/>
      <c r="L558" s="216"/>
      <c r="M558" s="217"/>
      <c r="N558" s="227"/>
      <c r="O558" s="176">
        <f>SUM(N559:N567)</f>
        <v>270261.23</v>
      </c>
      <c r="P558" s="176"/>
    </row>
    <row r="559" ht="56.25" spans="1:16">
      <c r="A559" s="82" t="s">
        <v>1544</v>
      </c>
      <c r="B559" s="82" t="s">
        <v>1545</v>
      </c>
      <c r="C559" s="83" t="s">
        <v>157</v>
      </c>
      <c r="D559" s="82" t="s">
        <v>1546</v>
      </c>
      <c r="E559" s="83" t="s">
        <v>99</v>
      </c>
      <c r="F559" s="84">
        <v>120</v>
      </c>
      <c r="G559" s="85">
        <v>55.76</v>
      </c>
      <c r="H559" s="86">
        <v>0.2644</v>
      </c>
      <c r="I559" s="126">
        <f t="shared" si="139"/>
        <v>70.5</v>
      </c>
      <c r="J559" s="141">
        <f t="shared" si="140"/>
        <v>8460</v>
      </c>
      <c r="K559" s="128"/>
      <c r="L559" s="135">
        <f t="shared" si="141"/>
        <v>0</v>
      </c>
      <c r="M559" s="169">
        <f t="shared" si="142"/>
        <v>70.5</v>
      </c>
      <c r="N559" s="131">
        <f t="shared" si="143"/>
        <v>8460</v>
      </c>
      <c r="O559" s="132"/>
      <c r="P559" s="132"/>
    </row>
    <row r="560" ht="56.25" spans="1:16">
      <c r="A560" s="82" t="s">
        <v>1547</v>
      </c>
      <c r="B560" s="82" t="s">
        <v>1171</v>
      </c>
      <c r="C560" s="83" t="s">
        <v>157</v>
      </c>
      <c r="D560" s="82" t="s">
        <v>1172</v>
      </c>
      <c r="E560" s="83" t="s">
        <v>296</v>
      </c>
      <c r="F560" s="84">
        <v>525</v>
      </c>
      <c r="G560" s="85">
        <v>15.1</v>
      </c>
      <c r="H560" s="86">
        <v>0.2644</v>
      </c>
      <c r="I560" s="126">
        <f t="shared" si="139"/>
        <v>19.09</v>
      </c>
      <c r="J560" s="141">
        <f t="shared" si="140"/>
        <v>10022.25</v>
      </c>
      <c r="K560" s="128"/>
      <c r="L560" s="135">
        <f t="shared" si="141"/>
        <v>0</v>
      </c>
      <c r="M560" s="169">
        <f t="shared" si="142"/>
        <v>19.09</v>
      </c>
      <c r="N560" s="131">
        <f t="shared" si="143"/>
        <v>10022.25</v>
      </c>
      <c r="O560" s="132"/>
      <c r="P560" s="132"/>
    </row>
    <row r="561" ht="56.25" spans="1:16">
      <c r="A561" s="82" t="s">
        <v>1548</v>
      </c>
      <c r="B561" s="82" t="s">
        <v>1174</v>
      </c>
      <c r="C561" s="83" t="s">
        <v>157</v>
      </c>
      <c r="D561" s="82" t="s">
        <v>1175</v>
      </c>
      <c r="E561" s="83" t="s">
        <v>296</v>
      </c>
      <c r="F561" s="84">
        <v>427.11</v>
      </c>
      <c r="G561" s="85">
        <v>15.37</v>
      </c>
      <c r="H561" s="86">
        <v>0.2644</v>
      </c>
      <c r="I561" s="126">
        <f t="shared" si="139"/>
        <v>19.43</v>
      </c>
      <c r="J561" s="141">
        <f t="shared" si="140"/>
        <v>8298.74</v>
      </c>
      <c r="K561" s="128"/>
      <c r="L561" s="135">
        <f t="shared" si="141"/>
        <v>0</v>
      </c>
      <c r="M561" s="169">
        <f t="shared" si="142"/>
        <v>19.43</v>
      </c>
      <c r="N561" s="131">
        <f t="shared" si="143"/>
        <v>8298.74</v>
      </c>
      <c r="O561" s="132"/>
      <c r="P561" s="132"/>
    </row>
    <row r="562" ht="56.25" spans="1:16">
      <c r="A562" s="82" t="s">
        <v>1549</v>
      </c>
      <c r="B562" s="82" t="s">
        <v>1189</v>
      </c>
      <c r="C562" s="83" t="s">
        <v>149</v>
      </c>
      <c r="D562" s="82" t="s">
        <v>1190</v>
      </c>
      <c r="E562" s="83" t="s">
        <v>151</v>
      </c>
      <c r="F562" s="84">
        <v>10</v>
      </c>
      <c r="G562" s="85">
        <v>889.28</v>
      </c>
      <c r="H562" s="86">
        <v>0.2644</v>
      </c>
      <c r="I562" s="126">
        <f t="shared" si="139"/>
        <v>1124.4</v>
      </c>
      <c r="J562" s="141">
        <f t="shared" si="140"/>
        <v>11244</v>
      </c>
      <c r="K562" s="128"/>
      <c r="L562" s="135">
        <f t="shared" si="141"/>
        <v>0</v>
      </c>
      <c r="M562" s="169">
        <f t="shared" si="142"/>
        <v>1124.4</v>
      </c>
      <c r="N562" s="131">
        <f t="shared" si="143"/>
        <v>11244</v>
      </c>
      <c r="O562" s="132"/>
      <c r="P562" s="132"/>
    </row>
    <row r="563" ht="33.75" spans="1:16">
      <c r="A563" s="82" t="s">
        <v>1550</v>
      </c>
      <c r="B563" s="82" t="s">
        <v>1551</v>
      </c>
      <c r="C563" s="83" t="s">
        <v>149</v>
      </c>
      <c r="D563" s="82" t="s">
        <v>1552</v>
      </c>
      <c r="E563" s="83" t="s">
        <v>151</v>
      </c>
      <c r="F563" s="84">
        <v>10</v>
      </c>
      <c r="G563" s="85">
        <v>588.83</v>
      </c>
      <c r="H563" s="86">
        <v>0.2644</v>
      </c>
      <c r="I563" s="126">
        <f t="shared" si="139"/>
        <v>744.51</v>
      </c>
      <c r="J563" s="141">
        <f t="shared" si="140"/>
        <v>7445.1</v>
      </c>
      <c r="K563" s="128"/>
      <c r="L563" s="135">
        <f t="shared" si="141"/>
        <v>0</v>
      </c>
      <c r="M563" s="169">
        <f t="shared" si="142"/>
        <v>744.51</v>
      </c>
      <c r="N563" s="131">
        <f t="shared" si="143"/>
        <v>7445.1</v>
      </c>
      <c r="O563" s="132"/>
      <c r="P563" s="132"/>
    </row>
    <row r="564" ht="90" spans="1:16">
      <c r="A564" s="82" t="s">
        <v>1553</v>
      </c>
      <c r="B564" s="82" t="s">
        <v>1180</v>
      </c>
      <c r="C564" s="83" t="s">
        <v>90</v>
      </c>
      <c r="D564" s="82" t="s">
        <v>1181</v>
      </c>
      <c r="E564" s="83" t="s">
        <v>221</v>
      </c>
      <c r="F564" s="84">
        <v>525</v>
      </c>
      <c r="G564" s="85">
        <v>35.83</v>
      </c>
      <c r="H564" s="86">
        <v>0.2644</v>
      </c>
      <c r="I564" s="126">
        <f t="shared" si="139"/>
        <v>45.3</v>
      </c>
      <c r="J564" s="141">
        <f t="shared" si="140"/>
        <v>23782.5</v>
      </c>
      <c r="K564" s="128"/>
      <c r="L564" s="135">
        <f t="shared" si="141"/>
        <v>0</v>
      </c>
      <c r="M564" s="169">
        <f t="shared" si="142"/>
        <v>45.3</v>
      </c>
      <c r="N564" s="131">
        <f t="shared" si="143"/>
        <v>23782.5</v>
      </c>
      <c r="O564" s="132"/>
      <c r="P564" s="132"/>
    </row>
    <row r="565" ht="33.75" spans="1:16">
      <c r="A565" s="82" t="s">
        <v>1554</v>
      </c>
      <c r="B565" s="82" t="s">
        <v>1555</v>
      </c>
      <c r="C565" s="83" t="s">
        <v>149</v>
      </c>
      <c r="D565" s="82" t="s">
        <v>1556</v>
      </c>
      <c r="E565" s="83" t="s">
        <v>221</v>
      </c>
      <c r="F565" s="84">
        <v>175</v>
      </c>
      <c r="G565" s="85">
        <v>210.46</v>
      </c>
      <c r="H565" s="86">
        <v>0.2644</v>
      </c>
      <c r="I565" s="126">
        <f t="shared" si="139"/>
        <v>266.1</v>
      </c>
      <c r="J565" s="141">
        <f t="shared" si="140"/>
        <v>46567.5</v>
      </c>
      <c r="K565" s="128"/>
      <c r="L565" s="135">
        <f t="shared" si="141"/>
        <v>0</v>
      </c>
      <c r="M565" s="169">
        <f t="shared" si="142"/>
        <v>266.1</v>
      </c>
      <c r="N565" s="131">
        <f t="shared" si="143"/>
        <v>46567.5</v>
      </c>
      <c r="O565" s="132"/>
      <c r="P565" s="132"/>
    </row>
    <row r="566" ht="33.75" spans="1:16">
      <c r="A566" s="89" t="s">
        <v>1557</v>
      </c>
      <c r="B566" s="89" t="s">
        <v>1558</v>
      </c>
      <c r="C566" s="201" t="s">
        <v>149</v>
      </c>
      <c r="D566" s="89" t="s">
        <v>1559</v>
      </c>
      <c r="E566" s="201" t="s">
        <v>221</v>
      </c>
      <c r="F566" s="91">
        <v>549</v>
      </c>
      <c r="G566" s="202">
        <v>218.35</v>
      </c>
      <c r="H566" s="86">
        <v>0.2644</v>
      </c>
      <c r="I566" s="126">
        <f t="shared" si="139"/>
        <v>276.08</v>
      </c>
      <c r="J566" s="141">
        <f t="shared" si="140"/>
        <v>151567.92</v>
      </c>
      <c r="K566" s="253"/>
      <c r="L566" s="135">
        <f t="shared" si="141"/>
        <v>0</v>
      </c>
      <c r="M566" s="169">
        <f t="shared" si="142"/>
        <v>276.08</v>
      </c>
      <c r="N566" s="131">
        <f t="shared" si="143"/>
        <v>151567.92</v>
      </c>
      <c r="O566" s="220"/>
      <c r="P566" s="220"/>
    </row>
    <row r="567" ht="33.75" spans="1:16">
      <c r="A567" s="89" t="s">
        <v>1560</v>
      </c>
      <c r="B567" s="89" t="s">
        <v>1561</v>
      </c>
      <c r="C567" s="90" t="s">
        <v>149</v>
      </c>
      <c r="D567" s="89" t="s">
        <v>1562</v>
      </c>
      <c r="E567" s="90" t="s">
        <v>151</v>
      </c>
      <c r="F567" s="91">
        <v>6</v>
      </c>
      <c r="G567" s="92">
        <v>378.74</v>
      </c>
      <c r="H567" s="93">
        <v>0.2644</v>
      </c>
      <c r="I567" s="140">
        <f t="shared" si="139"/>
        <v>478.87</v>
      </c>
      <c r="J567" s="141">
        <f t="shared" si="140"/>
        <v>2873.22</v>
      </c>
      <c r="K567" s="219"/>
      <c r="L567" s="135">
        <f t="shared" si="141"/>
        <v>0</v>
      </c>
      <c r="M567" s="169">
        <f t="shared" si="142"/>
        <v>478.87</v>
      </c>
      <c r="N567" s="143">
        <f t="shared" si="143"/>
        <v>2873.22</v>
      </c>
      <c r="O567" s="220"/>
      <c r="P567" s="220"/>
    </row>
    <row r="568" ht="15" spans="1:16">
      <c r="A568" s="240" t="s">
        <v>1563</v>
      </c>
      <c r="B568" s="240" t="s">
        <v>87</v>
      </c>
      <c r="C568" s="241"/>
      <c r="D568" s="240" t="s">
        <v>1564</v>
      </c>
      <c r="E568" s="241"/>
      <c r="F568" s="242"/>
      <c r="G568" s="243" t="s">
        <v>146</v>
      </c>
      <c r="H568" s="205"/>
      <c r="I568" s="210"/>
      <c r="J568" s="180">
        <f>SUM(J569:J574)</f>
        <v>54018.6</v>
      </c>
      <c r="K568" s="181"/>
      <c r="L568" s="211"/>
      <c r="M568" s="212"/>
      <c r="N568" s="213"/>
      <c r="O568" s="184">
        <f>SUM(N569:N574)</f>
        <v>54018.6</v>
      </c>
      <c r="P568" s="184"/>
    </row>
    <row r="569" ht="33.75" spans="1:16">
      <c r="A569" s="89" t="s">
        <v>1565</v>
      </c>
      <c r="B569" s="89" t="s">
        <v>1566</v>
      </c>
      <c r="C569" s="90" t="s">
        <v>157</v>
      </c>
      <c r="D569" s="89" t="s">
        <v>1567</v>
      </c>
      <c r="E569" s="90" t="s">
        <v>151</v>
      </c>
      <c r="F569" s="91">
        <v>120</v>
      </c>
      <c r="G569" s="92">
        <v>32.81</v>
      </c>
      <c r="H569" s="93">
        <v>0.2644</v>
      </c>
      <c r="I569" s="140">
        <f t="shared" si="139"/>
        <v>41.48</v>
      </c>
      <c r="J569" s="141">
        <f t="shared" si="140"/>
        <v>4977.6</v>
      </c>
      <c r="K569" s="219"/>
      <c r="L569" s="135">
        <f t="shared" si="141"/>
        <v>0</v>
      </c>
      <c r="M569" s="169">
        <f t="shared" si="142"/>
        <v>41.48</v>
      </c>
      <c r="N569" s="143">
        <f t="shared" si="143"/>
        <v>4977.6</v>
      </c>
      <c r="O569" s="220"/>
      <c r="P569" s="220"/>
    </row>
    <row r="570" ht="33.75" spans="1:16">
      <c r="A570" s="89" t="s">
        <v>1568</v>
      </c>
      <c r="B570" s="89" t="s">
        <v>1569</v>
      </c>
      <c r="C570" s="201" t="s">
        <v>157</v>
      </c>
      <c r="D570" s="89" t="s">
        <v>1570</v>
      </c>
      <c r="E570" s="201" t="s">
        <v>151</v>
      </c>
      <c r="F570" s="91">
        <v>24</v>
      </c>
      <c r="G570" s="202">
        <v>49.82</v>
      </c>
      <c r="H570" s="93">
        <v>0.2644</v>
      </c>
      <c r="I570" s="140">
        <f t="shared" si="139"/>
        <v>62.99</v>
      </c>
      <c r="J570" s="141">
        <f t="shared" si="140"/>
        <v>1511.76</v>
      </c>
      <c r="K570" s="219"/>
      <c r="L570" s="135">
        <f t="shared" si="141"/>
        <v>0</v>
      </c>
      <c r="M570" s="169">
        <f t="shared" si="142"/>
        <v>62.99</v>
      </c>
      <c r="N570" s="143">
        <f t="shared" si="143"/>
        <v>1511.76</v>
      </c>
      <c r="O570" s="220"/>
      <c r="P570" s="220"/>
    </row>
    <row r="571" ht="33.75" spans="1:16">
      <c r="A571" s="82" t="s">
        <v>1571</v>
      </c>
      <c r="B571" s="82" t="s">
        <v>1572</v>
      </c>
      <c r="C571" s="83" t="s">
        <v>157</v>
      </c>
      <c r="D571" s="82" t="s">
        <v>1573</v>
      </c>
      <c r="E571" s="83" t="s">
        <v>151</v>
      </c>
      <c r="F571" s="84">
        <v>52</v>
      </c>
      <c r="G571" s="85">
        <v>38.87</v>
      </c>
      <c r="H571" s="86">
        <v>0.2644</v>
      </c>
      <c r="I571" s="126">
        <f t="shared" si="139"/>
        <v>49.14</v>
      </c>
      <c r="J571" s="141">
        <f t="shared" si="140"/>
        <v>2555.28</v>
      </c>
      <c r="K571" s="128"/>
      <c r="L571" s="135">
        <f t="shared" si="141"/>
        <v>0</v>
      </c>
      <c r="M571" s="169">
        <f t="shared" si="142"/>
        <v>49.14</v>
      </c>
      <c r="N571" s="131">
        <f t="shared" si="143"/>
        <v>2555.28</v>
      </c>
      <c r="O571" s="132"/>
      <c r="P571" s="132"/>
    </row>
    <row r="572" ht="33.75" spans="1:16">
      <c r="A572" s="82" t="s">
        <v>1574</v>
      </c>
      <c r="B572" s="82" t="s">
        <v>1575</v>
      </c>
      <c r="C572" s="83" t="s">
        <v>157</v>
      </c>
      <c r="D572" s="82" t="s">
        <v>1576</v>
      </c>
      <c r="E572" s="83" t="s">
        <v>151</v>
      </c>
      <c r="F572" s="84">
        <v>1040</v>
      </c>
      <c r="G572" s="85">
        <v>26.81</v>
      </c>
      <c r="H572" s="86">
        <v>0.2644</v>
      </c>
      <c r="I572" s="126">
        <f t="shared" si="139"/>
        <v>33.89</v>
      </c>
      <c r="J572" s="141">
        <f t="shared" si="140"/>
        <v>35245.6</v>
      </c>
      <c r="K572" s="128"/>
      <c r="L572" s="135">
        <f t="shared" si="141"/>
        <v>0</v>
      </c>
      <c r="M572" s="169">
        <f t="shared" si="142"/>
        <v>33.89</v>
      </c>
      <c r="N572" s="131">
        <f t="shared" si="143"/>
        <v>35245.6</v>
      </c>
      <c r="O572" s="132"/>
      <c r="P572" s="132"/>
    </row>
    <row r="573" ht="33.75" spans="1:16">
      <c r="A573" s="82" t="s">
        <v>1577</v>
      </c>
      <c r="B573" s="82" t="s">
        <v>1578</v>
      </c>
      <c r="C573" s="83" t="s">
        <v>157</v>
      </c>
      <c r="D573" s="82" t="s">
        <v>1579</v>
      </c>
      <c r="E573" s="83" t="s">
        <v>151</v>
      </c>
      <c r="F573" s="84">
        <v>96</v>
      </c>
      <c r="G573" s="85">
        <v>41.02</v>
      </c>
      <c r="H573" s="86">
        <v>0.2644</v>
      </c>
      <c r="I573" s="126">
        <f t="shared" si="139"/>
        <v>51.86</v>
      </c>
      <c r="J573" s="141">
        <f t="shared" si="140"/>
        <v>4978.56</v>
      </c>
      <c r="K573" s="128"/>
      <c r="L573" s="135">
        <f t="shared" si="141"/>
        <v>0</v>
      </c>
      <c r="M573" s="169">
        <f t="shared" si="142"/>
        <v>51.86</v>
      </c>
      <c r="N573" s="131">
        <f t="shared" si="143"/>
        <v>4978.56</v>
      </c>
      <c r="O573" s="132"/>
      <c r="P573" s="132"/>
    </row>
    <row r="574" ht="33.75" spans="1:16">
      <c r="A574" s="82" t="s">
        <v>1580</v>
      </c>
      <c r="B574" s="82" t="s">
        <v>1581</v>
      </c>
      <c r="C574" s="83" t="s">
        <v>149</v>
      </c>
      <c r="D574" s="82" t="s">
        <v>1582</v>
      </c>
      <c r="E574" s="83" t="s">
        <v>151</v>
      </c>
      <c r="F574" s="84">
        <v>34</v>
      </c>
      <c r="G574" s="85">
        <v>110.49</v>
      </c>
      <c r="H574" s="86">
        <v>0.2644</v>
      </c>
      <c r="I574" s="126">
        <f t="shared" si="139"/>
        <v>139.7</v>
      </c>
      <c r="J574" s="141">
        <f t="shared" si="140"/>
        <v>4749.8</v>
      </c>
      <c r="K574" s="128"/>
      <c r="L574" s="135">
        <f t="shared" si="141"/>
        <v>0</v>
      </c>
      <c r="M574" s="169">
        <f t="shared" si="142"/>
        <v>139.7</v>
      </c>
      <c r="N574" s="131">
        <f t="shared" si="143"/>
        <v>4749.8</v>
      </c>
      <c r="O574" s="132"/>
      <c r="P574" s="132"/>
    </row>
    <row r="575" ht="15" spans="1:16">
      <c r="A575" s="156" t="s">
        <v>1583</v>
      </c>
      <c r="B575" s="156" t="s">
        <v>87</v>
      </c>
      <c r="C575" s="203"/>
      <c r="D575" s="156" t="s">
        <v>1584</v>
      </c>
      <c r="E575" s="203"/>
      <c r="F575" s="204"/>
      <c r="G575" s="185" t="s">
        <v>146</v>
      </c>
      <c r="H575" s="205"/>
      <c r="I575" s="210"/>
      <c r="J575" s="180">
        <f>J576+J589</f>
        <v>466155.71</v>
      </c>
      <c r="K575" s="181"/>
      <c r="L575" s="211"/>
      <c r="M575" s="212"/>
      <c r="N575" s="213"/>
      <c r="O575" s="184">
        <f>O576+O589</f>
        <v>466155.71</v>
      </c>
      <c r="P575" s="184"/>
    </row>
    <row r="576" ht="15" spans="1:16">
      <c r="A576" s="153" t="s">
        <v>1585</v>
      </c>
      <c r="B576" s="153" t="s">
        <v>87</v>
      </c>
      <c r="C576" s="206"/>
      <c r="D576" s="153" t="s">
        <v>1586</v>
      </c>
      <c r="E576" s="206"/>
      <c r="F576" s="207"/>
      <c r="G576" s="208" t="s">
        <v>146</v>
      </c>
      <c r="H576" s="209"/>
      <c r="I576" s="215"/>
      <c r="J576" s="171">
        <f>SUM(J577:J588)</f>
        <v>431250.75</v>
      </c>
      <c r="K576" s="172"/>
      <c r="L576" s="216"/>
      <c r="M576" s="217"/>
      <c r="N576" s="227"/>
      <c r="O576" s="176">
        <f>SUM(N577:N588)</f>
        <v>431250.75</v>
      </c>
      <c r="P576" s="176"/>
    </row>
    <row r="577" ht="22.5" spans="1:16">
      <c r="A577" s="82" t="s">
        <v>1587</v>
      </c>
      <c r="B577" s="82" t="s">
        <v>1588</v>
      </c>
      <c r="C577" s="83" t="s">
        <v>166</v>
      </c>
      <c r="D577" s="82" t="s">
        <v>1589</v>
      </c>
      <c r="E577" s="83" t="s">
        <v>151</v>
      </c>
      <c r="F577" s="84">
        <v>287</v>
      </c>
      <c r="G577" s="85">
        <v>91.57</v>
      </c>
      <c r="H577" s="86">
        <v>0.2644</v>
      </c>
      <c r="I577" s="126">
        <f t="shared" si="139"/>
        <v>115.78</v>
      </c>
      <c r="J577" s="141">
        <f t="shared" si="140"/>
        <v>33228.86</v>
      </c>
      <c r="K577" s="128"/>
      <c r="L577" s="135">
        <f t="shared" si="141"/>
        <v>0</v>
      </c>
      <c r="M577" s="169">
        <f t="shared" si="142"/>
        <v>115.78</v>
      </c>
      <c r="N577" s="131">
        <f t="shared" si="143"/>
        <v>33228.86</v>
      </c>
      <c r="O577" s="132"/>
      <c r="P577" s="132"/>
    </row>
    <row r="578" ht="33.75" spans="1:16">
      <c r="A578" s="82" t="s">
        <v>1590</v>
      </c>
      <c r="B578" s="82" t="s">
        <v>1591</v>
      </c>
      <c r="C578" s="83" t="s">
        <v>149</v>
      </c>
      <c r="D578" s="82" t="s">
        <v>1592</v>
      </c>
      <c r="E578" s="83" t="s">
        <v>151</v>
      </c>
      <c r="F578" s="84">
        <v>287</v>
      </c>
      <c r="G578" s="85">
        <v>38.15</v>
      </c>
      <c r="H578" s="86">
        <v>0.2644</v>
      </c>
      <c r="I578" s="126">
        <f t="shared" si="139"/>
        <v>48.23</v>
      </c>
      <c r="J578" s="141">
        <f t="shared" si="140"/>
        <v>13842.01</v>
      </c>
      <c r="K578" s="128"/>
      <c r="L578" s="135">
        <f t="shared" si="141"/>
        <v>0</v>
      </c>
      <c r="M578" s="169">
        <f t="shared" si="142"/>
        <v>48.23</v>
      </c>
      <c r="N578" s="131">
        <f t="shared" si="143"/>
        <v>13842.01</v>
      </c>
      <c r="O578" s="132"/>
      <c r="P578" s="132"/>
    </row>
    <row r="579" ht="56.25" spans="1:16">
      <c r="A579" s="82" t="s">
        <v>1593</v>
      </c>
      <c r="B579" s="82" t="s">
        <v>1594</v>
      </c>
      <c r="C579" s="83" t="s">
        <v>90</v>
      </c>
      <c r="D579" s="82" t="s">
        <v>1595</v>
      </c>
      <c r="E579" s="83" t="s">
        <v>151</v>
      </c>
      <c r="F579" s="84">
        <v>132</v>
      </c>
      <c r="G579" s="85">
        <v>254.87</v>
      </c>
      <c r="H579" s="86">
        <v>0.2644</v>
      </c>
      <c r="I579" s="126">
        <f t="shared" si="139"/>
        <v>322.25</v>
      </c>
      <c r="J579" s="141">
        <f t="shared" si="140"/>
        <v>42537</v>
      </c>
      <c r="K579" s="128"/>
      <c r="L579" s="135">
        <f t="shared" si="141"/>
        <v>0</v>
      </c>
      <c r="M579" s="169">
        <f t="shared" si="142"/>
        <v>322.25</v>
      </c>
      <c r="N579" s="131">
        <f t="shared" si="143"/>
        <v>42537</v>
      </c>
      <c r="O579" s="132"/>
      <c r="P579" s="132"/>
    </row>
    <row r="580" ht="22.5" spans="1:16">
      <c r="A580" s="82" t="s">
        <v>1596</v>
      </c>
      <c r="B580" s="82" t="s">
        <v>1597</v>
      </c>
      <c r="C580" s="83" t="s">
        <v>166</v>
      </c>
      <c r="D580" s="82" t="s">
        <v>1598</v>
      </c>
      <c r="E580" s="83" t="s">
        <v>151</v>
      </c>
      <c r="F580" s="84">
        <v>90</v>
      </c>
      <c r="G580" s="85">
        <v>72.47</v>
      </c>
      <c r="H580" s="86">
        <v>0.2644</v>
      </c>
      <c r="I580" s="126">
        <f t="shared" si="139"/>
        <v>91.63</v>
      </c>
      <c r="J580" s="141">
        <f t="shared" si="140"/>
        <v>8246.7</v>
      </c>
      <c r="K580" s="128"/>
      <c r="L580" s="135">
        <f t="shared" si="141"/>
        <v>0</v>
      </c>
      <c r="M580" s="169">
        <f t="shared" si="142"/>
        <v>91.63</v>
      </c>
      <c r="N580" s="131">
        <f t="shared" si="143"/>
        <v>8246.7</v>
      </c>
      <c r="O580" s="132"/>
      <c r="P580" s="132"/>
    </row>
    <row r="581" ht="33.75" spans="1:16">
      <c r="A581" s="82" t="s">
        <v>1599</v>
      </c>
      <c r="B581" s="82" t="s">
        <v>1600</v>
      </c>
      <c r="C581" s="83" t="s">
        <v>149</v>
      </c>
      <c r="D581" s="82" t="s">
        <v>1601</v>
      </c>
      <c r="E581" s="83" t="s">
        <v>151</v>
      </c>
      <c r="F581" s="84">
        <v>379</v>
      </c>
      <c r="G581" s="85">
        <v>105.49</v>
      </c>
      <c r="H581" s="86">
        <v>0.2644</v>
      </c>
      <c r="I581" s="126">
        <f t="shared" si="139"/>
        <v>133.38</v>
      </c>
      <c r="J581" s="141">
        <f t="shared" si="140"/>
        <v>50551.02</v>
      </c>
      <c r="K581" s="128"/>
      <c r="L581" s="135">
        <f t="shared" si="141"/>
        <v>0</v>
      </c>
      <c r="M581" s="169">
        <f t="shared" si="142"/>
        <v>133.38</v>
      </c>
      <c r="N581" s="131">
        <f t="shared" si="143"/>
        <v>50551.02</v>
      </c>
      <c r="O581" s="132"/>
      <c r="P581" s="132"/>
    </row>
    <row r="582" ht="33.75" spans="1:16">
      <c r="A582" s="82" t="s">
        <v>1602</v>
      </c>
      <c r="B582" s="82" t="s">
        <v>1603</v>
      </c>
      <c r="C582" s="83" t="s">
        <v>149</v>
      </c>
      <c r="D582" s="82" t="s">
        <v>1604</v>
      </c>
      <c r="E582" s="83" t="s">
        <v>151</v>
      </c>
      <c r="F582" s="84">
        <v>605</v>
      </c>
      <c r="G582" s="85">
        <v>275.89</v>
      </c>
      <c r="H582" s="86">
        <v>0.2644</v>
      </c>
      <c r="I582" s="126">
        <f t="shared" si="139"/>
        <v>348.83</v>
      </c>
      <c r="J582" s="141">
        <f t="shared" si="140"/>
        <v>211042.15</v>
      </c>
      <c r="K582" s="128"/>
      <c r="L582" s="135">
        <f t="shared" si="141"/>
        <v>0</v>
      </c>
      <c r="M582" s="169">
        <f t="shared" si="142"/>
        <v>348.83</v>
      </c>
      <c r="N582" s="131">
        <f t="shared" si="143"/>
        <v>211042.15</v>
      </c>
      <c r="O582" s="132"/>
      <c r="P582" s="132"/>
    </row>
    <row r="583" ht="15" spans="1:16">
      <c r="A583" s="82" t="s">
        <v>1605</v>
      </c>
      <c r="B583" s="82" t="s">
        <v>1606</v>
      </c>
      <c r="C583" s="83" t="s">
        <v>166</v>
      </c>
      <c r="D583" s="82" t="s">
        <v>1607</v>
      </c>
      <c r="E583" s="83" t="s">
        <v>151</v>
      </c>
      <c r="F583" s="84">
        <v>20</v>
      </c>
      <c r="G583" s="85">
        <v>244.56</v>
      </c>
      <c r="H583" s="86">
        <v>0.2644</v>
      </c>
      <c r="I583" s="126">
        <f t="shared" si="139"/>
        <v>309.22</v>
      </c>
      <c r="J583" s="141">
        <f t="shared" si="140"/>
        <v>6184.4</v>
      </c>
      <c r="K583" s="128"/>
      <c r="L583" s="135">
        <f t="shared" si="141"/>
        <v>0</v>
      </c>
      <c r="M583" s="169">
        <f t="shared" si="142"/>
        <v>309.22</v>
      </c>
      <c r="N583" s="131">
        <f t="shared" si="143"/>
        <v>6184.4</v>
      </c>
      <c r="O583" s="132"/>
      <c r="P583" s="132"/>
    </row>
    <row r="584" ht="33.75" spans="1:16">
      <c r="A584" s="82" t="s">
        <v>1608</v>
      </c>
      <c r="B584" s="82" t="s">
        <v>1609</v>
      </c>
      <c r="C584" s="83" t="s">
        <v>149</v>
      </c>
      <c r="D584" s="82" t="s">
        <v>1610</v>
      </c>
      <c r="E584" s="83" t="s">
        <v>151</v>
      </c>
      <c r="F584" s="84">
        <v>57</v>
      </c>
      <c r="G584" s="85">
        <v>118.71</v>
      </c>
      <c r="H584" s="86">
        <v>0.2644</v>
      </c>
      <c r="I584" s="126">
        <f t="shared" si="139"/>
        <v>150.09</v>
      </c>
      <c r="J584" s="141">
        <f t="shared" si="140"/>
        <v>8555.13</v>
      </c>
      <c r="K584" s="128"/>
      <c r="L584" s="135">
        <f t="shared" si="141"/>
        <v>0</v>
      </c>
      <c r="M584" s="169">
        <f t="shared" si="142"/>
        <v>150.09</v>
      </c>
      <c r="N584" s="131">
        <f t="shared" si="143"/>
        <v>8555.13</v>
      </c>
      <c r="O584" s="132"/>
      <c r="P584" s="132"/>
    </row>
    <row r="585" ht="15" spans="1:16">
      <c r="A585" s="82" t="s">
        <v>1611</v>
      </c>
      <c r="B585" s="82" t="s">
        <v>1612</v>
      </c>
      <c r="C585" s="83" t="s">
        <v>166</v>
      </c>
      <c r="D585" s="82" t="s">
        <v>1613</v>
      </c>
      <c r="E585" s="83" t="s">
        <v>221</v>
      </c>
      <c r="F585" s="84">
        <v>1476</v>
      </c>
      <c r="G585" s="85">
        <v>7.59</v>
      </c>
      <c r="H585" s="86">
        <v>0.2644</v>
      </c>
      <c r="I585" s="126">
        <f t="shared" si="139"/>
        <v>9.59</v>
      </c>
      <c r="J585" s="141">
        <f t="shared" si="140"/>
        <v>14154.84</v>
      </c>
      <c r="K585" s="128"/>
      <c r="L585" s="135">
        <f t="shared" si="141"/>
        <v>0</v>
      </c>
      <c r="M585" s="169">
        <f t="shared" si="142"/>
        <v>9.59</v>
      </c>
      <c r="N585" s="131">
        <f t="shared" si="143"/>
        <v>14154.84</v>
      </c>
      <c r="O585" s="132"/>
      <c r="P585" s="132"/>
    </row>
    <row r="586" ht="15" spans="1:16">
      <c r="A586" s="82" t="s">
        <v>1614</v>
      </c>
      <c r="B586" s="82" t="s">
        <v>1615</v>
      </c>
      <c r="C586" s="83" t="s">
        <v>166</v>
      </c>
      <c r="D586" s="82" t="s">
        <v>1616</v>
      </c>
      <c r="E586" s="83" t="s">
        <v>221</v>
      </c>
      <c r="F586" s="84">
        <v>71</v>
      </c>
      <c r="G586" s="85">
        <v>23.92</v>
      </c>
      <c r="H586" s="86">
        <v>0.2644</v>
      </c>
      <c r="I586" s="126">
        <f t="shared" si="139"/>
        <v>30.24</v>
      </c>
      <c r="J586" s="141">
        <f t="shared" si="140"/>
        <v>2147.04</v>
      </c>
      <c r="K586" s="128"/>
      <c r="L586" s="135">
        <f t="shared" si="141"/>
        <v>0</v>
      </c>
      <c r="M586" s="169">
        <f t="shared" si="142"/>
        <v>30.24</v>
      </c>
      <c r="N586" s="131">
        <f t="shared" si="143"/>
        <v>2147.04</v>
      </c>
      <c r="O586" s="132"/>
      <c r="P586" s="132"/>
    </row>
    <row r="587" ht="33.75" spans="1:16">
      <c r="A587" s="82" t="s">
        <v>1617</v>
      </c>
      <c r="B587" s="82" t="s">
        <v>1618</v>
      </c>
      <c r="C587" s="83" t="s">
        <v>149</v>
      </c>
      <c r="D587" s="82" t="s">
        <v>1619</v>
      </c>
      <c r="E587" s="83" t="s">
        <v>151</v>
      </c>
      <c r="F587" s="84">
        <v>984</v>
      </c>
      <c r="G587" s="85">
        <v>32.46</v>
      </c>
      <c r="H587" s="86">
        <v>0.2644</v>
      </c>
      <c r="I587" s="126">
        <f t="shared" si="139"/>
        <v>41.04</v>
      </c>
      <c r="J587" s="141">
        <f t="shared" si="140"/>
        <v>40383.36</v>
      </c>
      <c r="K587" s="128"/>
      <c r="L587" s="135">
        <f t="shared" si="141"/>
        <v>0</v>
      </c>
      <c r="M587" s="169">
        <f t="shared" si="142"/>
        <v>41.04</v>
      </c>
      <c r="N587" s="131">
        <f t="shared" si="143"/>
        <v>40383.36</v>
      </c>
      <c r="O587" s="132"/>
      <c r="P587" s="132"/>
    </row>
    <row r="588" ht="33.75" spans="1:16">
      <c r="A588" s="82" t="s">
        <v>1620</v>
      </c>
      <c r="B588" s="82" t="s">
        <v>1621</v>
      </c>
      <c r="C588" s="83" t="s">
        <v>149</v>
      </c>
      <c r="D588" s="82" t="s">
        <v>1622</v>
      </c>
      <c r="E588" s="83" t="s">
        <v>351</v>
      </c>
      <c r="F588" s="84">
        <v>48</v>
      </c>
      <c r="G588" s="85">
        <v>6.24</v>
      </c>
      <c r="H588" s="86">
        <v>0.2644</v>
      </c>
      <c r="I588" s="126">
        <f t="shared" si="139"/>
        <v>7.88</v>
      </c>
      <c r="J588" s="141">
        <f t="shared" si="140"/>
        <v>378.24</v>
      </c>
      <c r="K588" s="128"/>
      <c r="L588" s="135">
        <f t="shared" si="141"/>
        <v>0</v>
      </c>
      <c r="M588" s="169">
        <f t="shared" si="142"/>
        <v>7.88</v>
      </c>
      <c r="N588" s="131">
        <f t="shared" si="143"/>
        <v>378.24</v>
      </c>
      <c r="O588" s="132"/>
      <c r="P588" s="132"/>
    </row>
    <row r="589" ht="15" spans="1:16">
      <c r="A589" s="153" t="s">
        <v>1623</v>
      </c>
      <c r="B589" s="153" t="s">
        <v>87</v>
      </c>
      <c r="C589" s="206"/>
      <c r="D589" s="153" t="s">
        <v>1624</v>
      </c>
      <c r="E589" s="206"/>
      <c r="F589" s="207"/>
      <c r="G589" s="208" t="s">
        <v>146</v>
      </c>
      <c r="H589" s="209"/>
      <c r="I589" s="215"/>
      <c r="J589" s="171">
        <f>SUM(J590:J596)</f>
        <v>34904.96</v>
      </c>
      <c r="K589" s="172"/>
      <c r="L589" s="216"/>
      <c r="M589" s="217"/>
      <c r="N589" s="227"/>
      <c r="O589" s="176">
        <f>SUM(N590:N596)</f>
        <v>34904.96</v>
      </c>
      <c r="P589" s="176"/>
    </row>
    <row r="590" ht="45" spans="1:16">
      <c r="A590" s="82" t="s">
        <v>1625</v>
      </c>
      <c r="B590" s="82" t="s">
        <v>1626</v>
      </c>
      <c r="C590" s="83" t="s">
        <v>821</v>
      </c>
      <c r="D590" s="82" t="s">
        <v>1627</v>
      </c>
      <c r="E590" s="83" t="s">
        <v>351</v>
      </c>
      <c r="F590" s="84">
        <v>22</v>
      </c>
      <c r="G590" s="85">
        <v>141.52</v>
      </c>
      <c r="H590" s="86">
        <v>0.2644</v>
      </c>
      <c r="I590" s="126">
        <f t="shared" si="139"/>
        <v>178.93</v>
      </c>
      <c r="J590" s="141">
        <f t="shared" si="140"/>
        <v>3936.46</v>
      </c>
      <c r="K590" s="128"/>
      <c r="L590" s="135">
        <f t="shared" si="141"/>
        <v>0</v>
      </c>
      <c r="M590" s="169">
        <f t="shared" si="142"/>
        <v>178.93</v>
      </c>
      <c r="N590" s="131">
        <f t="shared" si="143"/>
        <v>3936.46</v>
      </c>
      <c r="O590" s="132"/>
      <c r="P590" s="132"/>
    </row>
    <row r="591" ht="33.75" spans="1:16">
      <c r="A591" s="82" t="s">
        <v>1628</v>
      </c>
      <c r="B591" s="82" t="s">
        <v>1629</v>
      </c>
      <c r="C591" s="83" t="s">
        <v>157</v>
      </c>
      <c r="D591" s="82" t="s">
        <v>1630</v>
      </c>
      <c r="E591" s="83" t="s">
        <v>221</v>
      </c>
      <c r="F591" s="84">
        <v>154</v>
      </c>
      <c r="G591" s="85">
        <v>11.59</v>
      </c>
      <c r="H591" s="86">
        <v>0.2644</v>
      </c>
      <c r="I591" s="126">
        <f t="shared" si="139"/>
        <v>14.65</v>
      </c>
      <c r="J591" s="141">
        <f t="shared" si="140"/>
        <v>2256.1</v>
      </c>
      <c r="K591" s="128"/>
      <c r="L591" s="135">
        <f t="shared" si="141"/>
        <v>0</v>
      </c>
      <c r="M591" s="169">
        <f t="shared" si="142"/>
        <v>14.65</v>
      </c>
      <c r="N591" s="131">
        <f t="shared" si="143"/>
        <v>2256.1</v>
      </c>
      <c r="O591" s="132"/>
      <c r="P591" s="132"/>
    </row>
    <row r="592" ht="22.5" spans="1:16">
      <c r="A592" s="82" t="s">
        <v>1631</v>
      </c>
      <c r="B592" s="82" t="s">
        <v>1632</v>
      </c>
      <c r="C592" s="83" t="s">
        <v>166</v>
      </c>
      <c r="D592" s="82" t="s">
        <v>1633</v>
      </c>
      <c r="E592" s="83" t="s">
        <v>151</v>
      </c>
      <c r="F592" s="84">
        <v>26</v>
      </c>
      <c r="G592" s="85">
        <v>227.77</v>
      </c>
      <c r="H592" s="86">
        <v>0.2644</v>
      </c>
      <c r="I592" s="126">
        <f t="shared" si="139"/>
        <v>287.99</v>
      </c>
      <c r="J592" s="141">
        <f t="shared" si="140"/>
        <v>7487.74</v>
      </c>
      <c r="K592" s="128"/>
      <c r="L592" s="135">
        <f t="shared" si="141"/>
        <v>0</v>
      </c>
      <c r="M592" s="169">
        <f t="shared" si="142"/>
        <v>287.99</v>
      </c>
      <c r="N592" s="131">
        <f t="shared" si="143"/>
        <v>7487.74</v>
      </c>
      <c r="O592" s="132"/>
      <c r="P592" s="132"/>
    </row>
    <row r="593" ht="45" spans="1:16">
      <c r="A593" s="82" t="s">
        <v>1634</v>
      </c>
      <c r="B593" s="82" t="s">
        <v>1635</v>
      </c>
      <c r="C593" s="83" t="s">
        <v>149</v>
      </c>
      <c r="D593" s="82" t="s">
        <v>1636</v>
      </c>
      <c r="E593" s="83" t="s">
        <v>151</v>
      </c>
      <c r="F593" s="84">
        <v>19</v>
      </c>
      <c r="G593" s="85">
        <v>408.59</v>
      </c>
      <c r="H593" s="86">
        <v>0.2644</v>
      </c>
      <c r="I593" s="126">
        <f t="shared" si="139"/>
        <v>516.62</v>
      </c>
      <c r="J593" s="141">
        <f t="shared" si="140"/>
        <v>9815.78</v>
      </c>
      <c r="K593" s="128"/>
      <c r="L593" s="135">
        <f t="shared" si="141"/>
        <v>0</v>
      </c>
      <c r="M593" s="169">
        <f t="shared" si="142"/>
        <v>516.62</v>
      </c>
      <c r="N593" s="131">
        <f t="shared" si="143"/>
        <v>9815.78</v>
      </c>
      <c r="O593" s="132"/>
      <c r="P593" s="132"/>
    </row>
    <row r="594" ht="56.25" spans="1:16">
      <c r="A594" s="82" t="s">
        <v>1637</v>
      </c>
      <c r="B594" s="82" t="s">
        <v>1638</v>
      </c>
      <c r="C594" s="83" t="s">
        <v>149</v>
      </c>
      <c r="D594" s="82" t="s">
        <v>1639</v>
      </c>
      <c r="E594" s="83" t="s">
        <v>151</v>
      </c>
      <c r="F594" s="84">
        <v>3</v>
      </c>
      <c r="G594" s="85">
        <v>565.46</v>
      </c>
      <c r="H594" s="86">
        <v>0.2644</v>
      </c>
      <c r="I594" s="126">
        <f t="shared" si="139"/>
        <v>714.96</v>
      </c>
      <c r="J594" s="141">
        <f t="shared" si="140"/>
        <v>2144.88</v>
      </c>
      <c r="K594" s="128"/>
      <c r="L594" s="135">
        <f t="shared" si="141"/>
        <v>0</v>
      </c>
      <c r="M594" s="169">
        <f t="shared" si="142"/>
        <v>714.96</v>
      </c>
      <c r="N594" s="131">
        <f t="shared" si="143"/>
        <v>2144.88</v>
      </c>
      <c r="O594" s="132"/>
      <c r="P594" s="132"/>
    </row>
    <row r="595" ht="33.75" spans="1:16">
      <c r="A595" s="82" t="s">
        <v>1640</v>
      </c>
      <c r="B595" s="82" t="s">
        <v>1641</v>
      </c>
      <c r="C595" s="83" t="s">
        <v>149</v>
      </c>
      <c r="D595" s="82" t="s">
        <v>1642</v>
      </c>
      <c r="E595" s="83" t="s">
        <v>151</v>
      </c>
      <c r="F595" s="84">
        <v>25</v>
      </c>
      <c r="G595" s="85">
        <v>92.63</v>
      </c>
      <c r="H595" s="86">
        <v>0.2644</v>
      </c>
      <c r="I595" s="126">
        <f t="shared" si="139"/>
        <v>117.12</v>
      </c>
      <c r="J595" s="141">
        <f t="shared" si="140"/>
        <v>2928</v>
      </c>
      <c r="K595" s="128"/>
      <c r="L595" s="135">
        <f t="shared" si="141"/>
        <v>0</v>
      </c>
      <c r="M595" s="169">
        <f t="shared" si="142"/>
        <v>117.12</v>
      </c>
      <c r="N595" s="131">
        <f t="shared" si="143"/>
        <v>2928</v>
      </c>
      <c r="O595" s="132"/>
      <c r="P595" s="132"/>
    </row>
    <row r="596" ht="33.75" spans="1:16">
      <c r="A596" s="82" t="s">
        <v>1643</v>
      </c>
      <c r="B596" s="82" t="s">
        <v>244</v>
      </c>
      <c r="C596" s="83" t="s">
        <v>157</v>
      </c>
      <c r="D596" s="82" t="s">
        <v>245</v>
      </c>
      <c r="E596" s="83" t="s">
        <v>221</v>
      </c>
      <c r="F596" s="84">
        <v>1100</v>
      </c>
      <c r="G596" s="85">
        <v>4.56</v>
      </c>
      <c r="H596" s="86">
        <v>0.2644</v>
      </c>
      <c r="I596" s="126">
        <f t="shared" si="139"/>
        <v>5.76</v>
      </c>
      <c r="J596" s="141">
        <f t="shared" si="140"/>
        <v>6336</v>
      </c>
      <c r="K596" s="128"/>
      <c r="L596" s="135">
        <f t="shared" si="141"/>
        <v>0</v>
      </c>
      <c r="M596" s="169">
        <f t="shared" si="142"/>
        <v>5.76</v>
      </c>
      <c r="N596" s="131">
        <f t="shared" si="143"/>
        <v>6336</v>
      </c>
      <c r="O596" s="132"/>
      <c r="P596" s="132"/>
    </row>
    <row r="597" ht="15" spans="1:16">
      <c r="A597" s="156" t="s">
        <v>1644</v>
      </c>
      <c r="B597" s="156" t="s">
        <v>87</v>
      </c>
      <c r="C597" s="203"/>
      <c r="D597" s="156" t="s">
        <v>1645</v>
      </c>
      <c r="E597" s="203"/>
      <c r="F597" s="204"/>
      <c r="G597" s="185" t="s">
        <v>146</v>
      </c>
      <c r="H597" s="205"/>
      <c r="I597" s="210"/>
      <c r="J597" s="180">
        <f>SUM(J598:J612)</f>
        <v>179909.53</v>
      </c>
      <c r="K597" s="181"/>
      <c r="L597" s="211"/>
      <c r="M597" s="212"/>
      <c r="N597" s="213"/>
      <c r="O597" s="184">
        <f>SUM(N598:N612)</f>
        <v>179909.53</v>
      </c>
      <c r="P597" s="184"/>
    </row>
    <row r="598" ht="56.25" spans="1:16">
      <c r="A598" s="82" t="s">
        <v>1646</v>
      </c>
      <c r="B598" s="82" t="s">
        <v>1647</v>
      </c>
      <c r="C598" s="83" t="s">
        <v>157</v>
      </c>
      <c r="D598" s="82" t="s">
        <v>1648</v>
      </c>
      <c r="E598" s="83" t="s">
        <v>296</v>
      </c>
      <c r="F598" s="84">
        <v>91</v>
      </c>
      <c r="G598" s="85">
        <v>17.78</v>
      </c>
      <c r="H598" s="86">
        <v>0.2644</v>
      </c>
      <c r="I598" s="126">
        <f t="shared" ref="I597:I660" si="144">(TRUNC(G598*H598,2)+G598)</f>
        <v>22.48</v>
      </c>
      <c r="J598" s="141">
        <f t="shared" ref="J597:J660" si="145">(TRUNC(I598*F598,2))</f>
        <v>2045.68</v>
      </c>
      <c r="K598" s="128"/>
      <c r="L598" s="135">
        <f t="shared" ref="L597:L660" si="146">$L$1046</f>
        <v>0</v>
      </c>
      <c r="M598" s="169">
        <f t="shared" ref="M597:M660" si="147">I598*(1-L598)</f>
        <v>22.48</v>
      </c>
      <c r="N598" s="131">
        <f t="shared" ref="N597:N660" si="148">(TRUNC(M598*F598,2))</f>
        <v>2045.68</v>
      </c>
      <c r="O598" s="132"/>
      <c r="P598" s="132"/>
    </row>
    <row r="599" ht="56.25" spans="1:16">
      <c r="A599" s="82" t="s">
        <v>1649</v>
      </c>
      <c r="B599" s="82" t="s">
        <v>1650</v>
      </c>
      <c r="C599" s="83" t="s">
        <v>157</v>
      </c>
      <c r="D599" s="82" t="s">
        <v>1651</v>
      </c>
      <c r="E599" s="83" t="s">
        <v>296</v>
      </c>
      <c r="F599" s="84">
        <v>91</v>
      </c>
      <c r="G599" s="85">
        <v>21.19</v>
      </c>
      <c r="H599" s="86">
        <v>0.2644</v>
      </c>
      <c r="I599" s="126">
        <f t="shared" si="144"/>
        <v>26.79</v>
      </c>
      <c r="J599" s="141">
        <f t="shared" si="145"/>
        <v>2437.89</v>
      </c>
      <c r="K599" s="128"/>
      <c r="L599" s="135">
        <f t="shared" si="146"/>
        <v>0</v>
      </c>
      <c r="M599" s="169">
        <f t="shared" si="147"/>
        <v>26.79</v>
      </c>
      <c r="N599" s="131">
        <f t="shared" si="148"/>
        <v>2437.89</v>
      </c>
      <c r="O599" s="132"/>
      <c r="P599" s="132"/>
    </row>
    <row r="600" ht="22.5" spans="1:16">
      <c r="A600" s="82" t="s">
        <v>1652</v>
      </c>
      <c r="B600" s="82" t="s">
        <v>1653</v>
      </c>
      <c r="C600" s="83" t="s">
        <v>157</v>
      </c>
      <c r="D600" s="82" t="s">
        <v>1654</v>
      </c>
      <c r="E600" s="83" t="s">
        <v>221</v>
      </c>
      <c r="F600" s="84">
        <v>630</v>
      </c>
      <c r="G600" s="85">
        <v>72.02</v>
      </c>
      <c r="H600" s="86">
        <v>0.2644</v>
      </c>
      <c r="I600" s="126">
        <f t="shared" si="144"/>
        <v>91.06</v>
      </c>
      <c r="J600" s="141">
        <f t="shared" si="145"/>
        <v>57367.8</v>
      </c>
      <c r="K600" s="128"/>
      <c r="L600" s="135">
        <f t="shared" si="146"/>
        <v>0</v>
      </c>
      <c r="M600" s="169">
        <f t="shared" si="147"/>
        <v>91.06</v>
      </c>
      <c r="N600" s="131">
        <f t="shared" si="148"/>
        <v>57367.8</v>
      </c>
      <c r="O600" s="132"/>
      <c r="P600" s="132"/>
    </row>
    <row r="601" ht="22.5" spans="1:16">
      <c r="A601" s="82" t="s">
        <v>1655</v>
      </c>
      <c r="B601" s="82" t="s">
        <v>1514</v>
      </c>
      <c r="C601" s="83" t="s">
        <v>157</v>
      </c>
      <c r="D601" s="82" t="s">
        <v>1515</v>
      </c>
      <c r="E601" s="83" t="s">
        <v>221</v>
      </c>
      <c r="F601" s="84">
        <v>390</v>
      </c>
      <c r="G601" s="85">
        <v>56.45</v>
      </c>
      <c r="H601" s="86">
        <v>0.2644</v>
      </c>
      <c r="I601" s="126">
        <f t="shared" si="144"/>
        <v>71.37</v>
      </c>
      <c r="J601" s="141">
        <f t="shared" si="145"/>
        <v>27834.3</v>
      </c>
      <c r="K601" s="128"/>
      <c r="L601" s="135">
        <f t="shared" si="146"/>
        <v>0</v>
      </c>
      <c r="M601" s="169">
        <f t="shared" si="147"/>
        <v>71.37</v>
      </c>
      <c r="N601" s="131">
        <f t="shared" si="148"/>
        <v>27834.3</v>
      </c>
      <c r="O601" s="132"/>
      <c r="P601" s="132"/>
    </row>
    <row r="602" ht="45" spans="1:16">
      <c r="A602" s="82" t="s">
        <v>1656</v>
      </c>
      <c r="B602" s="82" t="s">
        <v>1657</v>
      </c>
      <c r="C602" s="83" t="s">
        <v>90</v>
      </c>
      <c r="D602" s="82" t="s">
        <v>1658</v>
      </c>
      <c r="E602" s="83" t="s">
        <v>151</v>
      </c>
      <c r="F602" s="84">
        <v>82</v>
      </c>
      <c r="G602" s="85">
        <v>37.44</v>
      </c>
      <c r="H602" s="86">
        <v>0.2644</v>
      </c>
      <c r="I602" s="126">
        <f t="shared" si="144"/>
        <v>47.33</v>
      </c>
      <c r="J602" s="141">
        <f t="shared" si="145"/>
        <v>3881.06</v>
      </c>
      <c r="K602" s="128"/>
      <c r="L602" s="135">
        <f t="shared" si="146"/>
        <v>0</v>
      </c>
      <c r="M602" s="169">
        <f t="shared" si="147"/>
        <v>47.33</v>
      </c>
      <c r="N602" s="131">
        <f t="shared" si="148"/>
        <v>3881.06</v>
      </c>
      <c r="O602" s="132"/>
      <c r="P602" s="132"/>
    </row>
    <row r="603" ht="22.5" spans="1:16">
      <c r="A603" s="82" t="s">
        <v>1659</v>
      </c>
      <c r="B603" s="82" t="s">
        <v>1660</v>
      </c>
      <c r="C603" s="83" t="s">
        <v>821</v>
      </c>
      <c r="D603" s="82" t="s">
        <v>1661</v>
      </c>
      <c r="E603" s="83" t="s">
        <v>351</v>
      </c>
      <c r="F603" s="84">
        <v>46</v>
      </c>
      <c r="G603" s="85">
        <v>190.82</v>
      </c>
      <c r="H603" s="86">
        <v>0.2644</v>
      </c>
      <c r="I603" s="126">
        <f t="shared" si="144"/>
        <v>241.27</v>
      </c>
      <c r="J603" s="141">
        <f t="shared" si="145"/>
        <v>11098.42</v>
      </c>
      <c r="K603" s="128"/>
      <c r="L603" s="135">
        <f t="shared" si="146"/>
        <v>0</v>
      </c>
      <c r="M603" s="169">
        <f t="shared" si="147"/>
        <v>241.27</v>
      </c>
      <c r="N603" s="131">
        <f t="shared" si="148"/>
        <v>11098.42</v>
      </c>
      <c r="O603" s="132"/>
      <c r="P603" s="132"/>
    </row>
    <row r="604" ht="22.5" spans="1:16">
      <c r="A604" s="82" t="s">
        <v>1662</v>
      </c>
      <c r="B604" s="82" t="s">
        <v>1663</v>
      </c>
      <c r="C604" s="83" t="s">
        <v>149</v>
      </c>
      <c r="D604" s="82" t="s">
        <v>1664</v>
      </c>
      <c r="E604" s="83" t="s">
        <v>151</v>
      </c>
      <c r="F604" s="84">
        <v>1</v>
      </c>
      <c r="G604" s="85">
        <v>3496.84</v>
      </c>
      <c r="H604" s="86">
        <v>0.2644</v>
      </c>
      <c r="I604" s="126">
        <f t="shared" si="144"/>
        <v>4421.4</v>
      </c>
      <c r="J604" s="141">
        <f t="shared" si="145"/>
        <v>4421.4</v>
      </c>
      <c r="K604" s="128"/>
      <c r="L604" s="135">
        <f t="shared" si="146"/>
        <v>0</v>
      </c>
      <c r="M604" s="169">
        <f t="shared" si="147"/>
        <v>4421.4</v>
      </c>
      <c r="N604" s="131">
        <f t="shared" si="148"/>
        <v>4421.4</v>
      </c>
      <c r="O604" s="132"/>
      <c r="P604" s="132"/>
    </row>
    <row r="605" ht="33.75" spans="1:16">
      <c r="A605" s="82" t="s">
        <v>1665</v>
      </c>
      <c r="B605" s="82" t="s">
        <v>1666</v>
      </c>
      <c r="C605" s="83" t="s">
        <v>149</v>
      </c>
      <c r="D605" s="82" t="s">
        <v>1667</v>
      </c>
      <c r="E605" s="83" t="s">
        <v>151</v>
      </c>
      <c r="F605" s="84">
        <v>92</v>
      </c>
      <c r="G605" s="85">
        <v>35.18</v>
      </c>
      <c r="H605" s="86">
        <v>0.2644</v>
      </c>
      <c r="I605" s="126">
        <f t="shared" si="144"/>
        <v>44.48</v>
      </c>
      <c r="J605" s="141">
        <f t="shared" si="145"/>
        <v>4092.16</v>
      </c>
      <c r="K605" s="128"/>
      <c r="L605" s="135">
        <f t="shared" si="146"/>
        <v>0</v>
      </c>
      <c r="M605" s="169">
        <f t="shared" si="147"/>
        <v>44.48</v>
      </c>
      <c r="N605" s="131">
        <f t="shared" si="148"/>
        <v>4092.16</v>
      </c>
      <c r="O605" s="132"/>
      <c r="P605" s="132"/>
    </row>
    <row r="606" ht="15" spans="1:16">
      <c r="A606" s="82" t="s">
        <v>1668</v>
      </c>
      <c r="B606" s="82" t="s">
        <v>1669</v>
      </c>
      <c r="C606" s="83" t="s">
        <v>166</v>
      </c>
      <c r="D606" s="82" t="s">
        <v>1670</v>
      </c>
      <c r="E606" s="83" t="s">
        <v>151</v>
      </c>
      <c r="F606" s="84">
        <v>34</v>
      </c>
      <c r="G606" s="85">
        <v>51.38</v>
      </c>
      <c r="H606" s="86">
        <v>0.2644</v>
      </c>
      <c r="I606" s="126">
        <f t="shared" si="144"/>
        <v>64.96</v>
      </c>
      <c r="J606" s="141">
        <f t="shared" si="145"/>
        <v>2208.64</v>
      </c>
      <c r="K606" s="128"/>
      <c r="L606" s="135">
        <f t="shared" si="146"/>
        <v>0</v>
      </c>
      <c r="M606" s="169">
        <f t="shared" si="147"/>
        <v>64.96</v>
      </c>
      <c r="N606" s="131">
        <f t="shared" si="148"/>
        <v>2208.64</v>
      </c>
      <c r="O606" s="132"/>
      <c r="P606" s="132"/>
    </row>
    <row r="607" ht="22.5" spans="1:16">
      <c r="A607" s="82" t="s">
        <v>1671</v>
      </c>
      <c r="B607" s="82" t="s">
        <v>1672</v>
      </c>
      <c r="C607" s="83" t="s">
        <v>157</v>
      </c>
      <c r="D607" s="82" t="s">
        <v>1673</v>
      </c>
      <c r="E607" s="83" t="s">
        <v>151</v>
      </c>
      <c r="F607" s="84">
        <v>34</v>
      </c>
      <c r="G607" s="85">
        <v>67.39</v>
      </c>
      <c r="H607" s="86">
        <v>0.2644</v>
      </c>
      <c r="I607" s="126">
        <f t="shared" si="144"/>
        <v>85.2</v>
      </c>
      <c r="J607" s="141">
        <f t="shared" si="145"/>
        <v>2896.8</v>
      </c>
      <c r="K607" s="128"/>
      <c r="L607" s="135">
        <f t="shared" si="146"/>
        <v>0</v>
      </c>
      <c r="M607" s="169">
        <f t="shared" si="147"/>
        <v>85.2</v>
      </c>
      <c r="N607" s="131">
        <f t="shared" si="148"/>
        <v>2896.8</v>
      </c>
      <c r="O607" s="132"/>
      <c r="P607" s="132"/>
    </row>
    <row r="608" ht="22.5" spans="1:16">
      <c r="A608" s="82" t="s">
        <v>1674</v>
      </c>
      <c r="B608" s="82" t="s">
        <v>1675</v>
      </c>
      <c r="C608" s="83" t="s">
        <v>166</v>
      </c>
      <c r="D608" s="82" t="s">
        <v>1676</v>
      </c>
      <c r="E608" s="83" t="s">
        <v>151</v>
      </c>
      <c r="F608" s="84">
        <v>34</v>
      </c>
      <c r="G608" s="85">
        <v>80.15</v>
      </c>
      <c r="H608" s="86">
        <v>0.2644</v>
      </c>
      <c r="I608" s="126">
        <f t="shared" si="144"/>
        <v>101.34</v>
      </c>
      <c r="J608" s="141">
        <f t="shared" si="145"/>
        <v>3445.56</v>
      </c>
      <c r="K608" s="128"/>
      <c r="L608" s="135">
        <f t="shared" si="146"/>
        <v>0</v>
      </c>
      <c r="M608" s="169">
        <f t="shared" si="147"/>
        <v>101.34</v>
      </c>
      <c r="N608" s="131">
        <f t="shared" si="148"/>
        <v>3445.56</v>
      </c>
      <c r="O608" s="132"/>
      <c r="P608" s="132"/>
    </row>
    <row r="609" ht="33.75" spans="1:16">
      <c r="A609" s="82" t="s">
        <v>1677</v>
      </c>
      <c r="B609" s="82" t="s">
        <v>1523</v>
      </c>
      <c r="C609" s="83" t="s">
        <v>90</v>
      </c>
      <c r="D609" s="82" t="s">
        <v>1524</v>
      </c>
      <c r="E609" s="83" t="s">
        <v>151</v>
      </c>
      <c r="F609" s="84">
        <v>94</v>
      </c>
      <c r="G609" s="85">
        <v>15.45</v>
      </c>
      <c r="H609" s="86">
        <v>0.2644</v>
      </c>
      <c r="I609" s="126">
        <f t="shared" si="144"/>
        <v>19.53</v>
      </c>
      <c r="J609" s="141">
        <f t="shared" si="145"/>
        <v>1835.82</v>
      </c>
      <c r="K609" s="128"/>
      <c r="L609" s="135">
        <f t="shared" si="146"/>
        <v>0</v>
      </c>
      <c r="M609" s="169">
        <f t="shared" si="147"/>
        <v>19.53</v>
      </c>
      <c r="N609" s="131">
        <f t="shared" si="148"/>
        <v>1835.82</v>
      </c>
      <c r="O609" s="132"/>
      <c r="P609" s="132"/>
    </row>
    <row r="610" ht="15" spans="1:16">
      <c r="A610" s="82" t="s">
        <v>1678</v>
      </c>
      <c r="B610" s="82" t="s">
        <v>1679</v>
      </c>
      <c r="C610" s="83" t="s">
        <v>166</v>
      </c>
      <c r="D610" s="82" t="s">
        <v>1680</v>
      </c>
      <c r="E610" s="83" t="s">
        <v>151</v>
      </c>
      <c r="F610" s="84">
        <v>34</v>
      </c>
      <c r="G610" s="85">
        <v>10.4</v>
      </c>
      <c r="H610" s="86">
        <v>0.2644</v>
      </c>
      <c r="I610" s="126">
        <f t="shared" si="144"/>
        <v>13.14</v>
      </c>
      <c r="J610" s="141">
        <f t="shared" si="145"/>
        <v>446.76</v>
      </c>
      <c r="K610" s="128"/>
      <c r="L610" s="135">
        <f t="shared" si="146"/>
        <v>0</v>
      </c>
      <c r="M610" s="169">
        <f t="shared" si="147"/>
        <v>13.14</v>
      </c>
      <c r="N610" s="131">
        <f t="shared" si="148"/>
        <v>446.76</v>
      </c>
      <c r="O610" s="132"/>
      <c r="P610" s="132"/>
    </row>
    <row r="611" ht="33.75" spans="1:16">
      <c r="A611" s="82" t="s">
        <v>1681</v>
      </c>
      <c r="B611" s="82" t="s">
        <v>1682</v>
      </c>
      <c r="C611" s="83" t="s">
        <v>149</v>
      </c>
      <c r="D611" s="82" t="s">
        <v>1683</v>
      </c>
      <c r="E611" s="83" t="s">
        <v>221</v>
      </c>
      <c r="F611" s="84">
        <v>830</v>
      </c>
      <c r="G611" s="85">
        <v>48.39</v>
      </c>
      <c r="H611" s="86">
        <v>0.2644</v>
      </c>
      <c r="I611" s="126">
        <f t="shared" si="144"/>
        <v>61.18</v>
      </c>
      <c r="J611" s="141">
        <f t="shared" si="145"/>
        <v>50779.4</v>
      </c>
      <c r="K611" s="128"/>
      <c r="L611" s="135">
        <f t="shared" si="146"/>
        <v>0</v>
      </c>
      <c r="M611" s="169">
        <f t="shared" si="147"/>
        <v>61.18</v>
      </c>
      <c r="N611" s="131">
        <f t="shared" si="148"/>
        <v>50779.4</v>
      </c>
      <c r="O611" s="132"/>
      <c r="P611" s="132"/>
    </row>
    <row r="612" ht="22.5" spans="1:16">
      <c r="A612" s="82" t="s">
        <v>1684</v>
      </c>
      <c r="B612" s="82" t="s">
        <v>1685</v>
      </c>
      <c r="C612" s="83" t="s">
        <v>157</v>
      </c>
      <c r="D612" s="82" t="s">
        <v>1686</v>
      </c>
      <c r="E612" s="83" t="s">
        <v>151</v>
      </c>
      <c r="F612" s="84">
        <v>182</v>
      </c>
      <c r="G612" s="85">
        <v>22.24</v>
      </c>
      <c r="H612" s="86">
        <v>0.2644</v>
      </c>
      <c r="I612" s="126">
        <f t="shared" si="144"/>
        <v>28.12</v>
      </c>
      <c r="J612" s="141">
        <f t="shared" si="145"/>
        <v>5117.84</v>
      </c>
      <c r="K612" s="128"/>
      <c r="L612" s="135">
        <f t="shared" si="146"/>
        <v>0</v>
      </c>
      <c r="M612" s="169">
        <f t="shared" si="147"/>
        <v>28.12</v>
      </c>
      <c r="N612" s="131">
        <f t="shared" si="148"/>
        <v>5117.84</v>
      </c>
      <c r="O612" s="132"/>
      <c r="P612" s="132"/>
    </row>
    <row r="613" ht="15" spans="1:16">
      <c r="A613" s="156" t="s">
        <v>1687</v>
      </c>
      <c r="B613" s="156" t="s">
        <v>87</v>
      </c>
      <c r="C613" s="203"/>
      <c r="D613" s="156" t="s">
        <v>48</v>
      </c>
      <c r="E613" s="203"/>
      <c r="F613" s="204"/>
      <c r="G613" s="185" t="s">
        <v>146</v>
      </c>
      <c r="H613" s="205"/>
      <c r="I613" s="210"/>
      <c r="J613" s="180">
        <f>J614</f>
        <v>93957.53</v>
      </c>
      <c r="K613" s="181"/>
      <c r="L613" s="211"/>
      <c r="M613" s="212"/>
      <c r="N613" s="213"/>
      <c r="O613" s="184">
        <f>N614</f>
        <v>93957.53</v>
      </c>
      <c r="P613" s="184"/>
    </row>
    <row r="614" ht="15" spans="1:16">
      <c r="A614" s="82" t="s">
        <v>1688</v>
      </c>
      <c r="B614" s="82" t="s">
        <v>1689</v>
      </c>
      <c r="C614" s="83" t="s">
        <v>166</v>
      </c>
      <c r="D614" s="82" t="s">
        <v>1690</v>
      </c>
      <c r="E614" s="83" t="s">
        <v>151</v>
      </c>
      <c r="F614" s="84">
        <v>1</v>
      </c>
      <c r="G614" s="85">
        <v>74309.98</v>
      </c>
      <c r="H614" s="86">
        <v>0.2644</v>
      </c>
      <c r="I614" s="126">
        <f t="shared" si="144"/>
        <v>93957.53</v>
      </c>
      <c r="J614" s="141">
        <f t="shared" si="145"/>
        <v>93957.53</v>
      </c>
      <c r="K614" s="128"/>
      <c r="L614" s="135">
        <f t="shared" si="146"/>
        <v>0</v>
      </c>
      <c r="M614" s="169">
        <f t="shared" si="147"/>
        <v>93957.53</v>
      </c>
      <c r="N614" s="131">
        <f t="shared" si="148"/>
        <v>93957.53</v>
      </c>
      <c r="O614" s="132"/>
      <c r="P614" s="132"/>
    </row>
    <row r="615" ht="15" spans="1:16">
      <c r="A615" s="164" t="s">
        <v>1691</v>
      </c>
      <c r="B615" s="164" t="s">
        <v>87</v>
      </c>
      <c r="C615" s="188"/>
      <c r="D615" s="164" t="s">
        <v>36</v>
      </c>
      <c r="E615" s="188"/>
      <c r="F615" s="189"/>
      <c r="G615" s="190" t="s">
        <v>146</v>
      </c>
      <c r="H615" s="191"/>
      <c r="I615" s="194"/>
      <c r="J615" s="195"/>
      <c r="K615" s="144">
        <f>SUM(J616:J655)</f>
        <v>772164.38</v>
      </c>
      <c r="L615" s="196"/>
      <c r="M615" s="197"/>
      <c r="N615" s="198"/>
      <c r="O615" s="148"/>
      <c r="P615" s="148">
        <f>SUM(N616:N655)</f>
        <v>772164.38</v>
      </c>
    </row>
    <row r="616" ht="45" spans="1:16">
      <c r="A616" s="82" t="s">
        <v>1692</v>
      </c>
      <c r="B616" s="82" t="s">
        <v>1239</v>
      </c>
      <c r="C616" s="83" t="s">
        <v>90</v>
      </c>
      <c r="D616" s="82" t="s">
        <v>1240</v>
      </c>
      <c r="E616" s="83" t="s">
        <v>221</v>
      </c>
      <c r="F616" s="84">
        <v>22</v>
      </c>
      <c r="G616" s="85">
        <v>74.78</v>
      </c>
      <c r="H616" s="86">
        <v>0.2644</v>
      </c>
      <c r="I616" s="126">
        <f t="shared" si="144"/>
        <v>94.55</v>
      </c>
      <c r="J616" s="141">
        <f t="shared" si="145"/>
        <v>2080.1</v>
      </c>
      <c r="K616" s="128"/>
      <c r="L616" s="135">
        <f t="shared" si="146"/>
        <v>0</v>
      </c>
      <c r="M616" s="169">
        <f t="shared" si="147"/>
        <v>94.55</v>
      </c>
      <c r="N616" s="131">
        <f t="shared" si="148"/>
        <v>2080.1</v>
      </c>
      <c r="O616" s="132"/>
      <c r="P616" s="132"/>
    </row>
    <row r="617" ht="45" spans="1:16">
      <c r="A617" s="82" t="s">
        <v>1693</v>
      </c>
      <c r="B617" s="82" t="s">
        <v>1694</v>
      </c>
      <c r="C617" s="83" t="s">
        <v>90</v>
      </c>
      <c r="D617" s="82" t="s">
        <v>1695</v>
      </c>
      <c r="E617" s="83" t="s">
        <v>221</v>
      </c>
      <c r="F617" s="84">
        <v>104</v>
      </c>
      <c r="G617" s="85">
        <v>88.19</v>
      </c>
      <c r="H617" s="86">
        <v>0.2644</v>
      </c>
      <c r="I617" s="126">
        <f t="shared" si="144"/>
        <v>111.5</v>
      </c>
      <c r="J617" s="141">
        <f t="shared" si="145"/>
        <v>11596</v>
      </c>
      <c r="K617" s="128"/>
      <c r="L617" s="135">
        <f t="shared" si="146"/>
        <v>0</v>
      </c>
      <c r="M617" s="169">
        <f t="shared" si="147"/>
        <v>111.5</v>
      </c>
      <c r="N617" s="131">
        <f t="shared" si="148"/>
        <v>11596</v>
      </c>
      <c r="O617" s="132"/>
      <c r="P617" s="132"/>
    </row>
    <row r="618" ht="45" spans="1:16">
      <c r="A618" s="82" t="s">
        <v>1696</v>
      </c>
      <c r="B618" s="82" t="s">
        <v>1697</v>
      </c>
      <c r="C618" s="83" t="s">
        <v>90</v>
      </c>
      <c r="D618" s="82" t="s">
        <v>1698</v>
      </c>
      <c r="E618" s="83" t="s">
        <v>221</v>
      </c>
      <c r="F618" s="84">
        <v>120</v>
      </c>
      <c r="G618" s="85">
        <v>112.39</v>
      </c>
      <c r="H618" s="86">
        <v>0.2644</v>
      </c>
      <c r="I618" s="126">
        <f t="shared" si="144"/>
        <v>142.1</v>
      </c>
      <c r="J618" s="141">
        <f t="shared" si="145"/>
        <v>17052</v>
      </c>
      <c r="K618" s="128"/>
      <c r="L618" s="135">
        <f t="shared" si="146"/>
        <v>0</v>
      </c>
      <c r="M618" s="169">
        <f t="shared" si="147"/>
        <v>142.1</v>
      </c>
      <c r="N618" s="131">
        <f t="shared" si="148"/>
        <v>17052</v>
      </c>
      <c r="O618" s="132"/>
      <c r="P618" s="132"/>
    </row>
    <row r="619" ht="33.75" spans="1:16">
      <c r="A619" s="82" t="s">
        <v>1699</v>
      </c>
      <c r="B619" s="82" t="s">
        <v>1019</v>
      </c>
      <c r="C619" s="83" t="s">
        <v>149</v>
      </c>
      <c r="D619" s="82" t="s">
        <v>1020</v>
      </c>
      <c r="E619" s="83" t="s">
        <v>221</v>
      </c>
      <c r="F619" s="84">
        <v>200</v>
      </c>
      <c r="G619" s="85">
        <v>24.14</v>
      </c>
      <c r="H619" s="86">
        <v>0.2644</v>
      </c>
      <c r="I619" s="126">
        <f t="shared" si="144"/>
        <v>30.52</v>
      </c>
      <c r="J619" s="141">
        <f t="shared" si="145"/>
        <v>6104</v>
      </c>
      <c r="K619" s="128"/>
      <c r="L619" s="135">
        <f t="shared" si="146"/>
        <v>0</v>
      </c>
      <c r="M619" s="169">
        <f t="shared" si="147"/>
        <v>30.52</v>
      </c>
      <c r="N619" s="131">
        <f t="shared" si="148"/>
        <v>6104</v>
      </c>
      <c r="O619" s="132"/>
      <c r="P619" s="132"/>
    </row>
    <row r="620" ht="45" spans="1:16">
      <c r="A620" s="82" t="s">
        <v>1700</v>
      </c>
      <c r="B620" s="82" t="s">
        <v>1028</v>
      </c>
      <c r="C620" s="83" t="s">
        <v>149</v>
      </c>
      <c r="D620" s="82" t="s">
        <v>1029</v>
      </c>
      <c r="E620" s="83" t="s">
        <v>221</v>
      </c>
      <c r="F620" s="84">
        <v>200</v>
      </c>
      <c r="G620" s="85">
        <v>74.25</v>
      </c>
      <c r="H620" s="86">
        <v>0.2644</v>
      </c>
      <c r="I620" s="126">
        <f t="shared" si="144"/>
        <v>93.88</v>
      </c>
      <c r="J620" s="141">
        <f t="shared" si="145"/>
        <v>18776</v>
      </c>
      <c r="K620" s="128"/>
      <c r="L620" s="135">
        <f t="shared" si="146"/>
        <v>0</v>
      </c>
      <c r="M620" s="169">
        <f t="shared" si="147"/>
        <v>93.88</v>
      </c>
      <c r="N620" s="131">
        <f t="shared" si="148"/>
        <v>18776</v>
      </c>
      <c r="O620" s="132"/>
      <c r="P620" s="132"/>
    </row>
    <row r="621" ht="22.5" spans="1:16">
      <c r="A621" s="82" t="s">
        <v>1701</v>
      </c>
      <c r="B621" s="82" t="s">
        <v>1702</v>
      </c>
      <c r="C621" s="83" t="s">
        <v>90</v>
      </c>
      <c r="D621" s="82" t="s">
        <v>1703</v>
      </c>
      <c r="E621" s="83" t="s">
        <v>151</v>
      </c>
      <c r="F621" s="84">
        <v>2</v>
      </c>
      <c r="G621" s="85">
        <v>70.7</v>
      </c>
      <c r="H621" s="86">
        <v>0.2644</v>
      </c>
      <c r="I621" s="126">
        <f t="shared" si="144"/>
        <v>89.39</v>
      </c>
      <c r="J621" s="141">
        <f t="shared" si="145"/>
        <v>178.78</v>
      </c>
      <c r="K621" s="128"/>
      <c r="L621" s="135">
        <f t="shared" si="146"/>
        <v>0</v>
      </c>
      <c r="M621" s="169">
        <f t="shared" si="147"/>
        <v>89.39</v>
      </c>
      <c r="N621" s="131">
        <f t="shared" si="148"/>
        <v>178.78</v>
      </c>
      <c r="O621" s="132"/>
      <c r="P621" s="132"/>
    </row>
    <row r="622" ht="22.5" spans="1:16">
      <c r="A622" s="82" t="s">
        <v>1704</v>
      </c>
      <c r="B622" s="82" t="s">
        <v>1705</v>
      </c>
      <c r="C622" s="83" t="s">
        <v>90</v>
      </c>
      <c r="D622" s="82" t="s">
        <v>1706</v>
      </c>
      <c r="E622" s="83" t="s">
        <v>151</v>
      </c>
      <c r="F622" s="84">
        <v>6</v>
      </c>
      <c r="G622" s="85">
        <v>89.45</v>
      </c>
      <c r="H622" s="86">
        <v>0.2644</v>
      </c>
      <c r="I622" s="126">
        <f t="shared" si="144"/>
        <v>113.1</v>
      </c>
      <c r="J622" s="141">
        <f t="shared" si="145"/>
        <v>678.6</v>
      </c>
      <c r="K622" s="128"/>
      <c r="L622" s="135">
        <f t="shared" si="146"/>
        <v>0</v>
      </c>
      <c r="M622" s="169">
        <f t="shared" si="147"/>
        <v>113.1</v>
      </c>
      <c r="N622" s="131">
        <f t="shared" si="148"/>
        <v>678.6</v>
      </c>
      <c r="O622" s="132"/>
      <c r="P622" s="132"/>
    </row>
    <row r="623" ht="33.75" spans="1:16">
      <c r="A623" s="82" t="s">
        <v>1707</v>
      </c>
      <c r="B623" s="82" t="s">
        <v>1708</v>
      </c>
      <c r="C623" s="83" t="s">
        <v>90</v>
      </c>
      <c r="D623" s="82" t="s">
        <v>1709</v>
      </c>
      <c r="E623" s="83" t="s">
        <v>151</v>
      </c>
      <c r="F623" s="84">
        <v>1</v>
      </c>
      <c r="G623" s="85">
        <v>98.89</v>
      </c>
      <c r="H623" s="86">
        <v>0.2644</v>
      </c>
      <c r="I623" s="126">
        <f t="shared" si="144"/>
        <v>125.03</v>
      </c>
      <c r="J623" s="141">
        <f t="shared" si="145"/>
        <v>125.03</v>
      </c>
      <c r="K623" s="128"/>
      <c r="L623" s="135">
        <f t="shared" si="146"/>
        <v>0</v>
      </c>
      <c r="M623" s="169">
        <f t="shared" si="147"/>
        <v>125.03</v>
      </c>
      <c r="N623" s="131">
        <f t="shared" si="148"/>
        <v>125.03</v>
      </c>
      <c r="O623" s="132"/>
      <c r="P623" s="132"/>
    </row>
    <row r="624" ht="22.5" spans="1:16">
      <c r="A624" s="82" t="s">
        <v>1710</v>
      </c>
      <c r="B624" s="82" t="s">
        <v>1711</v>
      </c>
      <c r="C624" s="83" t="s">
        <v>90</v>
      </c>
      <c r="D624" s="82" t="s">
        <v>1712</v>
      </c>
      <c r="E624" s="83" t="s">
        <v>151</v>
      </c>
      <c r="F624" s="84">
        <v>4</v>
      </c>
      <c r="G624" s="85">
        <v>58.26</v>
      </c>
      <c r="H624" s="86">
        <v>0.2644</v>
      </c>
      <c r="I624" s="126">
        <f t="shared" si="144"/>
        <v>73.66</v>
      </c>
      <c r="J624" s="141">
        <f t="shared" si="145"/>
        <v>294.64</v>
      </c>
      <c r="K624" s="128"/>
      <c r="L624" s="135">
        <f t="shared" si="146"/>
        <v>0</v>
      </c>
      <c r="M624" s="169">
        <f t="shared" si="147"/>
        <v>73.66</v>
      </c>
      <c r="N624" s="131">
        <f t="shared" si="148"/>
        <v>294.64</v>
      </c>
      <c r="O624" s="132"/>
      <c r="P624" s="132"/>
    </row>
    <row r="625" ht="22.5" spans="1:16">
      <c r="A625" s="82" t="s">
        <v>1713</v>
      </c>
      <c r="B625" s="82" t="s">
        <v>1714</v>
      </c>
      <c r="C625" s="83" t="s">
        <v>90</v>
      </c>
      <c r="D625" s="82" t="s">
        <v>1715</v>
      </c>
      <c r="E625" s="83" t="s">
        <v>151</v>
      </c>
      <c r="F625" s="84">
        <v>1</v>
      </c>
      <c r="G625" s="85">
        <v>57.15</v>
      </c>
      <c r="H625" s="86">
        <v>0.2644</v>
      </c>
      <c r="I625" s="126">
        <f t="shared" si="144"/>
        <v>72.26</v>
      </c>
      <c r="J625" s="141">
        <f t="shared" si="145"/>
        <v>72.26</v>
      </c>
      <c r="K625" s="128"/>
      <c r="L625" s="135">
        <f t="shared" si="146"/>
        <v>0</v>
      </c>
      <c r="M625" s="169">
        <f t="shared" si="147"/>
        <v>72.26</v>
      </c>
      <c r="N625" s="131">
        <f t="shared" si="148"/>
        <v>72.26</v>
      </c>
      <c r="O625" s="132"/>
      <c r="P625" s="132"/>
    </row>
    <row r="626" ht="22.5" spans="1:16">
      <c r="A626" s="82" t="s">
        <v>1716</v>
      </c>
      <c r="B626" s="82" t="s">
        <v>1717</v>
      </c>
      <c r="C626" s="83" t="s">
        <v>90</v>
      </c>
      <c r="D626" s="82" t="s">
        <v>1718</v>
      </c>
      <c r="E626" s="83" t="s">
        <v>151</v>
      </c>
      <c r="F626" s="84">
        <v>5</v>
      </c>
      <c r="G626" s="85">
        <v>72.61</v>
      </c>
      <c r="H626" s="86">
        <v>0.2644</v>
      </c>
      <c r="I626" s="126">
        <f t="shared" si="144"/>
        <v>91.8</v>
      </c>
      <c r="J626" s="141">
        <f t="shared" si="145"/>
        <v>459</v>
      </c>
      <c r="K626" s="128"/>
      <c r="L626" s="135">
        <f t="shared" si="146"/>
        <v>0</v>
      </c>
      <c r="M626" s="169">
        <f t="shared" si="147"/>
        <v>91.8</v>
      </c>
      <c r="N626" s="131">
        <f t="shared" si="148"/>
        <v>459</v>
      </c>
      <c r="O626" s="132"/>
      <c r="P626" s="132"/>
    </row>
    <row r="627" ht="22.5" spans="1:16">
      <c r="A627" s="82" t="s">
        <v>1719</v>
      </c>
      <c r="B627" s="82" t="s">
        <v>1720</v>
      </c>
      <c r="C627" s="83" t="s">
        <v>90</v>
      </c>
      <c r="D627" s="82" t="s">
        <v>1721</v>
      </c>
      <c r="E627" s="83" t="s">
        <v>151</v>
      </c>
      <c r="F627" s="84">
        <v>1</v>
      </c>
      <c r="G627" s="85">
        <v>57.17</v>
      </c>
      <c r="H627" s="86">
        <v>0.2644</v>
      </c>
      <c r="I627" s="126">
        <f t="shared" si="144"/>
        <v>72.28</v>
      </c>
      <c r="J627" s="141">
        <f t="shared" si="145"/>
        <v>72.28</v>
      </c>
      <c r="K627" s="128"/>
      <c r="L627" s="135">
        <f t="shared" si="146"/>
        <v>0</v>
      </c>
      <c r="M627" s="169">
        <f t="shared" si="147"/>
        <v>72.28</v>
      </c>
      <c r="N627" s="131">
        <f t="shared" si="148"/>
        <v>72.28</v>
      </c>
      <c r="O627" s="132"/>
      <c r="P627" s="132"/>
    </row>
    <row r="628" ht="15" spans="1:16">
      <c r="A628" s="82" t="s">
        <v>1722</v>
      </c>
      <c r="B628" s="82" t="s">
        <v>1254</v>
      </c>
      <c r="C628" s="83" t="s">
        <v>166</v>
      </c>
      <c r="D628" s="82" t="s">
        <v>1255</v>
      </c>
      <c r="E628" s="83" t="s">
        <v>151</v>
      </c>
      <c r="F628" s="84">
        <v>197</v>
      </c>
      <c r="G628" s="85">
        <v>10.11</v>
      </c>
      <c r="H628" s="86">
        <v>0.2644</v>
      </c>
      <c r="I628" s="126">
        <f t="shared" si="144"/>
        <v>12.78</v>
      </c>
      <c r="J628" s="141">
        <f t="shared" si="145"/>
        <v>2517.66</v>
      </c>
      <c r="K628" s="128"/>
      <c r="L628" s="135">
        <f t="shared" si="146"/>
        <v>0</v>
      </c>
      <c r="M628" s="169">
        <f t="shared" si="147"/>
        <v>12.78</v>
      </c>
      <c r="N628" s="131">
        <f t="shared" si="148"/>
        <v>2517.66</v>
      </c>
      <c r="O628" s="132"/>
      <c r="P628" s="132"/>
    </row>
    <row r="629" ht="22.5" spans="1:16">
      <c r="A629" s="82" t="s">
        <v>1723</v>
      </c>
      <c r="B629" s="82" t="s">
        <v>1724</v>
      </c>
      <c r="C629" s="83" t="s">
        <v>90</v>
      </c>
      <c r="D629" s="82" t="s">
        <v>1725</v>
      </c>
      <c r="E629" s="83" t="s">
        <v>151</v>
      </c>
      <c r="F629" s="84">
        <v>2</v>
      </c>
      <c r="G629" s="85">
        <v>74.35</v>
      </c>
      <c r="H629" s="86">
        <v>0.2644</v>
      </c>
      <c r="I629" s="126">
        <f t="shared" si="144"/>
        <v>94</v>
      </c>
      <c r="J629" s="141">
        <f t="shared" si="145"/>
        <v>188</v>
      </c>
      <c r="K629" s="128"/>
      <c r="L629" s="135">
        <f t="shared" si="146"/>
        <v>0</v>
      </c>
      <c r="M629" s="169">
        <f t="shared" si="147"/>
        <v>94</v>
      </c>
      <c r="N629" s="131">
        <f t="shared" si="148"/>
        <v>188</v>
      </c>
      <c r="O629" s="132"/>
      <c r="P629" s="132"/>
    </row>
    <row r="630" ht="22.5" spans="1:16">
      <c r="A630" s="82" t="s">
        <v>1726</v>
      </c>
      <c r="B630" s="82" t="s">
        <v>1727</v>
      </c>
      <c r="C630" s="83" t="s">
        <v>90</v>
      </c>
      <c r="D630" s="82" t="s">
        <v>1728</v>
      </c>
      <c r="E630" s="83" t="s">
        <v>151</v>
      </c>
      <c r="F630" s="84">
        <v>2</v>
      </c>
      <c r="G630" s="85">
        <v>65.23</v>
      </c>
      <c r="H630" s="86">
        <v>0.2644</v>
      </c>
      <c r="I630" s="126">
        <f t="shared" si="144"/>
        <v>82.47</v>
      </c>
      <c r="J630" s="141">
        <f t="shared" si="145"/>
        <v>164.94</v>
      </c>
      <c r="K630" s="128"/>
      <c r="L630" s="135">
        <f t="shared" si="146"/>
        <v>0</v>
      </c>
      <c r="M630" s="169">
        <f t="shared" si="147"/>
        <v>82.47</v>
      </c>
      <c r="N630" s="131">
        <f t="shared" si="148"/>
        <v>164.94</v>
      </c>
      <c r="O630" s="132"/>
      <c r="P630" s="132"/>
    </row>
    <row r="631" ht="45" spans="1:16">
      <c r="A631" s="82" t="s">
        <v>1729</v>
      </c>
      <c r="B631" s="82" t="s">
        <v>1100</v>
      </c>
      <c r="C631" s="83" t="s">
        <v>90</v>
      </c>
      <c r="D631" s="82" t="s">
        <v>1101</v>
      </c>
      <c r="E631" s="83" t="s">
        <v>221</v>
      </c>
      <c r="F631" s="84">
        <v>647.75</v>
      </c>
      <c r="G631" s="85">
        <v>18.74</v>
      </c>
      <c r="H631" s="86">
        <v>0.2644</v>
      </c>
      <c r="I631" s="126">
        <f t="shared" si="144"/>
        <v>23.69</v>
      </c>
      <c r="J631" s="141">
        <f t="shared" si="145"/>
        <v>15345.19</v>
      </c>
      <c r="K631" s="128"/>
      <c r="L631" s="135">
        <f t="shared" si="146"/>
        <v>0</v>
      </c>
      <c r="M631" s="169">
        <f t="shared" si="147"/>
        <v>23.69</v>
      </c>
      <c r="N631" s="131">
        <f t="shared" si="148"/>
        <v>15345.19</v>
      </c>
      <c r="O631" s="132"/>
      <c r="P631" s="132"/>
    </row>
    <row r="632" ht="33.75" spans="1:16">
      <c r="A632" s="82" t="s">
        <v>1730</v>
      </c>
      <c r="B632" s="82" t="s">
        <v>1731</v>
      </c>
      <c r="C632" s="83" t="s">
        <v>157</v>
      </c>
      <c r="D632" s="82" t="s">
        <v>1732</v>
      </c>
      <c r="E632" s="83" t="s">
        <v>151</v>
      </c>
      <c r="F632" s="84">
        <v>16</v>
      </c>
      <c r="G632" s="85">
        <v>49.85</v>
      </c>
      <c r="H632" s="86">
        <v>0.2644</v>
      </c>
      <c r="I632" s="126">
        <f t="shared" si="144"/>
        <v>63.03</v>
      </c>
      <c r="J632" s="141">
        <f t="shared" si="145"/>
        <v>1008.48</v>
      </c>
      <c r="K632" s="128"/>
      <c r="L632" s="135">
        <f t="shared" si="146"/>
        <v>0</v>
      </c>
      <c r="M632" s="169">
        <f t="shared" si="147"/>
        <v>63.03</v>
      </c>
      <c r="N632" s="131">
        <f t="shared" si="148"/>
        <v>1008.48</v>
      </c>
      <c r="O632" s="132"/>
      <c r="P632" s="132"/>
    </row>
    <row r="633" ht="33.75" spans="1:16">
      <c r="A633" s="82" t="s">
        <v>1733</v>
      </c>
      <c r="B633" s="82" t="s">
        <v>1133</v>
      </c>
      <c r="C633" s="83" t="s">
        <v>157</v>
      </c>
      <c r="D633" s="82" t="s">
        <v>1134</v>
      </c>
      <c r="E633" s="83" t="s">
        <v>151</v>
      </c>
      <c r="F633" s="84">
        <v>131</v>
      </c>
      <c r="G633" s="85">
        <v>42.46</v>
      </c>
      <c r="H633" s="86">
        <v>0.2644</v>
      </c>
      <c r="I633" s="126">
        <f t="shared" si="144"/>
        <v>53.68</v>
      </c>
      <c r="J633" s="141">
        <f t="shared" si="145"/>
        <v>7032.08</v>
      </c>
      <c r="K633" s="128"/>
      <c r="L633" s="135">
        <f t="shared" si="146"/>
        <v>0</v>
      </c>
      <c r="M633" s="169">
        <f t="shared" si="147"/>
        <v>53.68</v>
      </c>
      <c r="N633" s="131">
        <f t="shared" si="148"/>
        <v>7032.08</v>
      </c>
      <c r="O633" s="132"/>
      <c r="P633" s="132"/>
    </row>
    <row r="634" ht="33.75" spans="1:16">
      <c r="A634" s="82" t="s">
        <v>1734</v>
      </c>
      <c r="B634" s="82" t="s">
        <v>1148</v>
      </c>
      <c r="C634" s="83" t="s">
        <v>149</v>
      </c>
      <c r="D634" s="82" t="s">
        <v>1149</v>
      </c>
      <c r="E634" s="83" t="s">
        <v>151</v>
      </c>
      <c r="F634" s="84">
        <v>431</v>
      </c>
      <c r="G634" s="85">
        <v>11.03</v>
      </c>
      <c r="H634" s="86">
        <v>0.2644</v>
      </c>
      <c r="I634" s="126">
        <f t="shared" si="144"/>
        <v>13.94</v>
      </c>
      <c r="J634" s="141">
        <f t="shared" si="145"/>
        <v>6008.14</v>
      </c>
      <c r="K634" s="128"/>
      <c r="L634" s="135">
        <f t="shared" si="146"/>
        <v>0</v>
      </c>
      <c r="M634" s="169">
        <f t="shared" si="147"/>
        <v>13.94</v>
      </c>
      <c r="N634" s="131">
        <f t="shared" si="148"/>
        <v>6008.14</v>
      </c>
      <c r="O634" s="132"/>
      <c r="P634" s="132"/>
    </row>
    <row r="635" ht="33.75" spans="1:16">
      <c r="A635" s="82" t="s">
        <v>1735</v>
      </c>
      <c r="B635" s="82" t="s">
        <v>884</v>
      </c>
      <c r="C635" s="83" t="s">
        <v>149</v>
      </c>
      <c r="D635" s="82" t="s">
        <v>885</v>
      </c>
      <c r="E635" s="83" t="s">
        <v>151</v>
      </c>
      <c r="F635" s="84">
        <v>431</v>
      </c>
      <c r="G635" s="85">
        <v>23.18</v>
      </c>
      <c r="H635" s="86">
        <v>0.2644</v>
      </c>
      <c r="I635" s="126">
        <f t="shared" si="144"/>
        <v>29.3</v>
      </c>
      <c r="J635" s="141">
        <f t="shared" si="145"/>
        <v>12628.3</v>
      </c>
      <c r="K635" s="128"/>
      <c r="L635" s="135">
        <f t="shared" si="146"/>
        <v>0</v>
      </c>
      <c r="M635" s="169">
        <f t="shared" si="147"/>
        <v>29.3</v>
      </c>
      <c r="N635" s="131">
        <f t="shared" si="148"/>
        <v>12628.3</v>
      </c>
      <c r="O635" s="132"/>
      <c r="P635" s="132"/>
    </row>
    <row r="636" ht="15" spans="1:16">
      <c r="A636" s="82" t="s">
        <v>1736</v>
      </c>
      <c r="B636" s="82" t="s">
        <v>887</v>
      </c>
      <c r="C636" s="83" t="s">
        <v>821</v>
      </c>
      <c r="D636" s="82" t="s">
        <v>888</v>
      </c>
      <c r="E636" s="83" t="s">
        <v>351</v>
      </c>
      <c r="F636" s="84">
        <v>1724</v>
      </c>
      <c r="G636" s="85">
        <v>0.06</v>
      </c>
      <c r="H636" s="86">
        <v>0.2644</v>
      </c>
      <c r="I636" s="126">
        <f t="shared" si="144"/>
        <v>0.07</v>
      </c>
      <c r="J636" s="141">
        <f t="shared" si="145"/>
        <v>120.68</v>
      </c>
      <c r="K636" s="128"/>
      <c r="L636" s="135">
        <f t="shared" si="146"/>
        <v>0</v>
      </c>
      <c r="M636" s="169">
        <f t="shared" si="147"/>
        <v>0.07</v>
      </c>
      <c r="N636" s="131">
        <f t="shared" si="148"/>
        <v>120.68</v>
      </c>
      <c r="O636" s="132"/>
      <c r="P636" s="132"/>
    </row>
    <row r="637" ht="33.75" spans="1:16">
      <c r="A637" s="82" t="s">
        <v>1737</v>
      </c>
      <c r="B637" s="82" t="s">
        <v>890</v>
      </c>
      <c r="C637" s="83" t="s">
        <v>149</v>
      </c>
      <c r="D637" s="82" t="s">
        <v>891</v>
      </c>
      <c r="E637" s="83" t="s">
        <v>151</v>
      </c>
      <c r="F637" s="84">
        <v>862</v>
      </c>
      <c r="G637" s="85">
        <v>0.12</v>
      </c>
      <c r="H637" s="86">
        <v>0.2644</v>
      </c>
      <c r="I637" s="126">
        <f t="shared" si="144"/>
        <v>0.15</v>
      </c>
      <c r="J637" s="141">
        <f t="shared" si="145"/>
        <v>129.3</v>
      </c>
      <c r="K637" s="128"/>
      <c r="L637" s="135">
        <f t="shared" si="146"/>
        <v>0</v>
      </c>
      <c r="M637" s="169">
        <f t="shared" si="147"/>
        <v>0.15</v>
      </c>
      <c r="N637" s="131">
        <f t="shared" si="148"/>
        <v>129.3</v>
      </c>
      <c r="O637" s="132"/>
      <c r="P637" s="132"/>
    </row>
    <row r="638" ht="33.75" spans="1:16">
      <c r="A638" s="82" t="s">
        <v>1738</v>
      </c>
      <c r="B638" s="82" t="s">
        <v>1739</v>
      </c>
      <c r="C638" s="83" t="s">
        <v>149</v>
      </c>
      <c r="D638" s="82" t="s">
        <v>1740</v>
      </c>
      <c r="E638" s="83" t="s">
        <v>151</v>
      </c>
      <c r="F638" s="84">
        <v>431</v>
      </c>
      <c r="G638" s="85">
        <v>3.97</v>
      </c>
      <c r="H638" s="86">
        <v>0.2644</v>
      </c>
      <c r="I638" s="126">
        <f t="shared" si="144"/>
        <v>5.01</v>
      </c>
      <c r="J638" s="141">
        <f t="shared" si="145"/>
        <v>2159.31</v>
      </c>
      <c r="K638" s="128"/>
      <c r="L638" s="135">
        <f t="shared" si="146"/>
        <v>0</v>
      </c>
      <c r="M638" s="169">
        <f t="shared" si="147"/>
        <v>5.01</v>
      </c>
      <c r="N638" s="131">
        <f t="shared" si="148"/>
        <v>2159.31</v>
      </c>
      <c r="O638" s="132"/>
      <c r="P638" s="132"/>
    </row>
    <row r="639" ht="22.5" spans="1:16">
      <c r="A639" s="82" t="s">
        <v>1741</v>
      </c>
      <c r="B639" s="82" t="s">
        <v>1742</v>
      </c>
      <c r="C639" s="83" t="s">
        <v>157</v>
      </c>
      <c r="D639" s="82" t="s">
        <v>1743</v>
      </c>
      <c r="E639" s="83" t="s">
        <v>221</v>
      </c>
      <c r="F639" s="84">
        <v>25590</v>
      </c>
      <c r="G639" s="85">
        <v>7.28</v>
      </c>
      <c r="H639" s="86">
        <v>0.2644</v>
      </c>
      <c r="I639" s="126">
        <f t="shared" si="144"/>
        <v>9.2</v>
      </c>
      <c r="J639" s="141">
        <f t="shared" si="145"/>
        <v>235428</v>
      </c>
      <c r="K639" s="128"/>
      <c r="L639" s="135">
        <f t="shared" si="146"/>
        <v>0</v>
      </c>
      <c r="M639" s="169">
        <f t="shared" si="147"/>
        <v>9.2</v>
      </c>
      <c r="N639" s="131">
        <f t="shared" si="148"/>
        <v>235428</v>
      </c>
      <c r="O639" s="132"/>
      <c r="P639" s="132"/>
    </row>
    <row r="640" ht="33.75" spans="1:16">
      <c r="A640" s="82" t="s">
        <v>1744</v>
      </c>
      <c r="B640" s="82" t="s">
        <v>1745</v>
      </c>
      <c r="C640" s="83" t="s">
        <v>149</v>
      </c>
      <c r="D640" s="82" t="s">
        <v>1746</v>
      </c>
      <c r="E640" s="83" t="s">
        <v>221</v>
      </c>
      <c r="F640" s="84">
        <v>217</v>
      </c>
      <c r="G640" s="85">
        <v>7.23</v>
      </c>
      <c r="H640" s="86">
        <v>0.2644</v>
      </c>
      <c r="I640" s="126">
        <f t="shared" si="144"/>
        <v>9.14</v>
      </c>
      <c r="J640" s="141">
        <f t="shared" si="145"/>
        <v>1983.38</v>
      </c>
      <c r="K640" s="128"/>
      <c r="L640" s="135">
        <f t="shared" si="146"/>
        <v>0</v>
      </c>
      <c r="M640" s="169">
        <f t="shared" si="147"/>
        <v>9.14</v>
      </c>
      <c r="N640" s="131">
        <f t="shared" si="148"/>
        <v>1983.38</v>
      </c>
      <c r="O640" s="132"/>
      <c r="P640" s="132"/>
    </row>
    <row r="641" ht="33.75" spans="1:16">
      <c r="A641" s="82" t="s">
        <v>1747</v>
      </c>
      <c r="B641" s="82" t="s">
        <v>1748</v>
      </c>
      <c r="C641" s="83" t="s">
        <v>149</v>
      </c>
      <c r="D641" s="82" t="s">
        <v>1749</v>
      </c>
      <c r="E641" s="83" t="s">
        <v>221</v>
      </c>
      <c r="F641" s="84">
        <v>43</v>
      </c>
      <c r="G641" s="85">
        <v>7.78</v>
      </c>
      <c r="H641" s="86">
        <v>0.2644</v>
      </c>
      <c r="I641" s="126">
        <f t="shared" si="144"/>
        <v>9.83</v>
      </c>
      <c r="J641" s="141">
        <f t="shared" si="145"/>
        <v>422.69</v>
      </c>
      <c r="K641" s="128"/>
      <c r="L641" s="135">
        <f t="shared" si="146"/>
        <v>0</v>
      </c>
      <c r="M641" s="169">
        <f t="shared" si="147"/>
        <v>9.83</v>
      </c>
      <c r="N641" s="131">
        <f t="shared" si="148"/>
        <v>422.69</v>
      </c>
      <c r="O641" s="132"/>
      <c r="P641" s="132"/>
    </row>
    <row r="642" ht="33.75" spans="1:16">
      <c r="A642" s="82" t="s">
        <v>1750</v>
      </c>
      <c r="B642" s="82" t="s">
        <v>1163</v>
      </c>
      <c r="C642" s="83" t="s">
        <v>149</v>
      </c>
      <c r="D642" s="82" t="s">
        <v>1164</v>
      </c>
      <c r="E642" s="83" t="s">
        <v>151</v>
      </c>
      <c r="F642" s="84">
        <v>364</v>
      </c>
      <c r="G642" s="85">
        <v>52.07</v>
      </c>
      <c r="H642" s="86">
        <v>0.2644</v>
      </c>
      <c r="I642" s="126">
        <f t="shared" si="144"/>
        <v>65.83</v>
      </c>
      <c r="J642" s="141">
        <f t="shared" si="145"/>
        <v>23962.12</v>
      </c>
      <c r="K642" s="128"/>
      <c r="L642" s="135">
        <f t="shared" si="146"/>
        <v>0</v>
      </c>
      <c r="M642" s="169">
        <f t="shared" si="147"/>
        <v>65.83</v>
      </c>
      <c r="N642" s="131">
        <f t="shared" si="148"/>
        <v>23962.12</v>
      </c>
      <c r="O642" s="132"/>
      <c r="P642" s="132"/>
    </row>
    <row r="643" ht="22.5" spans="1:16">
      <c r="A643" s="82" t="s">
        <v>1751</v>
      </c>
      <c r="B643" s="82" t="s">
        <v>1752</v>
      </c>
      <c r="C643" s="83" t="s">
        <v>90</v>
      </c>
      <c r="D643" s="82" t="s">
        <v>1753</v>
      </c>
      <c r="E643" s="83" t="s">
        <v>151</v>
      </c>
      <c r="F643" s="84">
        <v>730</v>
      </c>
      <c r="G643" s="85">
        <v>24.11</v>
      </c>
      <c r="H643" s="86">
        <v>0.2644</v>
      </c>
      <c r="I643" s="126">
        <f t="shared" si="144"/>
        <v>30.48</v>
      </c>
      <c r="J643" s="141">
        <f t="shared" si="145"/>
        <v>22250.4</v>
      </c>
      <c r="K643" s="128"/>
      <c r="L643" s="135">
        <f t="shared" si="146"/>
        <v>0</v>
      </c>
      <c r="M643" s="169">
        <f t="shared" si="147"/>
        <v>30.48</v>
      </c>
      <c r="N643" s="131">
        <f t="shared" si="148"/>
        <v>22250.4</v>
      </c>
      <c r="O643" s="132"/>
      <c r="P643" s="132"/>
    </row>
    <row r="644" ht="22.5" spans="1:16">
      <c r="A644" s="82" t="s">
        <v>1754</v>
      </c>
      <c r="B644" s="82" t="s">
        <v>1755</v>
      </c>
      <c r="C644" s="83" t="s">
        <v>157</v>
      </c>
      <c r="D644" s="82" t="s">
        <v>1756</v>
      </c>
      <c r="E644" s="83" t="s">
        <v>151</v>
      </c>
      <c r="F644" s="84">
        <v>58</v>
      </c>
      <c r="G644" s="85">
        <v>1311.65</v>
      </c>
      <c r="H644" s="86">
        <v>0.2644</v>
      </c>
      <c r="I644" s="126">
        <f t="shared" si="144"/>
        <v>1658.45</v>
      </c>
      <c r="J644" s="141">
        <f t="shared" si="145"/>
        <v>96190.1</v>
      </c>
      <c r="K644" s="128"/>
      <c r="L644" s="135">
        <f t="shared" si="146"/>
        <v>0</v>
      </c>
      <c r="M644" s="169">
        <f t="shared" si="147"/>
        <v>1658.45</v>
      </c>
      <c r="N644" s="131">
        <f t="shared" si="148"/>
        <v>96190.1</v>
      </c>
      <c r="O644" s="132"/>
      <c r="P644" s="132"/>
    </row>
    <row r="645" ht="15" spans="1:16">
      <c r="A645" s="82" t="s">
        <v>1757</v>
      </c>
      <c r="B645" s="82" t="s">
        <v>1758</v>
      </c>
      <c r="C645" s="83" t="s">
        <v>166</v>
      </c>
      <c r="D645" s="82" t="s">
        <v>1759</v>
      </c>
      <c r="E645" s="83" t="s">
        <v>151</v>
      </c>
      <c r="F645" s="84">
        <v>58</v>
      </c>
      <c r="G645" s="85">
        <v>38.25</v>
      </c>
      <c r="H645" s="86">
        <v>0.2644</v>
      </c>
      <c r="I645" s="126">
        <f t="shared" si="144"/>
        <v>48.36</v>
      </c>
      <c r="J645" s="141">
        <f t="shared" si="145"/>
        <v>2804.88</v>
      </c>
      <c r="K645" s="128"/>
      <c r="L645" s="135">
        <f t="shared" si="146"/>
        <v>0</v>
      </c>
      <c r="M645" s="169">
        <f t="shared" si="147"/>
        <v>48.36</v>
      </c>
      <c r="N645" s="131">
        <f t="shared" si="148"/>
        <v>2804.88</v>
      </c>
      <c r="O645" s="132"/>
      <c r="P645" s="132"/>
    </row>
    <row r="646" ht="15" spans="1:16">
      <c r="A646" s="82" t="s">
        <v>1760</v>
      </c>
      <c r="B646" s="82" t="s">
        <v>1761</v>
      </c>
      <c r="C646" s="83" t="s">
        <v>166</v>
      </c>
      <c r="D646" s="82" t="s">
        <v>1762</v>
      </c>
      <c r="E646" s="83" t="s">
        <v>151</v>
      </c>
      <c r="F646" s="84">
        <v>6</v>
      </c>
      <c r="G646" s="85">
        <v>429.11</v>
      </c>
      <c r="H646" s="86">
        <v>0.2644</v>
      </c>
      <c r="I646" s="126">
        <f t="shared" si="144"/>
        <v>542.56</v>
      </c>
      <c r="J646" s="141">
        <f t="shared" si="145"/>
        <v>3255.36</v>
      </c>
      <c r="K646" s="128"/>
      <c r="L646" s="135">
        <f t="shared" si="146"/>
        <v>0</v>
      </c>
      <c r="M646" s="169">
        <f t="shared" si="147"/>
        <v>542.56</v>
      </c>
      <c r="N646" s="131">
        <f t="shared" si="148"/>
        <v>3255.36</v>
      </c>
      <c r="O646" s="132"/>
      <c r="P646" s="132"/>
    </row>
    <row r="647" ht="22.5" spans="1:16">
      <c r="A647" s="82" t="s">
        <v>1763</v>
      </c>
      <c r="B647" s="82" t="s">
        <v>1764</v>
      </c>
      <c r="C647" s="83" t="s">
        <v>157</v>
      </c>
      <c r="D647" s="82" t="s">
        <v>1765</v>
      </c>
      <c r="E647" s="83" t="s">
        <v>151</v>
      </c>
      <c r="F647" s="84">
        <v>9</v>
      </c>
      <c r="G647" s="85">
        <v>2910.16</v>
      </c>
      <c r="H647" s="86">
        <v>0.2644</v>
      </c>
      <c r="I647" s="126">
        <f t="shared" si="144"/>
        <v>3679.6</v>
      </c>
      <c r="J647" s="141">
        <f t="shared" si="145"/>
        <v>33116.4</v>
      </c>
      <c r="K647" s="128"/>
      <c r="L647" s="135">
        <f t="shared" si="146"/>
        <v>0</v>
      </c>
      <c r="M647" s="169">
        <f t="shared" si="147"/>
        <v>3679.6</v>
      </c>
      <c r="N647" s="131">
        <f t="shared" si="148"/>
        <v>33116.4</v>
      </c>
      <c r="O647" s="132"/>
      <c r="P647" s="132"/>
    </row>
    <row r="648" ht="56.25" spans="1:16">
      <c r="A648" s="82" t="s">
        <v>1766</v>
      </c>
      <c r="B648" s="82" t="s">
        <v>1767</v>
      </c>
      <c r="C648" s="83" t="s">
        <v>149</v>
      </c>
      <c r="D648" s="82" t="s">
        <v>1768</v>
      </c>
      <c r="E648" s="83" t="s">
        <v>151</v>
      </c>
      <c r="F648" s="84">
        <v>113</v>
      </c>
      <c r="G648" s="85">
        <v>1480.99</v>
      </c>
      <c r="H648" s="86">
        <v>0.2644</v>
      </c>
      <c r="I648" s="126">
        <f t="shared" si="144"/>
        <v>1872.56</v>
      </c>
      <c r="J648" s="141">
        <f t="shared" si="145"/>
        <v>211599.28</v>
      </c>
      <c r="K648" s="128"/>
      <c r="L648" s="135">
        <f t="shared" si="146"/>
        <v>0</v>
      </c>
      <c r="M648" s="169">
        <f t="shared" si="147"/>
        <v>1872.56</v>
      </c>
      <c r="N648" s="131">
        <f t="shared" si="148"/>
        <v>211599.28</v>
      </c>
      <c r="O648" s="132"/>
      <c r="P648" s="132"/>
    </row>
    <row r="649" ht="56.25" spans="1:16">
      <c r="A649" s="82" t="s">
        <v>1769</v>
      </c>
      <c r="B649" s="82" t="s">
        <v>1647</v>
      </c>
      <c r="C649" s="83" t="s">
        <v>157</v>
      </c>
      <c r="D649" s="82" t="s">
        <v>1648</v>
      </c>
      <c r="E649" s="83" t="s">
        <v>296</v>
      </c>
      <c r="F649" s="84">
        <v>164.4</v>
      </c>
      <c r="G649" s="85">
        <v>17.78</v>
      </c>
      <c r="H649" s="86">
        <v>0.2644</v>
      </c>
      <c r="I649" s="126">
        <f t="shared" si="144"/>
        <v>22.48</v>
      </c>
      <c r="J649" s="141">
        <f t="shared" si="145"/>
        <v>3695.71</v>
      </c>
      <c r="K649" s="128"/>
      <c r="L649" s="135">
        <f t="shared" si="146"/>
        <v>0</v>
      </c>
      <c r="M649" s="169">
        <f t="shared" si="147"/>
        <v>22.48</v>
      </c>
      <c r="N649" s="131">
        <f t="shared" si="148"/>
        <v>3695.71</v>
      </c>
      <c r="O649" s="132"/>
      <c r="P649" s="132"/>
    </row>
    <row r="650" ht="56.25" spans="1:16">
      <c r="A650" s="82" t="s">
        <v>1770</v>
      </c>
      <c r="B650" s="82" t="s">
        <v>1650</v>
      </c>
      <c r="C650" s="83" t="s">
        <v>157</v>
      </c>
      <c r="D650" s="82" t="s">
        <v>1651</v>
      </c>
      <c r="E650" s="83" t="s">
        <v>296</v>
      </c>
      <c r="F650" s="84">
        <v>38.6</v>
      </c>
      <c r="G650" s="85">
        <v>21.19</v>
      </c>
      <c r="H650" s="86">
        <v>0.2644</v>
      </c>
      <c r="I650" s="126">
        <f t="shared" si="144"/>
        <v>26.79</v>
      </c>
      <c r="J650" s="141">
        <f t="shared" si="145"/>
        <v>1034.09</v>
      </c>
      <c r="K650" s="128"/>
      <c r="L650" s="135">
        <f t="shared" si="146"/>
        <v>0</v>
      </c>
      <c r="M650" s="169">
        <f t="shared" si="147"/>
        <v>26.79</v>
      </c>
      <c r="N650" s="131">
        <f t="shared" si="148"/>
        <v>1034.09</v>
      </c>
      <c r="O650" s="132"/>
      <c r="P650" s="132"/>
    </row>
    <row r="651" ht="33.75" spans="1:16">
      <c r="A651" s="82" t="s">
        <v>1771</v>
      </c>
      <c r="B651" s="82" t="s">
        <v>1177</v>
      </c>
      <c r="C651" s="83" t="s">
        <v>157</v>
      </c>
      <c r="D651" s="82" t="s">
        <v>1178</v>
      </c>
      <c r="E651" s="83" t="s">
        <v>221</v>
      </c>
      <c r="F651" s="84">
        <v>144</v>
      </c>
      <c r="G651" s="85">
        <v>31.53</v>
      </c>
      <c r="H651" s="86">
        <v>0.2644</v>
      </c>
      <c r="I651" s="126">
        <f t="shared" si="144"/>
        <v>39.86</v>
      </c>
      <c r="J651" s="141">
        <f t="shared" si="145"/>
        <v>5739.84</v>
      </c>
      <c r="K651" s="128"/>
      <c r="L651" s="135">
        <f t="shared" si="146"/>
        <v>0</v>
      </c>
      <c r="M651" s="169">
        <f t="shared" si="147"/>
        <v>39.86</v>
      </c>
      <c r="N651" s="131">
        <f t="shared" si="148"/>
        <v>5739.84</v>
      </c>
      <c r="O651" s="132"/>
      <c r="P651" s="132"/>
    </row>
    <row r="652" ht="33.75" spans="1:16">
      <c r="A652" s="82" t="s">
        <v>1772</v>
      </c>
      <c r="B652" s="82" t="s">
        <v>1282</v>
      </c>
      <c r="C652" s="83" t="s">
        <v>157</v>
      </c>
      <c r="D652" s="82" t="s">
        <v>1283</v>
      </c>
      <c r="E652" s="83" t="s">
        <v>221</v>
      </c>
      <c r="F652" s="84">
        <v>65</v>
      </c>
      <c r="G652" s="85">
        <v>16.52</v>
      </c>
      <c r="H652" s="86">
        <v>0.2644</v>
      </c>
      <c r="I652" s="126">
        <f t="shared" si="144"/>
        <v>20.88</v>
      </c>
      <c r="J652" s="141">
        <f t="shared" si="145"/>
        <v>1357.2</v>
      </c>
      <c r="K652" s="128"/>
      <c r="L652" s="135">
        <f t="shared" si="146"/>
        <v>0</v>
      </c>
      <c r="M652" s="169">
        <f t="shared" si="147"/>
        <v>20.88</v>
      </c>
      <c r="N652" s="131">
        <f t="shared" si="148"/>
        <v>1357.2</v>
      </c>
      <c r="O652" s="132"/>
      <c r="P652" s="132"/>
    </row>
    <row r="653" ht="33.75" spans="1:16">
      <c r="A653" s="82" t="s">
        <v>1773</v>
      </c>
      <c r="B653" s="82" t="s">
        <v>1183</v>
      </c>
      <c r="C653" s="83" t="s">
        <v>149</v>
      </c>
      <c r="D653" s="82" t="s">
        <v>1184</v>
      </c>
      <c r="E653" s="83" t="s">
        <v>221</v>
      </c>
      <c r="F653" s="84">
        <v>72</v>
      </c>
      <c r="G653" s="85">
        <v>145.91</v>
      </c>
      <c r="H653" s="86">
        <v>0.2644</v>
      </c>
      <c r="I653" s="126">
        <f t="shared" si="144"/>
        <v>184.48</v>
      </c>
      <c r="J653" s="141">
        <f t="shared" si="145"/>
        <v>13282.56</v>
      </c>
      <c r="K653" s="128"/>
      <c r="L653" s="135">
        <f t="shared" si="146"/>
        <v>0</v>
      </c>
      <c r="M653" s="169">
        <f t="shared" si="147"/>
        <v>184.48</v>
      </c>
      <c r="N653" s="131">
        <f t="shared" si="148"/>
        <v>13282.56</v>
      </c>
      <c r="O653" s="132"/>
      <c r="P653" s="132"/>
    </row>
    <row r="654" ht="15" spans="1:16">
      <c r="A654" s="82" t="s">
        <v>1774</v>
      </c>
      <c r="B654" s="82" t="s">
        <v>1285</v>
      </c>
      <c r="C654" s="83" t="s">
        <v>166</v>
      </c>
      <c r="D654" s="82" t="s">
        <v>1286</v>
      </c>
      <c r="E654" s="83" t="s">
        <v>221</v>
      </c>
      <c r="F654" s="84">
        <v>65</v>
      </c>
      <c r="G654" s="85">
        <v>76.18</v>
      </c>
      <c r="H654" s="86">
        <v>0.2644</v>
      </c>
      <c r="I654" s="126">
        <f t="shared" si="144"/>
        <v>96.32</v>
      </c>
      <c r="J654" s="141">
        <f t="shared" si="145"/>
        <v>6260.8</v>
      </c>
      <c r="K654" s="128"/>
      <c r="L654" s="135">
        <f t="shared" si="146"/>
        <v>0</v>
      </c>
      <c r="M654" s="169">
        <f t="shared" si="147"/>
        <v>96.32</v>
      </c>
      <c r="N654" s="131">
        <f t="shared" si="148"/>
        <v>6260.8</v>
      </c>
      <c r="O654" s="132"/>
      <c r="P654" s="132"/>
    </row>
    <row r="655" ht="56.25" spans="1:16">
      <c r="A655" s="82" t="s">
        <v>1775</v>
      </c>
      <c r="B655" s="82" t="s">
        <v>1288</v>
      </c>
      <c r="C655" s="83" t="s">
        <v>149</v>
      </c>
      <c r="D655" s="82" t="s">
        <v>1289</v>
      </c>
      <c r="E655" s="83" t="s">
        <v>151</v>
      </c>
      <c r="F655" s="84">
        <v>4</v>
      </c>
      <c r="G655" s="85">
        <v>986.8</v>
      </c>
      <c r="H655" s="86">
        <v>0.2644</v>
      </c>
      <c r="I655" s="126">
        <f t="shared" si="144"/>
        <v>1247.7</v>
      </c>
      <c r="J655" s="141">
        <f t="shared" si="145"/>
        <v>4990.8</v>
      </c>
      <c r="K655" s="128"/>
      <c r="L655" s="135">
        <f t="shared" si="146"/>
        <v>0</v>
      </c>
      <c r="M655" s="169">
        <f t="shared" si="147"/>
        <v>1247.7</v>
      </c>
      <c r="N655" s="131">
        <f t="shared" si="148"/>
        <v>4990.8</v>
      </c>
      <c r="O655" s="132"/>
      <c r="P655" s="132"/>
    </row>
    <row r="656" ht="15" spans="1:16">
      <c r="A656" s="164" t="s">
        <v>1776</v>
      </c>
      <c r="B656" s="164" t="s">
        <v>87</v>
      </c>
      <c r="C656" s="188"/>
      <c r="D656" s="164" t="s">
        <v>38</v>
      </c>
      <c r="E656" s="188"/>
      <c r="F656" s="189"/>
      <c r="G656" s="190" t="s">
        <v>146</v>
      </c>
      <c r="H656" s="191"/>
      <c r="I656" s="194"/>
      <c r="J656" s="195"/>
      <c r="K656" s="144">
        <f>J657+J694</f>
        <v>1897815.12</v>
      </c>
      <c r="L656" s="196"/>
      <c r="M656" s="197"/>
      <c r="N656" s="198"/>
      <c r="O656" s="148"/>
      <c r="P656" s="148">
        <f>O657+O694</f>
        <v>1897815.12</v>
      </c>
    </row>
    <row r="657" ht="15" spans="1:16">
      <c r="A657" s="156" t="s">
        <v>1777</v>
      </c>
      <c r="B657" s="156" t="s">
        <v>87</v>
      </c>
      <c r="C657" s="203"/>
      <c r="D657" s="156" t="s">
        <v>1778</v>
      </c>
      <c r="E657" s="203"/>
      <c r="F657" s="204"/>
      <c r="G657" s="185"/>
      <c r="H657" s="205"/>
      <c r="I657" s="210"/>
      <c r="J657" s="180">
        <f>J658+J687</f>
        <v>1142019.33</v>
      </c>
      <c r="K657" s="181"/>
      <c r="L657" s="211"/>
      <c r="M657" s="212"/>
      <c r="N657" s="213"/>
      <c r="O657" s="184">
        <f>O658+O687</f>
        <v>1142019.33</v>
      </c>
      <c r="P657" s="184"/>
    </row>
    <row r="658" ht="15" spans="1:16">
      <c r="A658" s="153" t="s">
        <v>1779</v>
      </c>
      <c r="B658" s="153" t="s">
        <v>87</v>
      </c>
      <c r="C658" s="206"/>
      <c r="D658" s="153" t="s">
        <v>1780</v>
      </c>
      <c r="E658" s="206"/>
      <c r="F658" s="207"/>
      <c r="G658" s="208"/>
      <c r="H658" s="209"/>
      <c r="I658" s="215"/>
      <c r="J658" s="171">
        <f>SUM(J659:J686)</f>
        <v>1111460.15</v>
      </c>
      <c r="K658" s="172"/>
      <c r="L658" s="216"/>
      <c r="M658" s="217"/>
      <c r="N658" s="227"/>
      <c r="O658" s="176">
        <f>SUM(N659:N686)</f>
        <v>1111460.15</v>
      </c>
      <c r="P658" s="176"/>
    </row>
    <row r="659" ht="33.75" spans="1:16">
      <c r="A659" s="82" t="s">
        <v>1781</v>
      </c>
      <c r="B659" s="82" t="s">
        <v>1782</v>
      </c>
      <c r="C659" s="83" t="s">
        <v>149</v>
      </c>
      <c r="D659" s="82" t="s">
        <v>1783</v>
      </c>
      <c r="E659" s="83" t="s">
        <v>221</v>
      </c>
      <c r="F659" s="84">
        <v>1952</v>
      </c>
      <c r="G659" s="85">
        <v>9.44</v>
      </c>
      <c r="H659" s="86">
        <v>0.2644</v>
      </c>
      <c r="I659" s="126">
        <f t="shared" si="144"/>
        <v>11.93</v>
      </c>
      <c r="J659" s="141">
        <f t="shared" si="145"/>
        <v>23287.36</v>
      </c>
      <c r="K659" s="128"/>
      <c r="L659" s="135">
        <f t="shared" si="146"/>
        <v>0</v>
      </c>
      <c r="M659" s="169">
        <f t="shared" si="147"/>
        <v>11.93</v>
      </c>
      <c r="N659" s="131">
        <f t="shared" si="148"/>
        <v>23287.36</v>
      </c>
      <c r="O659" s="132"/>
      <c r="P659" s="132"/>
    </row>
    <row r="660" ht="45" spans="1:16">
      <c r="A660" s="82" t="s">
        <v>1784</v>
      </c>
      <c r="B660" s="82" t="s">
        <v>1100</v>
      </c>
      <c r="C660" s="83" t="s">
        <v>90</v>
      </c>
      <c r="D660" s="82" t="s">
        <v>1101</v>
      </c>
      <c r="E660" s="83" t="s">
        <v>221</v>
      </c>
      <c r="F660" s="84">
        <v>3154</v>
      </c>
      <c r="G660" s="85">
        <v>18.74</v>
      </c>
      <c r="H660" s="86">
        <v>0.2644</v>
      </c>
      <c r="I660" s="126">
        <f t="shared" si="144"/>
        <v>23.69</v>
      </c>
      <c r="J660" s="141">
        <f t="shared" si="145"/>
        <v>74718.26</v>
      </c>
      <c r="K660" s="128"/>
      <c r="L660" s="135">
        <f t="shared" si="146"/>
        <v>0</v>
      </c>
      <c r="M660" s="169">
        <f t="shared" si="147"/>
        <v>23.69</v>
      </c>
      <c r="N660" s="131">
        <f t="shared" si="148"/>
        <v>74718.26</v>
      </c>
      <c r="O660" s="132"/>
      <c r="P660" s="132"/>
    </row>
    <row r="661" ht="33.75" spans="1:16">
      <c r="A661" s="82" t="s">
        <v>1785</v>
      </c>
      <c r="B661" s="82" t="s">
        <v>1786</v>
      </c>
      <c r="C661" s="83" t="s">
        <v>149</v>
      </c>
      <c r="D661" s="82" t="s">
        <v>1787</v>
      </c>
      <c r="E661" s="83" t="s">
        <v>221</v>
      </c>
      <c r="F661" s="84">
        <v>10</v>
      </c>
      <c r="G661" s="85">
        <v>34.18</v>
      </c>
      <c r="H661" s="86">
        <v>0.2644</v>
      </c>
      <c r="I661" s="126">
        <f t="shared" ref="I661:I724" si="149">(TRUNC(G661*H661,2)+G661)</f>
        <v>43.21</v>
      </c>
      <c r="J661" s="141">
        <f t="shared" ref="J661:J724" si="150">(TRUNC(I661*F661,2))</f>
        <v>432.1</v>
      </c>
      <c r="K661" s="128"/>
      <c r="L661" s="135">
        <f t="shared" ref="L661:L724" si="151">$L$1046</f>
        <v>0</v>
      </c>
      <c r="M661" s="169">
        <f t="shared" ref="M661:M724" si="152">I661*(1-L661)</f>
        <v>43.21</v>
      </c>
      <c r="N661" s="131">
        <f t="shared" ref="N661:N724" si="153">(TRUNC(M661*F661,2))</f>
        <v>432.1</v>
      </c>
      <c r="O661" s="132"/>
      <c r="P661" s="132"/>
    </row>
    <row r="662" ht="15" spans="1:16">
      <c r="A662" s="82" t="s">
        <v>1788</v>
      </c>
      <c r="B662" s="82" t="s">
        <v>1789</v>
      </c>
      <c r="C662" s="83" t="s">
        <v>166</v>
      </c>
      <c r="D662" s="82" t="s">
        <v>1790</v>
      </c>
      <c r="E662" s="83" t="s">
        <v>221</v>
      </c>
      <c r="F662" s="84">
        <v>742</v>
      </c>
      <c r="G662" s="85">
        <v>29.4</v>
      </c>
      <c r="H662" s="86">
        <v>0.2644</v>
      </c>
      <c r="I662" s="126">
        <f t="shared" si="149"/>
        <v>37.17</v>
      </c>
      <c r="J662" s="141">
        <f t="shared" si="150"/>
        <v>27580.14</v>
      </c>
      <c r="K662" s="128"/>
      <c r="L662" s="135">
        <f t="shared" si="151"/>
        <v>0</v>
      </c>
      <c r="M662" s="169">
        <f t="shared" si="152"/>
        <v>37.17</v>
      </c>
      <c r="N662" s="131">
        <f t="shared" si="153"/>
        <v>27580.14</v>
      </c>
      <c r="O662" s="132"/>
      <c r="P662" s="132"/>
    </row>
    <row r="663" ht="33.75" spans="1:16">
      <c r="A663" s="82" t="s">
        <v>1791</v>
      </c>
      <c r="B663" s="82" t="s">
        <v>1792</v>
      </c>
      <c r="C663" s="83" t="s">
        <v>149</v>
      </c>
      <c r="D663" s="82" t="s">
        <v>1793</v>
      </c>
      <c r="E663" s="83" t="s">
        <v>151</v>
      </c>
      <c r="F663" s="84">
        <v>1302</v>
      </c>
      <c r="G663" s="85">
        <v>13.28</v>
      </c>
      <c r="H663" s="86">
        <v>0.2644</v>
      </c>
      <c r="I663" s="126">
        <f t="shared" si="149"/>
        <v>16.79</v>
      </c>
      <c r="J663" s="141">
        <f t="shared" si="150"/>
        <v>21860.58</v>
      </c>
      <c r="K663" s="128"/>
      <c r="L663" s="135">
        <f t="shared" si="151"/>
        <v>0</v>
      </c>
      <c r="M663" s="169">
        <f t="shared" si="152"/>
        <v>16.79</v>
      </c>
      <c r="N663" s="131">
        <f t="shared" si="153"/>
        <v>21860.58</v>
      </c>
      <c r="O663" s="132"/>
      <c r="P663" s="132"/>
    </row>
    <row r="664" ht="33.75" spans="1:16">
      <c r="A664" s="82" t="s">
        <v>1794</v>
      </c>
      <c r="B664" s="82" t="s">
        <v>1731</v>
      </c>
      <c r="C664" s="83" t="s">
        <v>157</v>
      </c>
      <c r="D664" s="82" t="s">
        <v>1732</v>
      </c>
      <c r="E664" s="83" t="s">
        <v>151</v>
      </c>
      <c r="F664" s="84">
        <v>250</v>
      </c>
      <c r="G664" s="85">
        <v>49.85</v>
      </c>
      <c r="H664" s="86">
        <v>0.2644</v>
      </c>
      <c r="I664" s="126">
        <f t="shared" si="149"/>
        <v>63.03</v>
      </c>
      <c r="J664" s="141">
        <f t="shared" si="150"/>
        <v>15757.5</v>
      </c>
      <c r="K664" s="128"/>
      <c r="L664" s="135">
        <f t="shared" si="151"/>
        <v>0</v>
      </c>
      <c r="M664" s="169">
        <f t="shared" si="152"/>
        <v>63.03</v>
      </c>
      <c r="N664" s="131">
        <f t="shared" si="153"/>
        <v>15757.5</v>
      </c>
      <c r="O664" s="132"/>
      <c r="P664" s="132"/>
    </row>
    <row r="665" ht="33.75" spans="1:16">
      <c r="A665" s="82" t="s">
        <v>1795</v>
      </c>
      <c r="B665" s="82" t="s">
        <v>1133</v>
      </c>
      <c r="C665" s="83" t="s">
        <v>157</v>
      </c>
      <c r="D665" s="82" t="s">
        <v>1134</v>
      </c>
      <c r="E665" s="83" t="s">
        <v>151</v>
      </c>
      <c r="F665" s="84">
        <v>236</v>
      </c>
      <c r="G665" s="85">
        <v>42.46</v>
      </c>
      <c r="H665" s="86">
        <v>0.2644</v>
      </c>
      <c r="I665" s="126">
        <f t="shared" si="149"/>
        <v>53.68</v>
      </c>
      <c r="J665" s="141">
        <f t="shared" si="150"/>
        <v>12668.48</v>
      </c>
      <c r="K665" s="128"/>
      <c r="L665" s="135">
        <f t="shared" si="151"/>
        <v>0</v>
      </c>
      <c r="M665" s="169">
        <f t="shared" si="152"/>
        <v>53.68</v>
      </c>
      <c r="N665" s="131">
        <f t="shared" si="153"/>
        <v>12668.48</v>
      </c>
      <c r="O665" s="132"/>
      <c r="P665" s="132"/>
    </row>
    <row r="666" s="53" customFormat="1" ht="33.75" spans="1:16">
      <c r="A666" s="89" t="s">
        <v>1796</v>
      </c>
      <c r="B666" s="89" t="s">
        <v>1797</v>
      </c>
      <c r="C666" s="201" t="s">
        <v>157</v>
      </c>
      <c r="D666" s="89" t="s">
        <v>1798</v>
      </c>
      <c r="E666" s="201" t="s">
        <v>151</v>
      </c>
      <c r="F666" s="91">
        <v>48</v>
      </c>
      <c r="G666" s="202">
        <v>37.46</v>
      </c>
      <c r="H666" s="86">
        <v>0.2644</v>
      </c>
      <c r="I666" s="126">
        <f t="shared" si="149"/>
        <v>47.36</v>
      </c>
      <c r="J666" s="141">
        <f t="shared" si="150"/>
        <v>2273.28</v>
      </c>
      <c r="K666" s="254"/>
      <c r="L666" s="135">
        <f t="shared" si="151"/>
        <v>0</v>
      </c>
      <c r="M666" s="169">
        <f t="shared" si="152"/>
        <v>47.36</v>
      </c>
      <c r="N666" s="131">
        <f t="shared" si="153"/>
        <v>2273.28</v>
      </c>
      <c r="O666" s="220"/>
      <c r="P666" s="220"/>
    </row>
    <row r="667" ht="33.75" spans="1:16">
      <c r="A667" s="82" t="s">
        <v>1799</v>
      </c>
      <c r="B667" s="82" t="s">
        <v>1142</v>
      </c>
      <c r="C667" s="83" t="s">
        <v>157</v>
      </c>
      <c r="D667" s="82" t="s">
        <v>1143</v>
      </c>
      <c r="E667" s="83" t="s">
        <v>151</v>
      </c>
      <c r="F667" s="84">
        <v>22</v>
      </c>
      <c r="G667" s="85">
        <v>34.92</v>
      </c>
      <c r="H667" s="86">
        <v>0.2644</v>
      </c>
      <c r="I667" s="126">
        <f t="shared" si="149"/>
        <v>44.15</v>
      </c>
      <c r="J667" s="141">
        <f t="shared" si="150"/>
        <v>971.3</v>
      </c>
      <c r="K667" s="128"/>
      <c r="L667" s="135">
        <f t="shared" si="151"/>
        <v>0</v>
      </c>
      <c r="M667" s="169">
        <f t="shared" si="152"/>
        <v>44.15</v>
      </c>
      <c r="N667" s="131">
        <f t="shared" si="153"/>
        <v>971.3</v>
      </c>
      <c r="O667" s="132"/>
      <c r="P667" s="132"/>
    </row>
    <row r="668" ht="33.75" spans="1:16">
      <c r="A668" s="82" t="s">
        <v>1800</v>
      </c>
      <c r="B668" s="82" t="s">
        <v>1801</v>
      </c>
      <c r="C668" s="83" t="s">
        <v>157</v>
      </c>
      <c r="D668" s="82" t="s">
        <v>1802</v>
      </c>
      <c r="E668" s="83" t="s">
        <v>151</v>
      </c>
      <c r="F668" s="84">
        <v>3</v>
      </c>
      <c r="G668" s="85">
        <v>53.01</v>
      </c>
      <c r="H668" s="86">
        <v>0.2644</v>
      </c>
      <c r="I668" s="126">
        <f t="shared" si="149"/>
        <v>67.02</v>
      </c>
      <c r="J668" s="141">
        <f t="shared" si="150"/>
        <v>201.06</v>
      </c>
      <c r="K668" s="128"/>
      <c r="L668" s="135">
        <f t="shared" si="151"/>
        <v>0</v>
      </c>
      <c r="M668" s="169">
        <f t="shared" si="152"/>
        <v>67.02</v>
      </c>
      <c r="N668" s="131">
        <f t="shared" si="153"/>
        <v>201.06</v>
      </c>
      <c r="O668" s="132"/>
      <c r="P668" s="132"/>
    </row>
    <row r="669" ht="33.75" spans="1:16">
      <c r="A669" s="82" t="s">
        <v>1803</v>
      </c>
      <c r="B669" s="82" t="s">
        <v>1148</v>
      </c>
      <c r="C669" s="83" t="s">
        <v>149</v>
      </c>
      <c r="D669" s="82" t="s">
        <v>1149</v>
      </c>
      <c r="E669" s="83" t="s">
        <v>151</v>
      </c>
      <c r="F669" s="84">
        <v>2101</v>
      </c>
      <c r="G669" s="85">
        <v>11.03</v>
      </c>
      <c r="H669" s="86">
        <v>0.2644</v>
      </c>
      <c r="I669" s="126">
        <f t="shared" si="149"/>
        <v>13.94</v>
      </c>
      <c r="J669" s="141">
        <f t="shared" si="150"/>
        <v>29287.94</v>
      </c>
      <c r="K669" s="128"/>
      <c r="L669" s="135">
        <f t="shared" si="151"/>
        <v>0</v>
      </c>
      <c r="M669" s="169">
        <f t="shared" si="152"/>
        <v>13.94</v>
      </c>
      <c r="N669" s="131">
        <f t="shared" si="153"/>
        <v>29287.94</v>
      </c>
      <c r="O669" s="132"/>
      <c r="P669" s="132"/>
    </row>
    <row r="670" ht="33.75" spans="1:16">
      <c r="A670" s="82" t="s">
        <v>1804</v>
      </c>
      <c r="B670" s="82" t="s">
        <v>1145</v>
      </c>
      <c r="C670" s="83" t="s">
        <v>149</v>
      </c>
      <c r="D670" s="82" t="s">
        <v>1146</v>
      </c>
      <c r="E670" s="83" t="s">
        <v>151</v>
      </c>
      <c r="F670" s="84">
        <v>6</v>
      </c>
      <c r="G670" s="85">
        <v>10.8</v>
      </c>
      <c r="H670" s="86">
        <v>0.2644</v>
      </c>
      <c r="I670" s="126">
        <f t="shared" si="149"/>
        <v>13.65</v>
      </c>
      <c r="J670" s="141">
        <f t="shared" si="150"/>
        <v>81.9</v>
      </c>
      <c r="K670" s="128"/>
      <c r="L670" s="135">
        <f t="shared" si="151"/>
        <v>0</v>
      </c>
      <c r="M670" s="169">
        <f t="shared" si="152"/>
        <v>13.65</v>
      </c>
      <c r="N670" s="131">
        <f t="shared" si="153"/>
        <v>81.9</v>
      </c>
      <c r="O670" s="132"/>
      <c r="P670" s="132"/>
    </row>
    <row r="671" ht="33.75" spans="1:16">
      <c r="A671" s="82" t="s">
        <v>1805</v>
      </c>
      <c r="B671" s="82" t="s">
        <v>884</v>
      </c>
      <c r="C671" s="83" t="s">
        <v>149</v>
      </c>
      <c r="D671" s="82" t="s">
        <v>885</v>
      </c>
      <c r="E671" s="83" t="s">
        <v>151</v>
      </c>
      <c r="F671" s="84">
        <v>2107</v>
      </c>
      <c r="G671" s="85">
        <v>23.18</v>
      </c>
      <c r="H671" s="86">
        <v>0.2644</v>
      </c>
      <c r="I671" s="126">
        <f t="shared" si="149"/>
        <v>29.3</v>
      </c>
      <c r="J671" s="141">
        <f t="shared" si="150"/>
        <v>61735.1</v>
      </c>
      <c r="K671" s="128"/>
      <c r="L671" s="135">
        <f t="shared" si="151"/>
        <v>0</v>
      </c>
      <c r="M671" s="169">
        <f t="shared" si="152"/>
        <v>29.3</v>
      </c>
      <c r="N671" s="131">
        <f t="shared" si="153"/>
        <v>61735.1</v>
      </c>
      <c r="O671" s="132"/>
      <c r="P671" s="132"/>
    </row>
    <row r="672" ht="15" spans="1:16">
      <c r="A672" s="82" t="s">
        <v>1806</v>
      </c>
      <c r="B672" s="82" t="s">
        <v>887</v>
      </c>
      <c r="C672" s="83" t="s">
        <v>821</v>
      </c>
      <c r="D672" s="82" t="s">
        <v>888</v>
      </c>
      <c r="E672" s="83" t="s">
        <v>351</v>
      </c>
      <c r="F672" s="84">
        <v>8428</v>
      </c>
      <c r="G672" s="85">
        <v>0.06</v>
      </c>
      <c r="H672" s="86">
        <v>0.2644</v>
      </c>
      <c r="I672" s="126">
        <f t="shared" si="149"/>
        <v>0.07</v>
      </c>
      <c r="J672" s="141">
        <f t="shared" si="150"/>
        <v>589.96</v>
      </c>
      <c r="K672" s="128"/>
      <c r="L672" s="135">
        <f t="shared" si="151"/>
        <v>0</v>
      </c>
      <c r="M672" s="169">
        <f t="shared" si="152"/>
        <v>0.07</v>
      </c>
      <c r="N672" s="131">
        <f t="shared" si="153"/>
        <v>589.96</v>
      </c>
      <c r="O672" s="132"/>
      <c r="P672" s="132"/>
    </row>
    <row r="673" ht="33.75" spans="1:16">
      <c r="A673" s="82" t="s">
        <v>1807</v>
      </c>
      <c r="B673" s="82" t="s">
        <v>890</v>
      </c>
      <c r="C673" s="83" t="s">
        <v>149</v>
      </c>
      <c r="D673" s="82" t="s">
        <v>891</v>
      </c>
      <c r="E673" s="83" t="s">
        <v>151</v>
      </c>
      <c r="F673" s="84">
        <v>4214</v>
      </c>
      <c r="G673" s="85">
        <v>0.12</v>
      </c>
      <c r="H673" s="86">
        <v>0.2644</v>
      </c>
      <c r="I673" s="126">
        <f t="shared" si="149"/>
        <v>0.15</v>
      </c>
      <c r="J673" s="141">
        <f t="shared" si="150"/>
        <v>632.1</v>
      </c>
      <c r="K673" s="128"/>
      <c r="L673" s="135">
        <f t="shared" si="151"/>
        <v>0</v>
      </c>
      <c r="M673" s="169">
        <f t="shared" si="152"/>
        <v>0.15</v>
      </c>
      <c r="N673" s="131">
        <f t="shared" si="153"/>
        <v>632.1</v>
      </c>
      <c r="O673" s="132"/>
      <c r="P673" s="132"/>
    </row>
    <row r="674" ht="33.75" spans="1:16">
      <c r="A674" s="82" t="s">
        <v>1808</v>
      </c>
      <c r="B674" s="82" t="s">
        <v>1739</v>
      </c>
      <c r="C674" s="83" t="s">
        <v>149</v>
      </c>
      <c r="D674" s="82" t="s">
        <v>1740</v>
      </c>
      <c r="E674" s="83" t="s">
        <v>151</v>
      </c>
      <c r="F674" s="84">
        <v>2101</v>
      </c>
      <c r="G674" s="85">
        <v>3.97</v>
      </c>
      <c r="H674" s="86">
        <v>0.2644</v>
      </c>
      <c r="I674" s="126">
        <f t="shared" si="149"/>
        <v>5.01</v>
      </c>
      <c r="J674" s="141">
        <f t="shared" si="150"/>
        <v>10526.01</v>
      </c>
      <c r="K674" s="128"/>
      <c r="L674" s="135">
        <f t="shared" si="151"/>
        <v>0</v>
      </c>
      <c r="M674" s="169">
        <f t="shared" si="152"/>
        <v>5.01</v>
      </c>
      <c r="N674" s="131">
        <f t="shared" si="153"/>
        <v>10526.01</v>
      </c>
      <c r="O674" s="132"/>
      <c r="P674" s="132"/>
    </row>
    <row r="675" ht="33.75" spans="1:16">
      <c r="A675" s="82" t="s">
        <v>1809</v>
      </c>
      <c r="B675" s="82" t="s">
        <v>1276</v>
      </c>
      <c r="C675" s="83" t="s">
        <v>149</v>
      </c>
      <c r="D675" s="82" t="s">
        <v>1277</v>
      </c>
      <c r="E675" s="83" t="s">
        <v>151</v>
      </c>
      <c r="F675" s="84">
        <v>6</v>
      </c>
      <c r="G675" s="85">
        <v>2.92</v>
      </c>
      <c r="H675" s="86">
        <v>0.2644</v>
      </c>
      <c r="I675" s="126">
        <f t="shared" si="149"/>
        <v>3.69</v>
      </c>
      <c r="J675" s="141">
        <f t="shared" si="150"/>
        <v>22.14</v>
      </c>
      <c r="K675" s="128"/>
      <c r="L675" s="135">
        <f t="shared" si="151"/>
        <v>0</v>
      </c>
      <c r="M675" s="169">
        <f t="shared" si="152"/>
        <v>3.69</v>
      </c>
      <c r="N675" s="131">
        <f t="shared" si="153"/>
        <v>22.14</v>
      </c>
      <c r="O675" s="132"/>
      <c r="P675" s="132"/>
    </row>
    <row r="676" ht="56.25" spans="1:16">
      <c r="A676" s="82" t="s">
        <v>1810</v>
      </c>
      <c r="B676" s="82" t="s">
        <v>1811</v>
      </c>
      <c r="C676" s="83" t="s">
        <v>90</v>
      </c>
      <c r="D676" s="82" t="s">
        <v>1812</v>
      </c>
      <c r="E676" s="83" t="s">
        <v>221</v>
      </c>
      <c r="F676" s="84">
        <v>3936</v>
      </c>
      <c r="G676" s="85">
        <v>6.74</v>
      </c>
      <c r="H676" s="86">
        <v>0.2644</v>
      </c>
      <c r="I676" s="126">
        <f t="shared" si="149"/>
        <v>8.52</v>
      </c>
      <c r="J676" s="141">
        <f t="shared" si="150"/>
        <v>33534.72</v>
      </c>
      <c r="K676" s="128"/>
      <c r="L676" s="135">
        <f t="shared" si="151"/>
        <v>0</v>
      </c>
      <c r="M676" s="169">
        <f t="shared" si="152"/>
        <v>8.52</v>
      </c>
      <c r="N676" s="131">
        <f t="shared" si="153"/>
        <v>33534.72</v>
      </c>
      <c r="O676" s="132"/>
      <c r="P676" s="132"/>
    </row>
    <row r="677" ht="56.25" spans="1:16">
      <c r="A677" s="82" t="s">
        <v>1813</v>
      </c>
      <c r="B677" s="82" t="s">
        <v>1814</v>
      </c>
      <c r="C677" s="83" t="s">
        <v>149</v>
      </c>
      <c r="D677" s="82" t="s">
        <v>1815</v>
      </c>
      <c r="E677" s="83" t="s">
        <v>221</v>
      </c>
      <c r="F677" s="84">
        <v>6604</v>
      </c>
      <c r="G677" s="85">
        <v>11.31</v>
      </c>
      <c r="H677" s="86">
        <v>0.2644</v>
      </c>
      <c r="I677" s="126">
        <f t="shared" si="149"/>
        <v>14.3</v>
      </c>
      <c r="J677" s="141">
        <f t="shared" si="150"/>
        <v>94437.2</v>
      </c>
      <c r="K677" s="128"/>
      <c r="L677" s="135">
        <f t="shared" si="151"/>
        <v>0</v>
      </c>
      <c r="M677" s="169">
        <f t="shared" si="152"/>
        <v>14.3</v>
      </c>
      <c r="N677" s="131">
        <f t="shared" si="153"/>
        <v>94437.2</v>
      </c>
      <c r="O677" s="132"/>
      <c r="P677" s="132"/>
    </row>
    <row r="678" ht="56.25" spans="1:16">
      <c r="A678" s="82" t="s">
        <v>1816</v>
      </c>
      <c r="B678" s="82" t="s">
        <v>1817</v>
      </c>
      <c r="C678" s="83" t="s">
        <v>149</v>
      </c>
      <c r="D678" s="82" t="s">
        <v>1818</v>
      </c>
      <c r="E678" s="83" t="s">
        <v>151</v>
      </c>
      <c r="F678" s="84">
        <v>1</v>
      </c>
      <c r="G678" s="85">
        <v>51712.39</v>
      </c>
      <c r="H678" s="86">
        <v>0.2644</v>
      </c>
      <c r="I678" s="126">
        <f t="shared" si="149"/>
        <v>65385.14</v>
      </c>
      <c r="J678" s="141">
        <f t="shared" si="150"/>
        <v>65385.14</v>
      </c>
      <c r="K678" s="128"/>
      <c r="L678" s="135">
        <f t="shared" si="151"/>
        <v>0</v>
      </c>
      <c r="M678" s="169">
        <f t="shared" si="152"/>
        <v>65385.14</v>
      </c>
      <c r="N678" s="131">
        <f t="shared" si="153"/>
        <v>65385.14</v>
      </c>
      <c r="O678" s="132"/>
      <c r="P678" s="132"/>
    </row>
    <row r="679" ht="33.75" spans="1:16">
      <c r="A679" s="82" t="s">
        <v>1819</v>
      </c>
      <c r="B679" s="82" t="s">
        <v>1820</v>
      </c>
      <c r="C679" s="83" t="s">
        <v>149</v>
      </c>
      <c r="D679" s="82" t="s">
        <v>1821</v>
      </c>
      <c r="E679" s="83" t="s">
        <v>151</v>
      </c>
      <c r="F679" s="84">
        <v>30</v>
      </c>
      <c r="G679" s="85">
        <v>841.25</v>
      </c>
      <c r="H679" s="86">
        <v>0.2644</v>
      </c>
      <c r="I679" s="126">
        <f t="shared" si="149"/>
        <v>1063.67</v>
      </c>
      <c r="J679" s="141">
        <f t="shared" si="150"/>
        <v>31910.1</v>
      </c>
      <c r="K679" s="128"/>
      <c r="L679" s="135">
        <f t="shared" si="151"/>
        <v>0</v>
      </c>
      <c r="M679" s="169">
        <f t="shared" si="152"/>
        <v>1063.67</v>
      </c>
      <c r="N679" s="131">
        <f t="shared" si="153"/>
        <v>31910.1</v>
      </c>
      <c r="O679" s="132"/>
      <c r="P679" s="132"/>
    </row>
    <row r="680" ht="33.75" spans="1:16">
      <c r="A680" s="82" t="s">
        <v>1822</v>
      </c>
      <c r="B680" s="82" t="s">
        <v>1823</v>
      </c>
      <c r="C680" s="83" t="s">
        <v>149</v>
      </c>
      <c r="D680" s="82" t="s">
        <v>1824</v>
      </c>
      <c r="E680" s="83" t="s">
        <v>151</v>
      </c>
      <c r="F680" s="84">
        <v>30</v>
      </c>
      <c r="G680" s="85">
        <v>480.45</v>
      </c>
      <c r="H680" s="86">
        <v>0.2644</v>
      </c>
      <c r="I680" s="126">
        <f t="shared" si="149"/>
        <v>607.48</v>
      </c>
      <c r="J680" s="141">
        <f t="shared" si="150"/>
        <v>18224.4</v>
      </c>
      <c r="K680" s="128"/>
      <c r="L680" s="135">
        <f t="shared" si="151"/>
        <v>0</v>
      </c>
      <c r="M680" s="169">
        <f t="shared" si="152"/>
        <v>607.48</v>
      </c>
      <c r="N680" s="131">
        <f t="shared" si="153"/>
        <v>18224.4</v>
      </c>
      <c r="O680" s="132"/>
      <c r="P680" s="132"/>
    </row>
    <row r="681" ht="33.75" spans="1:16">
      <c r="A681" s="82" t="s">
        <v>1825</v>
      </c>
      <c r="B681" s="82" t="s">
        <v>1826</v>
      </c>
      <c r="C681" s="83" t="s">
        <v>149</v>
      </c>
      <c r="D681" s="82" t="s">
        <v>1827</v>
      </c>
      <c r="E681" s="83" t="s">
        <v>151</v>
      </c>
      <c r="F681" s="84">
        <v>884</v>
      </c>
      <c r="G681" s="85">
        <v>135.16</v>
      </c>
      <c r="H681" s="86">
        <v>0.2644</v>
      </c>
      <c r="I681" s="126">
        <f t="shared" si="149"/>
        <v>170.89</v>
      </c>
      <c r="J681" s="141">
        <f t="shared" si="150"/>
        <v>151066.76</v>
      </c>
      <c r="K681" s="128"/>
      <c r="L681" s="135">
        <f t="shared" si="151"/>
        <v>0</v>
      </c>
      <c r="M681" s="169">
        <f t="shared" si="152"/>
        <v>170.89</v>
      </c>
      <c r="N681" s="131">
        <f t="shared" si="153"/>
        <v>151066.76</v>
      </c>
      <c r="O681" s="132"/>
      <c r="P681" s="132"/>
    </row>
    <row r="682" ht="33.75" spans="1:16">
      <c r="A682" s="82" t="s">
        <v>1828</v>
      </c>
      <c r="B682" s="82" t="s">
        <v>1829</v>
      </c>
      <c r="C682" s="83" t="s">
        <v>149</v>
      </c>
      <c r="D682" s="82" t="s">
        <v>1830</v>
      </c>
      <c r="E682" s="83" t="s">
        <v>151</v>
      </c>
      <c r="F682" s="84">
        <v>882</v>
      </c>
      <c r="G682" s="85">
        <v>342.81</v>
      </c>
      <c r="H682" s="86">
        <v>0.2644</v>
      </c>
      <c r="I682" s="126">
        <f t="shared" si="149"/>
        <v>433.44</v>
      </c>
      <c r="J682" s="141">
        <f t="shared" si="150"/>
        <v>382294.08</v>
      </c>
      <c r="K682" s="128"/>
      <c r="L682" s="135">
        <f t="shared" si="151"/>
        <v>0</v>
      </c>
      <c r="M682" s="169">
        <f t="shared" si="152"/>
        <v>433.44</v>
      </c>
      <c r="N682" s="131">
        <f t="shared" si="153"/>
        <v>382294.08</v>
      </c>
      <c r="O682" s="132"/>
      <c r="P682" s="132"/>
    </row>
    <row r="683" ht="33.75" spans="1:16">
      <c r="A683" s="82" t="s">
        <v>1831</v>
      </c>
      <c r="B683" s="82" t="s">
        <v>1832</v>
      </c>
      <c r="C683" s="83" t="s">
        <v>149</v>
      </c>
      <c r="D683" s="82" t="s">
        <v>1833</v>
      </c>
      <c r="E683" s="83" t="s">
        <v>151</v>
      </c>
      <c r="F683" s="84">
        <v>2</v>
      </c>
      <c r="G683" s="85">
        <v>545.99</v>
      </c>
      <c r="H683" s="86">
        <v>0.2644</v>
      </c>
      <c r="I683" s="126">
        <f t="shared" si="149"/>
        <v>690.34</v>
      </c>
      <c r="J683" s="141">
        <f t="shared" si="150"/>
        <v>1380.68</v>
      </c>
      <c r="K683" s="128"/>
      <c r="L683" s="135">
        <f t="shared" si="151"/>
        <v>0</v>
      </c>
      <c r="M683" s="169">
        <f t="shared" si="152"/>
        <v>690.34</v>
      </c>
      <c r="N683" s="131">
        <f t="shared" si="153"/>
        <v>1380.68</v>
      </c>
      <c r="O683" s="132"/>
      <c r="P683" s="132"/>
    </row>
    <row r="684" ht="33.75" spans="1:16">
      <c r="A684" s="82" t="s">
        <v>1834</v>
      </c>
      <c r="B684" s="82" t="s">
        <v>1835</v>
      </c>
      <c r="C684" s="83" t="s">
        <v>149</v>
      </c>
      <c r="D684" s="82" t="s">
        <v>1836</v>
      </c>
      <c r="E684" s="83" t="s">
        <v>151</v>
      </c>
      <c r="F684" s="84">
        <v>10</v>
      </c>
      <c r="G684" s="85">
        <v>1615.68</v>
      </c>
      <c r="H684" s="86">
        <v>0.2644</v>
      </c>
      <c r="I684" s="126">
        <f t="shared" si="149"/>
        <v>2042.86</v>
      </c>
      <c r="J684" s="141">
        <f t="shared" si="150"/>
        <v>20428.6</v>
      </c>
      <c r="K684" s="128"/>
      <c r="L684" s="135">
        <f t="shared" si="151"/>
        <v>0</v>
      </c>
      <c r="M684" s="169">
        <f t="shared" si="152"/>
        <v>2042.86</v>
      </c>
      <c r="N684" s="131">
        <f t="shared" si="153"/>
        <v>20428.6</v>
      </c>
      <c r="O684" s="132"/>
      <c r="P684" s="132"/>
    </row>
    <row r="685" ht="33.75" spans="1:16">
      <c r="A685" s="82" t="s">
        <v>1837</v>
      </c>
      <c r="B685" s="82" t="s">
        <v>1838</v>
      </c>
      <c r="C685" s="83" t="s">
        <v>149</v>
      </c>
      <c r="D685" s="82" t="s">
        <v>1839</v>
      </c>
      <c r="E685" s="83" t="s">
        <v>151</v>
      </c>
      <c r="F685" s="84">
        <v>2</v>
      </c>
      <c r="G685" s="85">
        <v>3060.5</v>
      </c>
      <c r="H685" s="86">
        <v>0.2644</v>
      </c>
      <c r="I685" s="126">
        <f t="shared" si="149"/>
        <v>3869.69</v>
      </c>
      <c r="J685" s="141">
        <f t="shared" si="150"/>
        <v>7739.38</v>
      </c>
      <c r="K685" s="128"/>
      <c r="L685" s="135">
        <f t="shared" si="151"/>
        <v>0</v>
      </c>
      <c r="M685" s="169">
        <f t="shared" si="152"/>
        <v>3869.69</v>
      </c>
      <c r="N685" s="131">
        <f t="shared" si="153"/>
        <v>7739.38</v>
      </c>
      <c r="O685" s="132"/>
      <c r="P685" s="132"/>
    </row>
    <row r="686" ht="33.75" spans="1:16">
      <c r="A686" s="82" t="s">
        <v>1840</v>
      </c>
      <c r="B686" s="82" t="s">
        <v>1841</v>
      </c>
      <c r="C686" s="83" t="s">
        <v>149</v>
      </c>
      <c r="D686" s="82" t="s">
        <v>1842</v>
      </c>
      <c r="E686" s="83" t="s">
        <v>151</v>
      </c>
      <c r="F686" s="84">
        <v>28</v>
      </c>
      <c r="G686" s="85">
        <v>633.67</v>
      </c>
      <c r="H686" s="86">
        <v>0.2644</v>
      </c>
      <c r="I686" s="126">
        <f t="shared" si="149"/>
        <v>801.21</v>
      </c>
      <c r="J686" s="141">
        <f t="shared" si="150"/>
        <v>22433.88</v>
      </c>
      <c r="K686" s="128"/>
      <c r="L686" s="135">
        <f t="shared" si="151"/>
        <v>0</v>
      </c>
      <c r="M686" s="169">
        <f t="shared" si="152"/>
        <v>801.21</v>
      </c>
      <c r="N686" s="131">
        <f t="shared" si="153"/>
        <v>22433.88</v>
      </c>
      <c r="O686" s="132"/>
      <c r="P686" s="132"/>
    </row>
    <row r="687" ht="15" spans="1:16">
      <c r="A687" s="153" t="s">
        <v>1843</v>
      </c>
      <c r="B687" s="153" t="s">
        <v>87</v>
      </c>
      <c r="C687" s="206"/>
      <c r="D687" s="153" t="s">
        <v>1844</v>
      </c>
      <c r="E687" s="206"/>
      <c r="F687" s="207"/>
      <c r="G687" s="208"/>
      <c r="H687" s="209"/>
      <c r="I687" s="215"/>
      <c r="J687" s="171">
        <f>SUM(J688:J693)</f>
        <v>30559.18</v>
      </c>
      <c r="K687" s="172"/>
      <c r="L687" s="216"/>
      <c r="M687" s="217"/>
      <c r="N687" s="227"/>
      <c r="O687" s="176">
        <f>SUM(N688:N693)</f>
        <v>30559.18</v>
      </c>
      <c r="P687" s="176"/>
    </row>
    <row r="688" ht="22.5" spans="1:16">
      <c r="A688" s="82" t="s">
        <v>1845</v>
      </c>
      <c r="B688" s="82" t="s">
        <v>1846</v>
      </c>
      <c r="C688" s="83" t="s">
        <v>821</v>
      </c>
      <c r="D688" s="82" t="s">
        <v>1847</v>
      </c>
      <c r="E688" s="83" t="s">
        <v>351</v>
      </c>
      <c r="F688" s="84">
        <v>1</v>
      </c>
      <c r="G688" s="85">
        <v>6493.42</v>
      </c>
      <c r="H688" s="86">
        <v>0.2644</v>
      </c>
      <c r="I688" s="126">
        <f t="shared" si="149"/>
        <v>8210.28</v>
      </c>
      <c r="J688" s="141">
        <f t="shared" si="150"/>
        <v>8210.28</v>
      </c>
      <c r="K688" s="128"/>
      <c r="L688" s="135">
        <f t="shared" si="151"/>
        <v>0</v>
      </c>
      <c r="M688" s="169">
        <f t="shared" si="152"/>
        <v>8210.28</v>
      </c>
      <c r="N688" s="131">
        <f t="shared" si="153"/>
        <v>8210.28</v>
      </c>
      <c r="O688" s="132"/>
      <c r="P688" s="132"/>
    </row>
    <row r="689" ht="56.25" spans="1:16">
      <c r="A689" s="89" t="s">
        <v>1848</v>
      </c>
      <c r="B689" s="89" t="s">
        <v>1647</v>
      </c>
      <c r="C689" s="201" t="s">
        <v>157</v>
      </c>
      <c r="D689" s="89" t="s">
        <v>1648</v>
      </c>
      <c r="E689" s="201" t="s">
        <v>296</v>
      </c>
      <c r="F689" s="91">
        <v>119.36</v>
      </c>
      <c r="G689" s="202">
        <v>17.78</v>
      </c>
      <c r="H689" s="86">
        <v>0.2644</v>
      </c>
      <c r="I689" s="126">
        <f t="shared" si="149"/>
        <v>22.48</v>
      </c>
      <c r="J689" s="141">
        <f t="shared" si="150"/>
        <v>2683.21</v>
      </c>
      <c r="K689" s="128"/>
      <c r="L689" s="135">
        <f t="shared" si="151"/>
        <v>0</v>
      </c>
      <c r="M689" s="169">
        <f t="shared" si="152"/>
        <v>22.48</v>
      </c>
      <c r="N689" s="131">
        <f t="shared" si="153"/>
        <v>2683.21</v>
      </c>
      <c r="O689" s="220"/>
      <c r="P689" s="220"/>
    </row>
    <row r="690" ht="56.25" spans="1:16">
      <c r="A690" s="82" t="s">
        <v>1849</v>
      </c>
      <c r="B690" s="82" t="s">
        <v>1650</v>
      </c>
      <c r="C690" s="83" t="s">
        <v>157</v>
      </c>
      <c r="D690" s="82" t="s">
        <v>1651</v>
      </c>
      <c r="E690" s="83" t="s">
        <v>296</v>
      </c>
      <c r="F690" s="84">
        <v>82.76</v>
      </c>
      <c r="G690" s="85">
        <v>21.19</v>
      </c>
      <c r="H690" s="86">
        <v>0.2644</v>
      </c>
      <c r="I690" s="126">
        <f t="shared" si="149"/>
        <v>26.79</v>
      </c>
      <c r="J690" s="141">
        <f t="shared" si="150"/>
        <v>2217.14</v>
      </c>
      <c r="K690" s="128"/>
      <c r="L690" s="135">
        <f t="shared" si="151"/>
        <v>0</v>
      </c>
      <c r="M690" s="169">
        <f t="shared" si="152"/>
        <v>26.79</v>
      </c>
      <c r="N690" s="131">
        <f t="shared" si="153"/>
        <v>2217.14</v>
      </c>
      <c r="O690" s="132"/>
      <c r="P690" s="132"/>
    </row>
    <row r="691" ht="56.25" spans="1:16">
      <c r="A691" s="82" t="s">
        <v>1850</v>
      </c>
      <c r="B691" s="82" t="s">
        <v>1288</v>
      </c>
      <c r="C691" s="83" t="s">
        <v>149</v>
      </c>
      <c r="D691" s="82" t="s">
        <v>1289</v>
      </c>
      <c r="E691" s="83" t="s">
        <v>151</v>
      </c>
      <c r="F691" s="84">
        <v>11</v>
      </c>
      <c r="G691" s="85">
        <v>986.8</v>
      </c>
      <c r="H691" s="86">
        <v>0.2644</v>
      </c>
      <c r="I691" s="126">
        <f t="shared" si="149"/>
        <v>1247.7</v>
      </c>
      <c r="J691" s="141">
        <f t="shared" si="150"/>
        <v>13724.7</v>
      </c>
      <c r="K691" s="128"/>
      <c r="L691" s="135">
        <f t="shared" si="151"/>
        <v>0</v>
      </c>
      <c r="M691" s="169">
        <f t="shared" si="152"/>
        <v>1247.7</v>
      </c>
      <c r="N691" s="131">
        <f t="shared" si="153"/>
        <v>13724.7</v>
      </c>
      <c r="O691" s="132"/>
      <c r="P691" s="132"/>
    </row>
    <row r="692" ht="33.75" spans="1:16">
      <c r="A692" s="82" t="s">
        <v>1851</v>
      </c>
      <c r="B692" s="82" t="s">
        <v>1852</v>
      </c>
      <c r="C692" s="83" t="s">
        <v>157</v>
      </c>
      <c r="D692" s="82" t="s">
        <v>1853</v>
      </c>
      <c r="E692" s="83" t="s">
        <v>296</v>
      </c>
      <c r="F692" s="84">
        <v>0.53</v>
      </c>
      <c r="G692" s="85">
        <v>324.8</v>
      </c>
      <c r="H692" s="86">
        <v>0.2644</v>
      </c>
      <c r="I692" s="126">
        <f t="shared" si="149"/>
        <v>410.67</v>
      </c>
      <c r="J692" s="141">
        <f t="shared" si="150"/>
        <v>217.65</v>
      </c>
      <c r="K692" s="128"/>
      <c r="L692" s="135">
        <f t="shared" si="151"/>
        <v>0</v>
      </c>
      <c r="M692" s="169">
        <f t="shared" si="152"/>
        <v>410.67</v>
      </c>
      <c r="N692" s="131">
        <f t="shared" si="153"/>
        <v>217.65</v>
      </c>
      <c r="O692" s="132"/>
      <c r="P692" s="132"/>
    </row>
    <row r="693" ht="56.25" spans="1:16">
      <c r="A693" s="82" t="s">
        <v>1854</v>
      </c>
      <c r="B693" s="82" t="s">
        <v>1855</v>
      </c>
      <c r="C693" s="83" t="s">
        <v>821</v>
      </c>
      <c r="D693" s="82" t="s">
        <v>1856</v>
      </c>
      <c r="E693" s="83" t="s">
        <v>1506</v>
      </c>
      <c r="F693" s="84">
        <v>186.5</v>
      </c>
      <c r="G693" s="85">
        <v>14.87</v>
      </c>
      <c r="H693" s="86">
        <v>0.2644</v>
      </c>
      <c r="I693" s="126">
        <f t="shared" si="149"/>
        <v>18.8</v>
      </c>
      <c r="J693" s="141">
        <f t="shared" si="150"/>
        <v>3506.2</v>
      </c>
      <c r="K693" s="128"/>
      <c r="L693" s="135">
        <f t="shared" si="151"/>
        <v>0</v>
      </c>
      <c r="M693" s="169">
        <f t="shared" si="152"/>
        <v>18.8</v>
      </c>
      <c r="N693" s="131">
        <f t="shared" si="153"/>
        <v>3506.2</v>
      </c>
      <c r="O693" s="132"/>
      <c r="P693" s="132"/>
    </row>
    <row r="694" ht="15" spans="1:16">
      <c r="A694" s="156" t="s">
        <v>1857</v>
      </c>
      <c r="B694" s="156" t="s">
        <v>87</v>
      </c>
      <c r="C694" s="203"/>
      <c r="D694" s="156" t="s">
        <v>1858</v>
      </c>
      <c r="E694" s="203"/>
      <c r="F694" s="204"/>
      <c r="G694" s="185"/>
      <c r="H694" s="205"/>
      <c r="I694" s="210"/>
      <c r="J694" s="180">
        <f>J695+J737+J755</f>
        <v>755795.79</v>
      </c>
      <c r="K694" s="181"/>
      <c r="L694" s="211"/>
      <c r="M694" s="212"/>
      <c r="N694" s="213"/>
      <c r="O694" s="184">
        <f>O695+O737+O755</f>
        <v>755795.79</v>
      </c>
      <c r="P694" s="184"/>
    </row>
    <row r="695" ht="15" spans="1:16">
      <c r="A695" s="153" t="s">
        <v>1859</v>
      </c>
      <c r="B695" s="153" t="s">
        <v>87</v>
      </c>
      <c r="C695" s="206"/>
      <c r="D695" s="153" t="s">
        <v>1860</v>
      </c>
      <c r="E695" s="206"/>
      <c r="F695" s="207"/>
      <c r="G695" s="208"/>
      <c r="H695" s="209"/>
      <c r="I695" s="215"/>
      <c r="J695" s="171">
        <f>SUM(J696:J736)</f>
        <v>736513.52</v>
      </c>
      <c r="K695" s="172"/>
      <c r="L695" s="216"/>
      <c r="M695" s="217"/>
      <c r="N695" s="227"/>
      <c r="O695" s="176">
        <f>SUM(N696:N736)</f>
        <v>736513.52</v>
      </c>
      <c r="P695" s="176"/>
    </row>
    <row r="696" ht="45" spans="1:16">
      <c r="A696" s="82" t="s">
        <v>1861</v>
      </c>
      <c r="B696" s="82" t="s">
        <v>1862</v>
      </c>
      <c r="C696" s="83" t="s">
        <v>157</v>
      </c>
      <c r="D696" s="82" t="s">
        <v>1863</v>
      </c>
      <c r="E696" s="83" t="s">
        <v>221</v>
      </c>
      <c r="F696" s="84">
        <v>980</v>
      </c>
      <c r="G696" s="85">
        <v>52.21</v>
      </c>
      <c r="H696" s="86">
        <v>0.2644</v>
      </c>
      <c r="I696" s="126">
        <f t="shared" si="149"/>
        <v>66.01</v>
      </c>
      <c r="J696" s="141">
        <f t="shared" si="150"/>
        <v>64689.8</v>
      </c>
      <c r="K696" s="128"/>
      <c r="L696" s="135">
        <f t="shared" si="151"/>
        <v>0</v>
      </c>
      <c r="M696" s="169">
        <f t="shared" si="152"/>
        <v>66.01</v>
      </c>
      <c r="N696" s="131">
        <f t="shared" si="153"/>
        <v>64689.8</v>
      </c>
      <c r="O696" s="132"/>
      <c r="P696" s="132"/>
    </row>
    <row r="697" ht="45" spans="1:16">
      <c r="A697" s="82" t="s">
        <v>1864</v>
      </c>
      <c r="B697" s="82" t="s">
        <v>1865</v>
      </c>
      <c r="C697" s="83" t="s">
        <v>157</v>
      </c>
      <c r="D697" s="82" t="s">
        <v>1866</v>
      </c>
      <c r="E697" s="83" t="s">
        <v>151</v>
      </c>
      <c r="F697" s="84">
        <v>64</v>
      </c>
      <c r="G697" s="85">
        <v>44.11</v>
      </c>
      <c r="H697" s="86">
        <v>0.2644</v>
      </c>
      <c r="I697" s="126">
        <f t="shared" si="149"/>
        <v>55.77</v>
      </c>
      <c r="J697" s="141">
        <f t="shared" si="150"/>
        <v>3569.28</v>
      </c>
      <c r="K697" s="128"/>
      <c r="L697" s="135">
        <f t="shared" si="151"/>
        <v>0</v>
      </c>
      <c r="M697" s="169">
        <f t="shared" si="152"/>
        <v>55.77</v>
      </c>
      <c r="N697" s="131">
        <f t="shared" si="153"/>
        <v>3569.28</v>
      </c>
      <c r="O697" s="132"/>
      <c r="P697" s="132"/>
    </row>
    <row r="698" ht="45" spans="1:16">
      <c r="A698" s="89" t="s">
        <v>1867</v>
      </c>
      <c r="B698" s="89" t="s">
        <v>1868</v>
      </c>
      <c r="C698" s="201" t="s">
        <v>157</v>
      </c>
      <c r="D698" s="89" t="s">
        <v>1869</v>
      </c>
      <c r="E698" s="201" t="s">
        <v>151</v>
      </c>
      <c r="F698" s="91">
        <v>309</v>
      </c>
      <c r="G698" s="202">
        <v>32.72</v>
      </c>
      <c r="H698" s="86">
        <v>0.2644</v>
      </c>
      <c r="I698" s="126">
        <f t="shared" si="149"/>
        <v>41.37</v>
      </c>
      <c r="J698" s="141">
        <f t="shared" si="150"/>
        <v>12783.33</v>
      </c>
      <c r="K698" s="128"/>
      <c r="L698" s="135">
        <f t="shared" si="151"/>
        <v>0</v>
      </c>
      <c r="M698" s="169">
        <f t="shared" si="152"/>
        <v>41.37</v>
      </c>
      <c r="N698" s="131">
        <f t="shared" si="153"/>
        <v>12783.33</v>
      </c>
      <c r="O698" s="220"/>
      <c r="P698" s="220"/>
    </row>
    <row r="699" ht="45" spans="1:16">
      <c r="A699" s="82" t="s">
        <v>1870</v>
      </c>
      <c r="B699" s="82" t="s">
        <v>1871</v>
      </c>
      <c r="C699" s="83" t="s">
        <v>157</v>
      </c>
      <c r="D699" s="82" t="s">
        <v>1872</v>
      </c>
      <c r="E699" s="83" t="s">
        <v>151</v>
      </c>
      <c r="F699" s="84">
        <v>21</v>
      </c>
      <c r="G699" s="85">
        <v>41.49</v>
      </c>
      <c r="H699" s="86">
        <v>0.2644</v>
      </c>
      <c r="I699" s="126">
        <f t="shared" si="149"/>
        <v>52.45</v>
      </c>
      <c r="J699" s="141">
        <f t="shared" si="150"/>
        <v>1101.45</v>
      </c>
      <c r="K699" s="128"/>
      <c r="L699" s="135">
        <f t="shared" si="151"/>
        <v>0</v>
      </c>
      <c r="M699" s="169">
        <f t="shared" si="152"/>
        <v>52.45</v>
      </c>
      <c r="N699" s="131">
        <f t="shared" si="153"/>
        <v>1101.45</v>
      </c>
      <c r="O699" s="132"/>
      <c r="P699" s="132"/>
    </row>
    <row r="700" ht="45" spans="1:16">
      <c r="A700" s="82" t="s">
        <v>1873</v>
      </c>
      <c r="B700" s="82" t="s">
        <v>1874</v>
      </c>
      <c r="C700" s="83" t="s">
        <v>157</v>
      </c>
      <c r="D700" s="82" t="s">
        <v>1875</v>
      </c>
      <c r="E700" s="83" t="s">
        <v>151</v>
      </c>
      <c r="F700" s="84">
        <v>48</v>
      </c>
      <c r="G700" s="85">
        <v>47.41</v>
      </c>
      <c r="H700" s="86">
        <v>0.2644</v>
      </c>
      <c r="I700" s="126">
        <f t="shared" si="149"/>
        <v>59.94</v>
      </c>
      <c r="J700" s="141">
        <f t="shared" si="150"/>
        <v>2877.12</v>
      </c>
      <c r="K700" s="128"/>
      <c r="L700" s="135">
        <f t="shared" si="151"/>
        <v>0</v>
      </c>
      <c r="M700" s="169">
        <f t="shared" si="152"/>
        <v>59.94</v>
      </c>
      <c r="N700" s="131">
        <f t="shared" si="153"/>
        <v>2877.12</v>
      </c>
      <c r="O700" s="132"/>
      <c r="P700" s="132"/>
    </row>
    <row r="701" ht="45" spans="1:16">
      <c r="A701" s="82" t="s">
        <v>1876</v>
      </c>
      <c r="B701" s="82" t="s">
        <v>1877</v>
      </c>
      <c r="C701" s="83" t="s">
        <v>157</v>
      </c>
      <c r="D701" s="82" t="s">
        <v>1878</v>
      </c>
      <c r="E701" s="83" t="s">
        <v>151</v>
      </c>
      <c r="F701" s="84">
        <v>15</v>
      </c>
      <c r="G701" s="85">
        <v>65.33</v>
      </c>
      <c r="H701" s="86">
        <v>0.2644</v>
      </c>
      <c r="I701" s="126">
        <f t="shared" si="149"/>
        <v>82.6</v>
      </c>
      <c r="J701" s="141">
        <f t="shared" si="150"/>
        <v>1239</v>
      </c>
      <c r="K701" s="128"/>
      <c r="L701" s="135">
        <f t="shared" si="151"/>
        <v>0</v>
      </c>
      <c r="M701" s="169">
        <f t="shared" si="152"/>
        <v>82.6</v>
      </c>
      <c r="N701" s="131">
        <f t="shared" si="153"/>
        <v>1239</v>
      </c>
      <c r="O701" s="132"/>
      <c r="P701" s="132"/>
    </row>
    <row r="702" ht="22.5" spans="1:16">
      <c r="A702" s="82" t="s">
        <v>1879</v>
      </c>
      <c r="B702" s="82" t="s">
        <v>1880</v>
      </c>
      <c r="C702" s="83" t="s">
        <v>157</v>
      </c>
      <c r="D702" s="82" t="s">
        <v>1881</v>
      </c>
      <c r="E702" s="83" t="s">
        <v>151</v>
      </c>
      <c r="F702" s="84">
        <v>1522</v>
      </c>
      <c r="G702" s="85">
        <v>44.85</v>
      </c>
      <c r="H702" s="86">
        <v>0.2644</v>
      </c>
      <c r="I702" s="126">
        <f t="shared" si="149"/>
        <v>56.7</v>
      </c>
      <c r="J702" s="141">
        <f t="shared" si="150"/>
        <v>86297.4</v>
      </c>
      <c r="K702" s="128"/>
      <c r="L702" s="135">
        <f t="shared" si="151"/>
        <v>0</v>
      </c>
      <c r="M702" s="169">
        <f t="shared" si="152"/>
        <v>56.7</v>
      </c>
      <c r="N702" s="131">
        <f t="shared" si="153"/>
        <v>86297.4</v>
      </c>
      <c r="O702" s="132"/>
      <c r="P702" s="132"/>
    </row>
    <row r="703" ht="33.75" spans="1:16">
      <c r="A703" s="82" t="s">
        <v>1882</v>
      </c>
      <c r="B703" s="82" t="s">
        <v>1883</v>
      </c>
      <c r="C703" s="83" t="s">
        <v>149</v>
      </c>
      <c r="D703" s="82" t="s">
        <v>1884</v>
      </c>
      <c r="E703" s="83" t="s">
        <v>151</v>
      </c>
      <c r="F703" s="84">
        <v>373</v>
      </c>
      <c r="G703" s="85">
        <v>37.85</v>
      </c>
      <c r="H703" s="86">
        <v>0.2644</v>
      </c>
      <c r="I703" s="126">
        <f t="shared" si="149"/>
        <v>47.85</v>
      </c>
      <c r="J703" s="141">
        <f t="shared" si="150"/>
        <v>17848.05</v>
      </c>
      <c r="K703" s="128"/>
      <c r="L703" s="135">
        <f t="shared" si="151"/>
        <v>0</v>
      </c>
      <c r="M703" s="169">
        <f t="shared" si="152"/>
        <v>47.85</v>
      </c>
      <c r="N703" s="131">
        <f t="shared" si="153"/>
        <v>17848.05</v>
      </c>
      <c r="O703" s="132"/>
      <c r="P703" s="132"/>
    </row>
    <row r="704" ht="22.5" spans="1:16">
      <c r="A704" s="89" t="s">
        <v>1885</v>
      </c>
      <c r="B704" s="89" t="s">
        <v>1886</v>
      </c>
      <c r="C704" s="201" t="s">
        <v>166</v>
      </c>
      <c r="D704" s="89" t="s">
        <v>1887</v>
      </c>
      <c r="E704" s="201" t="s">
        <v>151</v>
      </c>
      <c r="F704" s="91">
        <v>1</v>
      </c>
      <c r="G704" s="202">
        <v>741.46</v>
      </c>
      <c r="H704" s="86">
        <v>0.2644</v>
      </c>
      <c r="I704" s="126">
        <f t="shared" si="149"/>
        <v>937.5</v>
      </c>
      <c r="J704" s="141">
        <f t="shared" si="150"/>
        <v>937.5</v>
      </c>
      <c r="K704" s="255"/>
      <c r="L704" s="135">
        <f t="shared" si="151"/>
        <v>0</v>
      </c>
      <c r="M704" s="169">
        <f t="shared" si="152"/>
        <v>937.5</v>
      </c>
      <c r="N704" s="131">
        <f t="shared" si="153"/>
        <v>937.5</v>
      </c>
      <c r="O704" s="220"/>
      <c r="P704" s="220"/>
    </row>
    <row r="705" ht="22.5" spans="1:16">
      <c r="A705" s="82" t="s">
        <v>1888</v>
      </c>
      <c r="B705" s="82" t="s">
        <v>1889</v>
      </c>
      <c r="C705" s="83" t="s">
        <v>157</v>
      </c>
      <c r="D705" s="82" t="s">
        <v>1890</v>
      </c>
      <c r="E705" s="83" t="s">
        <v>151</v>
      </c>
      <c r="F705" s="84">
        <v>1</v>
      </c>
      <c r="G705" s="85">
        <v>465.13</v>
      </c>
      <c r="H705" s="86">
        <v>0.2644</v>
      </c>
      <c r="I705" s="126">
        <f t="shared" si="149"/>
        <v>588.11</v>
      </c>
      <c r="J705" s="141">
        <f t="shared" si="150"/>
        <v>588.11</v>
      </c>
      <c r="K705" s="128"/>
      <c r="L705" s="135">
        <f t="shared" si="151"/>
        <v>0</v>
      </c>
      <c r="M705" s="169">
        <f t="shared" si="152"/>
        <v>588.11</v>
      </c>
      <c r="N705" s="131">
        <f t="shared" si="153"/>
        <v>588.11</v>
      </c>
      <c r="O705" s="132"/>
      <c r="P705" s="132"/>
    </row>
    <row r="706" ht="20" customHeight="1" spans="1:16">
      <c r="A706" s="82" t="s">
        <v>1891</v>
      </c>
      <c r="B706" s="82" t="s">
        <v>1892</v>
      </c>
      <c r="C706" s="83" t="s">
        <v>166</v>
      </c>
      <c r="D706" s="82" t="s">
        <v>1893</v>
      </c>
      <c r="E706" s="83" t="s">
        <v>151</v>
      </c>
      <c r="F706" s="84">
        <v>9</v>
      </c>
      <c r="G706" s="85">
        <v>260.19</v>
      </c>
      <c r="H706" s="86">
        <v>0.2644</v>
      </c>
      <c r="I706" s="126">
        <f t="shared" si="149"/>
        <v>328.98</v>
      </c>
      <c r="J706" s="141">
        <f t="shared" si="150"/>
        <v>2960.82</v>
      </c>
      <c r="K706" s="128"/>
      <c r="L706" s="135">
        <f t="shared" si="151"/>
        <v>0</v>
      </c>
      <c r="M706" s="169">
        <f t="shared" si="152"/>
        <v>328.98</v>
      </c>
      <c r="N706" s="131">
        <f t="shared" si="153"/>
        <v>2960.82</v>
      </c>
      <c r="O706" s="132"/>
      <c r="P706" s="132"/>
    </row>
    <row r="707" ht="56.25" spans="1:16">
      <c r="A707" s="82" t="s">
        <v>1894</v>
      </c>
      <c r="B707" s="82" t="s">
        <v>1895</v>
      </c>
      <c r="C707" s="83" t="s">
        <v>149</v>
      </c>
      <c r="D707" s="82" t="s">
        <v>1896</v>
      </c>
      <c r="E707" s="83" t="s">
        <v>151</v>
      </c>
      <c r="F707" s="84">
        <v>24</v>
      </c>
      <c r="G707" s="85">
        <v>2256.94</v>
      </c>
      <c r="H707" s="86">
        <v>0.2644</v>
      </c>
      <c r="I707" s="126">
        <f t="shared" si="149"/>
        <v>2853.67</v>
      </c>
      <c r="J707" s="141">
        <f t="shared" si="150"/>
        <v>68488.08</v>
      </c>
      <c r="K707" s="128"/>
      <c r="L707" s="135">
        <f t="shared" si="151"/>
        <v>0</v>
      </c>
      <c r="M707" s="169">
        <f t="shared" si="152"/>
        <v>2853.67</v>
      </c>
      <c r="N707" s="131">
        <f t="shared" si="153"/>
        <v>68488.08</v>
      </c>
      <c r="O707" s="132"/>
      <c r="P707" s="132"/>
    </row>
    <row r="708" ht="56.25" spans="1:16">
      <c r="A708" s="82" t="s">
        <v>1897</v>
      </c>
      <c r="B708" s="82" t="s">
        <v>1898</v>
      </c>
      <c r="C708" s="83" t="s">
        <v>90</v>
      </c>
      <c r="D708" s="82" t="s">
        <v>1899</v>
      </c>
      <c r="E708" s="83" t="s">
        <v>151</v>
      </c>
      <c r="F708" s="84">
        <v>187</v>
      </c>
      <c r="G708" s="85">
        <v>39.68</v>
      </c>
      <c r="H708" s="86">
        <v>0.2644</v>
      </c>
      <c r="I708" s="126">
        <f t="shared" si="149"/>
        <v>50.17</v>
      </c>
      <c r="J708" s="141">
        <f t="shared" si="150"/>
        <v>9381.79</v>
      </c>
      <c r="K708" s="128"/>
      <c r="L708" s="135">
        <f t="shared" si="151"/>
        <v>0</v>
      </c>
      <c r="M708" s="169">
        <f t="shared" si="152"/>
        <v>50.17</v>
      </c>
      <c r="N708" s="131">
        <f t="shared" si="153"/>
        <v>9381.79</v>
      </c>
      <c r="O708" s="132"/>
      <c r="P708" s="132"/>
    </row>
    <row r="709" ht="45" spans="1:16">
      <c r="A709" s="82" t="s">
        <v>1900</v>
      </c>
      <c r="B709" s="82" t="s">
        <v>1901</v>
      </c>
      <c r="C709" s="83" t="s">
        <v>149</v>
      </c>
      <c r="D709" s="82" t="s">
        <v>1902</v>
      </c>
      <c r="E709" s="83" t="s">
        <v>1490</v>
      </c>
      <c r="F709" s="84">
        <v>3</v>
      </c>
      <c r="G709" s="85">
        <v>517</v>
      </c>
      <c r="H709" s="86">
        <v>0.2644</v>
      </c>
      <c r="I709" s="126">
        <f t="shared" si="149"/>
        <v>653.69</v>
      </c>
      <c r="J709" s="141">
        <f t="shared" si="150"/>
        <v>1961.07</v>
      </c>
      <c r="K709" s="128"/>
      <c r="L709" s="135">
        <f t="shared" si="151"/>
        <v>0</v>
      </c>
      <c r="M709" s="169">
        <f t="shared" si="152"/>
        <v>653.69</v>
      </c>
      <c r="N709" s="131">
        <f t="shared" si="153"/>
        <v>1961.07</v>
      </c>
      <c r="O709" s="132"/>
      <c r="P709" s="132"/>
    </row>
    <row r="710" ht="33.75" spans="1:16">
      <c r="A710" s="82" t="s">
        <v>1903</v>
      </c>
      <c r="B710" s="82" t="s">
        <v>1904</v>
      </c>
      <c r="C710" s="83" t="s">
        <v>149</v>
      </c>
      <c r="D710" s="82" t="s">
        <v>1905</v>
      </c>
      <c r="E710" s="83" t="s">
        <v>221</v>
      </c>
      <c r="F710" s="84">
        <v>3070</v>
      </c>
      <c r="G710" s="85">
        <v>7.84</v>
      </c>
      <c r="H710" s="86">
        <v>0.2644</v>
      </c>
      <c r="I710" s="126">
        <f t="shared" si="149"/>
        <v>9.91</v>
      </c>
      <c r="J710" s="141">
        <f t="shared" si="150"/>
        <v>30423.7</v>
      </c>
      <c r="K710" s="128"/>
      <c r="L710" s="135">
        <f t="shared" si="151"/>
        <v>0</v>
      </c>
      <c r="M710" s="169">
        <f t="shared" si="152"/>
        <v>9.91</v>
      </c>
      <c r="N710" s="131">
        <f t="shared" si="153"/>
        <v>30423.7</v>
      </c>
      <c r="O710" s="132"/>
      <c r="P710" s="132"/>
    </row>
    <row r="711" ht="33.75" spans="1:16">
      <c r="A711" s="82" t="s">
        <v>1906</v>
      </c>
      <c r="B711" s="82" t="s">
        <v>1907</v>
      </c>
      <c r="C711" s="83" t="s">
        <v>149</v>
      </c>
      <c r="D711" s="82" t="s">
        <v>1908</v>
      </c>
      <c r="E711" s="83" t="s">
        <v>221</v>
      </c>
      <c r="F711" s="84">
        <v>1195</v>
      </c>
      <c r="G711" s="85">
        <v>9.73</v>
      </c>
      <c r="H711" s="86">
        <v>0.2644</v>
      </c>
      <c r="I711" s="126">
        <f t="shared" si="149"/>
        <v>12.3</v>
      </c>
      <c r="J711" s="141">
        <f t="shared" si="150"/>
        <v>14698.5</v>
      </c>
      <c r="K711" s="128"/>
      <c r="L711" s="135">
        <f t="shared" si="151"/>
        <v>0</v>
      </c>
      <c r="M711" s="169">
        <f t="shared" si="152"/>
        <v>12.3</v>
      </c>
      <c r="N711" s="131">
        <f t="shared" si="153"/>
        <v>14698.5</v>
      </c>
      <c r="O711" s="132"/>
      <c r="P711" s="132"/>
    </row>
    <row r="712" ht="33.75" spans="1:16">
      <c r="A712" s="82" t="s">
        <v>1909</v>
      </c>
      <c r="B712" s="82" t="s">
        <v>1910</v>
      </c>
      <c r="C712" s="83" t="s">
        <v>149</v>
      </c>
      <c r="D712" s="82" t="s">
        <v>1911</v>
      </c>
      <c r="E712" s="83" t="s">
        <v>221</v>
      </c>
      <c r="F712" s="84">
        <v>222</v>
      </c>
      <c r="G712" s="85">
        <v>11.67</v>
      </c>
      <c r="H712" s="86">
        <v>0.2644</v>
      </c>
      <c r="I712" s="126">
        <f t="shared" si="149"/>
        <v>14.75</v>
      </c>
      <c r="J712" s="141">
        <f t="shared" si="150"/>
        <v>3274.5</v>
      </c>
      <c r="K712" s="128"/>
      <c r="L712" s="135">
        <f t="shared" si="151"/>
        <v>0</v>
      </c>
      <c r="M712" s="169">
        <f t="shared" si="152"/>
        <v>14.75</v>
      </c>
      <c r="N712" s="131">
        <f t="shared" si="153"/>
        <v>3274.5</v>
      </c>
      <c r="O712" s="132"/>
      <c r="P712" s="132"/>
    </row>
    <row r="713" ht="33.75" spans="1:16">
      <c r="A713" s="82" t="s">
        <v>1912</v>
      </c>
      <c r="B713" s="82" t="s">
        <v>1913</v>
      </c>
      <c r="C713" s="83" t="s">
        <v>149</v>
      </c>
      <c r="D713" s="82" t="s">
        <v>1914</v>
      </c>
      <c r="E713" s="83" t="s">
        <v>221</v>
      </c>
      <c r="F713" s="84">
        <v>687</v>
      </c>
      <c r="G713" s="85">
        <v>15.56</v>
      </c>
      <c r="H713" s="86">
        <v>0.2644</v>
      </c>
      <c r="I713" s="126">
        <f t="shared" si="149"/>
        <v>19.67</v>
      </c>
      <c r="J713" s="141">
        <f t="shared" si="150"/>
        <v>13513.29</v>
      </c>
      <c r="K713" s="128"/>
      <c r="L713" s="135">
        <f t="shared" si="151"/>
        <v>0</v>
      </c>
      <c r="M713" s="169">
        <f t="shared" si="152"/>
        <v>19.67</v>
      </c>
      <c r="N713" s="131">
        <f t="shared" si="153"/>
        <v>13513.29</v>
      </c>
      <c r="O713" s="132"/>
      <c r="P713" s="132"/>
    </row>
    <row r="714" ht="33.75" spans="1:16">
      <c r="A714" s="82" t="s">
        <v>1915</v>
      </c>
      <c r="B714" s="82" t="s">
        <v>1916</v>
      </c>
      <c r="C714" s="83" t="s">
        <v>149</v>
      </c>
      <c r="D714" s="82" t="s">
        <v>1917</v>
      </c>
      <c r="E714" s="83" t="s">
        <v>221</v>
      </c>
      <c r="F714" s="84">
        <v>317</v>
      </c>
      <c r="G714" s="85">
        <v>23.41</v>
      </c>
      <c r="H714" s="86">
        <v>0.2644</v>
      </c>
      <c r="I714" s="126">
        <f t="shared" si="149"/>
        <v>29.59</v>
      </c>
      <c r="J714" s="141">
        <f t="shared" si="150"/>
        <v>9380.03</v>
      </c>
      <c r="K714" s="128"/>
      <c r="L714" s="135">
        <f t="shared" si="151"/>
        <v>0</v>
      </c>
      <c r="M714" s="169">
        <f t="shared" si="152"/>
        <v>29.59</v>
      </c>
      <c r="N714" s="131">
        <f t="shared" si="153"/>
        <v>9380.03</v>
      </c>
      <c r="O714" s="132"/>
      <c r="P714" s="132"/>
    </row>
    <row r="715" ht="33.75" spans="1:16">
      <c r="A715" s="82" t="s">
        <v>1918</v>
      </c>
      <c r="B715" s="82" t="s">
        <v>1919</v>
      </c>
      <c r="C715" s="83" t="s">
        <v>149</v>
      </c>
      <c r="D715" s="82" t="s">
        <v>1920</v>
      </c>
      <c r="E715" s="83" t="s">
        <v>221</v>
      </c>
      <c r="F715" s="84">
        <v>796</v>
      </c>
      <c r="G715" s="85">
        <v>31.14</v>
      </c>
      <c r="H715" s="86">
        <v>0.2644</v>
      </c>
      <c r="I715" s="126">
        <f t="shared" si="149"/>
        <v>39.37</v>
      </c>
      <c r="J715" s="141">
        <f t="shared" si="150"/>
        <v>31338.52</v>
      </c>
      <c r="K715" s="128"/>
      <c r="L715" s="135">
        <f t="shared" si="151"/>
        <v>0</v>
      </c>
      <c r="M715" s="169">
        <f t="shared" si="152"/>
        <v>39.37</v>
      </c>
      <c r="N715" s="131">
        <f t="shared" si="153"/>
        <v>31338.52</v>
      </c>
      <c r="O715" s="132"/>
      <c r="P715" s="132"/>
    </row>
    <row r="716" s="53" customFormat="1" ht="33.75" spans="1:16">
      <c r="A716" s="89" t="s">
        <v>1921</v>
      </c>
      <c r="B716" s="89" t="s">
        <v>1922</v>
      </c>
      <c r="C716" s="201" t="s">
        <v>149</v>
      </c>
      <c r="D716" s="89" t="s">
        <v>1923</v>
      </c>
      <c r="E716" s="201" t="s">
        <v>221</v>
      </c>
      <c r="F716" s="91">
        <v>18</v>
      </c>
      <c r="G716" s="202">
        <v>46.72</v>
      </c>
      <c r="H716" s="86">
        <v>0.2644</v>
      </c>
      <c r="I716" s="126">
        <f t="shared" si="149"/>
        <v>59.07</v>
      </c>
      <c r="J716" s="141">
        <f t="shared" si="150"/>
        <v>1063.26</v>
      </c>
      <c r="K716" s="128"/>
      <c r="L716" s="135">
        <f t="shared" si="151"/>
        <v>0</v>
      </c>
      <c r="M716" s="169">
        <f t="shared" si="152"/>
        <v>59.07</v>
      </c>
      <c r="N716" s="131">
        <f t="shared" si="153"/>
        <v>1063.26</v>
      </c>
      <c r="O716" s="220"/>
      <c r="P716" s="220"/>
    </row>
    <row r="717" ht="33.75" spans="1:16">
      <c r="A717" s="82" t="s">
        <v>1924</v>
      </c>
      <c r="B717" s="82" t="s">
        <v>1925</v>
      </c>
      <c r="C717" s="83" t="s">
        <v>157</v>
      </c>
      <c r="D717" s="82" t="s">
        <v>1926</v>
      </c>
      <c r="E717" s="83" t="s">
        <v>151</v>
      </c>
      <c r="F717" s="84">
        <v>4</v>
      </c>
      <c r="G717" s="85">
        <v>308.56</v>
      </c>
      <c r="H717" s="86">
        <v>0.2644</v>
      </c>
      <c r="I717" s="126">
        <f t="shared" si="149"/>
        <v>390.14</v>
      </c>
      <c r="J717" s="141">
        <f t="shared" si="150"/>
        <v>1560.56</v>
      </c>
      <c r="K717" s="128"/>
      <c r="L717" s="135">
        <f t="shared" si="151"/>
        <v>0</v>
      </c>
      <c r="M717" s="169">
        <f t="shared" si="152"/>
        <v>390.14</v>
      </c>
      <c r="N717" s="131">
        <f t="shared" si="153"/>
        <v>1560.56</v>
      </c>
      <c r="O717" s="132"/>
      <c r="P717" s="132"/>
    </row>
    <row r="718" ht="15" spans="1:16">
      <c r="A718" s="82" t="s">
        <v>1927</v>
      </c>
      <c r="B718" s="82" t="s">
        <v>1928</v>
      </c>
      <c r="C718" s="83" t="s">
        <v>166</v>
      </c>
      <c r="D718" s="82" t="s">
        <v>1929</v>
      </c>
      <c r="E718" s="83" t="s">
        <v>151</v>
      </c>
      <c r="F718" s="84">
        <v>110</v>
      </c>
      <c r="G718" s="85">
        <v>262.05</v>
      </c>
      <c r="H718" s="86">
        <v>0.2644</v>
      </c>
      <c r="I718" s="126">
        <f t="shared" si="149"/>
        <v>331.33</v>
      </c>
      <c r="J718" s="141">
        <f t="shared" si="150"/>
        <v>36446.3</v>
      </c>
      <c r="K718" s="128"/>
      <c r="L718" s="135">
        <f t="shared" si="151"/>
        <v>0</v>
      </c>
      <c r="M718" s="169">
        <f t="shared" si="152"/>
        <v>331.33</v>
      </c>
      <c r="N718" s="131">
        <f t="shared" si="153"/>
        <v>36446.3</v>
      </c>
      <c r="O718" s="132"/>
      <c r="P718" s="132"/>
    </row>
    <row r="719" ht="15" spans="1:16">
      <c r="A719" s="82" t="s">
        <v>1930</v>
      </c>
      <c r="B719" s="82" t="s">
        <v>1931</v>
      </c>
      <c r="C719" s="83" t="s">
        <v>166</v>
      </c>
      <c r="D719" s="82" t="s">
        <v>1932</v>
      </c>
      <c r="E719" s="83" t="s">
        <v>151</v>
      </c>
      <c r="F719" s="84">
        <v>1</v>
      </c>
      <c r="G719" s="85">
        <v>2838.36</v>
      </c>
      <c r="H719" s="86">
        <v>0.2644</v>
      </c>
      <c r="I719" s="126">
        <f t="shared" si="149"/>
        <v>3588.82</v>
      </c>
      <c r="J719" s="141">
        <f t="shared" si="150"/>
        <v>3588.82</v>
      </c>
      <c r="K719" s="128"/>
      <c r="L719" s="135">
        <f t="shared" si="151"/>
        <v>0</v>
      </c>
      <c r="M719" s="169">
        <f t="shared" si="152"/>
        <v>3588.82</v>
      </c>
      <c r="N719" s="131">
        <f t="shared" si="153"/>
        <v>3588.82</v>
      </c>
      <c r="O719" s="132"/>
      <c r="P719" s="132"/>
    </row>
    <row r="720" ht="33.75" spans="1:16">
      <c r="A720" s="82" t="s">
        <v>1933</v>
      </c>
      <c r="B720" s="82" t="s">
        <v>1934</v>
      </c>
      <c r="C720" s="83" t="s">
        <v>157</v>
      </c>
      <c r="D720" s="82" t="s">
        <v>1935</v>
      </c>
      <c r="E720" s="83" t="s">
        <v>151</v>
      </c>
      <c r="F720" s="84">
        <v>14</v>
      </c>
      <c r="G720" s="85">
        <v>868.56</v>
      </c>
      <c r="H720" s="86">
        <v>0.2644</v>
      </c>
      <c r="I720" s="126">
        <f t="shared" si="149"/>
        <v>1098.2</v>
      </c>
      <c r="J720" s="141">
        <f t="shared" si="150"/>
        <v>15374.8</v>
      </c>
      <c r="K720" s="128"/>
      <c r="L720" s="135">
        <f t="shared" si="151"/>
        <v>0</v>
      </c>
      <c r="M720" s="169">
        <f t="shared" si="152"/>
        <v>1098.2</v>
      </c>
      <c r="N720" s="131">
        <f t="shared" si="153"/>
        <v>15374.8</v>
      </c>
      <c r="O720" s="132"/>
      <c r="P720" s="132"/>
    </row>
    <row r="721" ht="33.75" spans="1:16">
      <c r="A721" s="82" t="s">
        <v>1936</v>
      </c>
      <c r="B721" s="82" t="s">
        <v>1937</v>
      </c>
      <c r="C721" s="83" t="s">
        <v>149</v>
      </c>
      <c r="D721" s="82" t="s">
        <v>1938</v>
      </c>
      <c r="E721" s="83" t="s">
        <v>151</v>
      </c>
      <c r="F721" s="84">
        <v>2</v>
      </c>
      <c r="G721" s="85">
        <v>6820</v>
      </c>
      <c r="H721" s="86">
        <v>0.2644</v>
      </c>
      <c r="I721" s="126">
        <f t="shared" si="149"/>
        <v>8623.2</v>
      </c>
      <c r="J721" s="141">
        <f t="shared" si="150"/>
        <v>17246.4</v>
      </c>
      <c r="K721" s="128"/>
      <c r="L721" s="135">
        <f t="shared" si="151"/>
        <v>0</v>
      </c>
      <c r="M721" s="169">
        <f t="shared" si="152"/>
        <v>8623.2</v>
      </c>
      <c r="N721" s="131">
        <f t="shared" si="153"/>
        <v>17246.4</v>
      </c>
      <c r="O721" s="132"/>
      <c r="P721" s="132"/>
    </row>
    <row r="722" ht="33.75" spans="1:16">
      <c r="A722" s="82" t="s">
        <v>1939</v>
      </c>
      <c r="B722" s="82" t="s">
        <v>1940</v>
      </c>
      <c r="C722" s="83" t="s">
        <v>149</v>
      </c>
      <c r="D722" s="82" t="s">
        <v>1941</v>
      </c>
      <c r="E722" s="83" t="s">
        <v>151</v>
      </c>
      <c r="F722" s="84">
        <v>32</v>
      </c>
      <c r="G722" s="85">
        <v>462.3</v>
      </c>
      <c r="H722" s="86">
        <v>0.2644</v>
      </c>
      <c r="I722" s="126">
        <f t="shared" si="149"/>
        <v>584.53</v>
      </c>
      <c r="J722" s="141">
        <f t="shared" si="150"/>
        <v>18704.96</v>
      </c>
      <c r="K722" s="128"/>
      <c r="L722" s="135">
        <f t="shared" si="151"/>
        <v>0</v>
      </c>
      <c r="M722" s="169">
        <f t="shared" si="152"/>
        <v>584.53</v>
      </c>
      <c r="N722" s="131">
        <f t="shared" si="153"/>
        <v>18704.96</v>
      </c>
      <c r="O722" s="132"/>
      <c r="P722" s="132"/>
    </row>
    <row r="723" ht="15" spans="1:16">
      <c r="A723" s="82" t="s">
        <v>1942</v>
      </c>
      <c r="B723" s="82" t="s">
        <v>1943</v>
      </c>
      <c r="C723" s="83" t="s">
        <v>149</v>
      </c>
      <c r="D723" s="82" t="s">
        <v>1944</v>
      </c>
      <c r="E723" s="83" t="s">
        <v>151</v>
      </c>
      <c r="F723" s="84">
        <v>3</v>
      </c>
      <c r="G723" s="85">
        <v>465.18</v>
      </c>
      <c r="H723" s="86">
        <v>0.2644</v>
      </c>
      <c r="I723" s="126">
        <f t="shared" si="149"/>
        <v>588.17</v>
      </c>
      <c r="J723" s="141">
        <f t="shared" si="150"/>
        <v>1764.51</v>
      </c>
      <c r="K723" s="128"/>
      <c r="L723" s="135">
        <f t="shared" si="151"/>
        <v>0</v>
      </c>
      <c r="M723" s="169">
        <f t="shared" si="152"/>
        <v>588.17</v>
      </c>
      <c r="N723" s="131">
        <f t="shared" si="153"/>
        <v>1764.51</v>
      </c>
      <c r="O723" s="132"/>
      <c r="P723" s="132"/>
    </row>
    <row r="724" ht="33.75" spans="1:16">
      <c r="A724" s="82" t="s">
        <v>1945</v>
      </c>
      <c r="B724" s="82" t="s">
        <v>1946</v>
      </c>
      <c r="C724" s="83" t="s">
        <v>149</v>
      </c>
      <c r="D724" s="82" t="s">
        <v>1947</v>
      </c>
      <c r="E724" s="83" t="s">
        <v>151</v>
      </c>
      <c r="F724" s="84">
        <v>253</v>
      </c>
      <c r="G724" s="85">
        <v>237.58</v>
      </c>
      <c r="H724" s="86">
        <v>0.2644</v>
      </c>
      <c r="I724" s="126">
        <f t="shared" si="149"/>
        <v>300.39</v>
      </c>
      <c r="J724" s="141">
        <f t="shared" si="150"/>
        <v>75998.67</v>
      </c>
      <c r="K724" s="128"/>
      <c r="L724" s="135">
        <f t="shared" si="151"/>
        <v>0</v>
      </c>
      <c r="M724" s="169">
        <f t="shared" si="152"/>
        <v>300.39</v>
      </c>
      <c r="N724" s="131">
        <f t="shared" si="153"/>
        <v>75998.67</v>
      </c>
      <c r="O724" s="132"/>
      <c r="P724" s="132"/>
    </row>
    <row r="725" ht="33.75" spans="1:16">
      <c r="A725" s="82" t="s">
        <v>1948</v>
      </c>
      <c r="B725" s="82" t="s">
        <v>1949</v>
      </c>
      <c r="C725" s="83" t="s">
        <v>149</v>
      </c>
      <c r="D725" s="82" t="s">
        <v>1950</v>
      </c>
      <c r="E725" s="83" t="s">
        <v>151</v>
      </c>
      <c r="F725" s="84">
        <v>24</v>
      </c>
      <c r="G725" s="85">
        <v>469.97</v>
      </c>
      <c r="H725" s="86">
        <v>0.2644</v>
      </c>
      <c r="I725" s="126">
        <f t="shared" ref="I725:I736" si="154">(TRUNC(G725*H725,2)+G725)</f>
        <v>594.23</v>
      </c>
      <c r="J725" s="141">
        <f t="shared" ref="J725:J748" si="155">(TRUNC(I725*F725,2))</f>
        <v>14261.52</v>
      </c>
      <c r="K725" s="128"/>
      <c r="L725" s="135">
        <f t="shared" ref="L725:L736" si="156">$L$1046</f>
        <v>0</v>
      </c>
      <c r="M725" s="169">
        <f t="shared" ref="M725:M736" si="157">I725*(1-L725)</f>
        <v>594.23</v>
      </c>
      <c r="N725" s="131">
        <f t="shared" ref="N725:N736" si="158">(TRUNC(M725*F725,2))</f>
        <v>14261.52</v>
      </c>
      <c r="O725" s="132"/>
      <c r="P725" s="132"/>
    </row>
    <row r="726" ht="56.25" spans="1:16">
      <c r="A726" s="82" t="s">
        <v>1951</v>
      </c>
      <c r="B726" s="82" t="s">
        <v>1952</v>
      </c>
      <c r="C726" s="83" t="s">
        <v>149</v>
      </c>
      <c r="D726" s="82" t="s">
        <v>1953</v>
      </c>
      <c r="E726" s="83" t="s">
        <v>151</v>
      </c>
      <c r="F726" s="84">
        <v>48</v>
      </c>
      <c r="G726" s="85">
        <v>906.97</v>
      </c>
      <c r="H726" s="86">
        <v>0.2644</v>
      </c>
      <c r="I726" s="126">
        <f t="shared" si="154"/>
        <v>1146.77</v>
      </c>
      <c r="J726" s="141">
        <f t="shared" si="155"/>
        <v>55044.96</v>
      </c>
      <c r="K726" s="128"/>
      <c r="L726" s="135">
        <f t="shared" si="156"/>
        <v>0</v>
      </c>
      <c r="M726" s="169">
        <f t="shared" si="157"/>
        <v>1146.77</v>
      </c>
      <c r="N726" s="131">
        <f t="shared" si="158"/>
        <v>55044.96</v>
      </c>
      <c r="O726" s="132"/>
      <c r="P726" s="132"/>
    </row>
    <row r="727" ht="33.75" spans="1:16">
      <c r="A727" s="82" t="s">
        <v>1954</v>
      </c>
      <c r="B727" s="82" t="s">
        <v>1955</v>
      </c>
      <c r="C727" s="83" t="s">
        <v>149</v>
      </c>
      <c r="D727" s="82" t="s">
        <v>1956</v>
      </c>
      <c r="E727" s="83" t="s">
        <v>151</v>
      </c>
      <c r="F727" s="84">
        <v>4</v>
      </c>
      <c r="G727" s="85">
        <v>269.27</v>
      </c>
      <c r="H727" s="86">
        <v>0.2644</v>
      </c>
      <c r="I727" s="126">
        <f t="shared" si="154"/>
        <v>340.46</v>
      </c>
      <c r="J727" s="141">
        <f t="shared" si="155"/>
        <v>1361.84</v>
      </c>
      <c r="K727" s="128"/>
      <c r="L727" s="135">
        <f t="shared" si="156"/>
        <v>0</v>
      </c>
      <c r="M727" s="169">
        <f t="shared" si="157"/>
        <v>340.46</v>
      </c>
      <c r="N727" s="131">
        <f t="shared" si="158"/>
        <v>1361.84</v>
      </c>
      <c r="O727" s="132"/>
      <c r="P727" s="132"/>
    </row>
    <row r="728" ht="33.75" spans="1:16">
      <c r="A728" s="82" t="s">
        <v>1957</v>
      </c>
      <c r="B728" s="82" t="s">
        <v>1958</v>
      </c>
      <c r="C728" s="83" t="s">
        <v>149</v>
      </c>
      <c r="D728" s="82" t="s">
        <v>1959</v>
      </c>
      <c r="E728" s="83" t="s">
        <v>151</v>
      </c>
      <c r="F728" s="84">
        <v>1</v>
      </c>
      <c r="G728" s="85">
        <v>3338.03</v>
      </c>
      <c r="H728" s="86">
        <v>0.2644</v>
      </c>
      <c r="I728" s="126">
        <f t="shared" si="154"/>
        <v>4220.6</v>
      </c>
      <c r="J728" s="141">
        <f t="shared" si="155"/>
        <v>4220.6</v>
      </c>
      <c r="K728" s="128"/>
      <c r="L728" s="135">
        <f t="shared" si="156"/>
        <v>0</v>
      </c>
      <c r="M728" s="169">
        <f t="shared" si="157"/>
        <v>4220.6</v>
      </c>
      <c r="N728" s="131">
        <f t="shared" si="158"/>
        <v>4220.6</v>
      </c>
      <c r="O728" s="132"/>
      <c r="P728" s="132"/>
    </row>
    <row r="729" ht="33.75" spans="1:16">
      <c r="A729" s="82" t="s">
        <v>1960</v>
      </c>
      <c r="B729" s="82" t="s">
        <v>1961</v>
      </c>
      <c r="C729" s="83" t="s">
        <v>149</v>
      </c>
      <c r="D729" s="82" t="s">
        <v>1962</v>
      </c>
      <c r="E729" s="83" t="s">
        <v>151</v>
      </c>
      <c r="F729" s="84">
        <v>1</v>
      </c>
      <c r="G729" s="85">
        <v>4828.23</v>
      </c>
      <c r="H729" s="86">
        <v>0.2644</v>
      </c>
      <c r="I729" s="126">
        <f t="shared" si="154"/>
        <v>6104.81</v>
      </c>
      <c r="J729" s="141">
        <f t="shared" si="155"/>
        <v>6104.81</v>
      </c>
      <c r="K729" s="128"/>
      <c r="L729" s="135">
        <f t="shared" si="156"/>
        <v>0</v>
      </c>
      <c r="M729" s="169">
        <f t="shared" si="157"/>
        <v>6104.81</v>
      </c>
      <c r="N729" s="131">
        <f t="shared" si="158"/>
        <v>6104.81</v>
      </c>
      <c r="O729" s="132"/>
      <c r="P729" s="132"/>
    </row>
    <row r="730" ht="33.75" spans="1:16">
      <c r="A730" s="82" t="s">
        <v>1963</v>
      </c>
      <c r="B730" s="82" t="s">
        <v>1964</v>
      </c>
      <c r="C730" s="83" t="s">
        <v>149</v>
      </c>
      <c r="D730" s="82" t="s">
        <v>1965</v>
      </c>
      <c r="E730" s="83" t="s">
        <v>151</v>
      </c>
      <c r="F730" s="84">
        <v>2</v>
      </c>
      <c r="G730" s="85">
        <v>8090.87</v>
      </c>
      <c r="H730" s="86">
        <v>0.2644</v>
      </c>
      <c r="I730" s="126">
        <f t="shared" si="154"/>
        <v>10230.09</v>
      </c>
      <c r="J730" s="141">
        <f t="shared" si="155"/>
        <v>20460.18</v>
      </c>
      <c r="K730" s="128"/>
      <c r="L730" s="135">
        <f t="shared" si="156"/>
        <v>0</v>
      </c>
      <c r="M730" s="169">
        <f t="shared" si="157"/>
        <v>10230.09</v>
      </c>
      <c r="N730" s="131">
        <f t="shared" si="158"/>
        <v>20460.18</v>
      </c>
      <c r="O730" s="132"/>
      <c r="P730" s="132"/>
    </row>
    <row r="731" ht="33.75" spans="1:16">
      <c r="A731" s="82" t="s">
        <v>1966</v>
      </c>
      <c r="B731" s="82" t="s">
        <v>1967</v>
      </c>
      <c r="C731" s="83" t="s">
        <v>149</v>
      </c>
      <c r="D731" s="82" t="s">
        <v>1968</v>
      </c>
      <c r="E731" s="83" t="s">
        <v>151</v>
      </c>
      <c r="F731" s="84">
        <v>2</v>
      </c>
      <c r="G731" s="85">
        <v>10618.52</v>
      </c>
      <c r="H731" s="86">
        <v>0.2644</v>
      </c>
      <c r="I731" s="126">
        <f t="shared" si="154"/>
        <v>13426.05</v>
      </c>
      <c r="J731" s="141">
        <f t="shared" si="155"/>
        <v>26852.1</v>
      </c>
      <c r="K731" s="128"/>
      <c r="L731" s="135">
        <f t="shared" si="156"/>
        <v>0</v>
      </c>
      <c r="M731" s="169">
        <f t="shared" si="157"/>
        <v>13426.05</v>
      </c>
      <c r="N731" s="131">
        <f t="shared" si="158"/>
        <v>26852.1</v>
      </c>
      <c r="O731" s="132"/>
      <c r="P731" s="132"/>
    </row>
    <row r="732" ht="33.75" spans="1:16">
      <c r="A732" s="82" t="s">
        <v>1969</v>
      </c>
      <c r="B732" s="82" t="s">
        <v>1970</v>
      </c>
      <c r="C732" s="83" t="s">
        <v>149</v>
      </c>
      <c r="D732" s="82" t="s">
        <v>1971</v>
      </c>
      <c r="E732" s="83" t="s">
        <v>151</v>
      </c>
      <c r="F732" s="84">
        <v>1</v>
      </c>
      <c r="G732" s="85">
        <v>14815.06</v>
      </c>
      <c r="H732" s="86">
        <v>0.2644</v>
      </c>
      <c r="I732" s="126">
        <f t="shared" si="154"/>
        <v>18732.16</v>
      </c>
      <c r="J732" s="141">
        <f t="shared" si="155"/>
        <v>18732.16</v>
      </c>
      <c r="K732" s="128"/>
      <c r="L732" s="135">
        <f t="shared" si="156"/>
        <v>0</v>
      </c>
      <c r="M732" s="169">
        <f t="shared" si="157"/>
        <v>18732.16</v>
      </c>
      <c r="N732" s="131">
        <f t="shared" si="158"/>
        <v>18732.16</v>
      </c>
      <c r="O732" s="132"/>
      <c r="P732" s="132"/>
    </row>
    <row r="733" ht="33.75" spans="1:16">
      <c r="A733" s="82" t="s">
        <v>1972</v>
      </c>
      <c r="B733" s="82" t="s">
        <v>1973</v>
      </c>
      <c r="C733" s="83" t="s">
        <v>149</v>
      </c>
      <c r="D733" s="82" t="s">
        <v>1974</v>
      </c>
      <c r="E733" s="83" t="s">
        <v>151</v>
      </c>
      <c r="F733" s="84">
        <v>1</v>
      </c>
      <c r="G733" s="85">
        <v>13970.06</v>
      </c>
      <c r="H733" s="86">
        <v>0.2644</v>
      </c>
      <c r="I733" s="126">
        <f t="shared" si="154"/>
        <v>17663.74</v>
      </c>
      <c r="J733" s="141">
        <f t="shared" si="155"/>
        <v>17663.74</v>
      </c>
      <c r="K733" s="128"/>
      <c r="L733" s="135">
        <f t="shared" si="156"/>
        <v>0</v>
      </c>
      <c r="M733" s="169">
        <f t="shared" si="157"/>
        <v>17663.74</v>
      </c>
      <c r="N733" s="131">
        <f t="shared" si="158"/>
        <v>17663.74</v>
      </c>
      <c r="O733" s="132"/>
      <c r="P733" s="132"/>
    </row>
    <row r="734" ht="33.75" spans="1:16">
      <c r="A734" s="82" t="s">
        <v>1975</v>
      </c>
      <c r="B734" s="82" t="s">
        <v>1976</v>
      </c>
      <c r="C734" s="83" t="s">
        <v>149</v>
      </c>
      <c r="D734" s="82" t="s">
        <v>1977</v>
      </c>
      <c r="E734" s="83" t="s">
        <v>151</v>
      </c>
      <c r="F734" s="84">
        <v>1</v>
      </c>
      <c r="G734" s="85">
        <v>8545.04</v>
      </c>
      <c r="H734" s="86">
        <v>0.2644</v>
      </c>
      <c r="I734" s="126">
        <f t="shared" si="154"/>
        <v>10804.34</v>
      </c>
      <c r="J734" s="141">
        <f t="shared" si="155"/>
        <v>10804.34</v>
      </c>
      <c r="K734" s="128"/>
      <c r="L734" s="135">
        <f t="shared" si="156"/>
        <v>0</v>
      </c>
      <c r="M734" s="169">
        <f t="shared" si="157"/>
        <v>10804.34</v>
      </c>
      <c r="N734" s="131">
        <f t="shared" si="158"/>
        <v>10804.34</v>
      </c>
      <c r="O734" s="132"/>
      <c r="P734" s="132"/>
    </row>
    <row r="735" ht="33.75" spans="1:16">
      <c r="A735" s="82" t="s">
        <v>1978</v>
      </c>
      <c r="B735" s="82" t="s">
        <v>1979</v>
      </c>
      <c r="C735" s="83" t="s">
        <v>149</v>
      </c>
      <c r="D735" s="82" t="s">
        <v>1980</v>
      </c>
      <c r="E735" s="83" t="s">
        <v>151</v>
      </c>
      <c r="F735" s="84">
        <v>1</v>
      </c>
      <c r="G735" s="85">
        <v>9078.04</v>
      </c>
      <c r="H735" s="86">
        <v>0.2644</v>
      </c>
      <c r="I735" s="126">
        <f t="shared" si="154"/>
        <v>11478.27</v>
      </c>
      <c r="J735" s="141">
        <f t="shared" si="155"/>
        <v>11478.27</v>
      </c>
      <c r="K735" s="128"/>
      <c r="L735" s="135">
        <f t="shared" si="156"/>
        <v>0</v>
      </c>
      <c r="M735" s="169">
        <f t="shared" si="157"/>
        <v>11478.27</v>
      </c>
      <c r="N735" s="131">
        <f t="shared" si="158"/>
        <v>11478.27</v>
      </c>
      <c r="O735" s="132"/>
      <c r="P735" s="132"/>
    </row>
    <row r="736" ht="22.5" spans="1:16">
      <c r="A736" s="89" t="s">
        <v>1981</v>
      </c>
      <c r="B736" s="89" t="s">
        <v>1982</v>
      </c>
      <c r="C736" s="201" t="s">
        <v>166</v>
      </c>
      <c r="D736" s="89" t="s">
        <v>1983</v>
      </c>
      <c r="E736" s="201" t="s">
        <v>151</v>
      </c>
      <c r="F736" s="91">
        <v>2</v>
      </c>
      <c r="G736" s="202">
        <v>169.8</v>
      </c>
      <c r="H736" s="86">
        <v>0.2644</v>
      </c>
      <c r="I736" s="126">
        <f t="shared" si="154"/>
        <v>214.69</v>
      </c>
      <c r="J736" s="141">
        <f t="shared" si="155"/>
        <v>429.38</v>
      </c>
      <c r="K736" s="128"/>
      <c r="L736" s="135">
        <f t="shared" si="156"/>
        <v>0</v>
      </c>
      <c r="M736" s="169">
        <f t="shared" si="157"/>
        <v>214.69</v>
      </c>
      <c r="N736" s="131">
        <f t="shared" si="158"/>
        <v>429.38</v>
      </c>
      <c r="O736" s="260"/>
      <c r="P736" s="220"/>
    </row>
    <row r="737" ht="15" spans="1:16">
      <c r="A737" s="256" t="s">
        <v>1984</v>
      </c>
      <c r="B737" s="256" t="s">
        <v>87</v>
      </c>
      <c r="C737" s="257"/>
      <c r="D737" s="256" t="s">
        <v>1985</v>
      </c>
      <c r="E737" s="257"/>
      <c r="F737" s="258"/>
      <c r="G737" s="259"/>
      <c r="H737" s="155"/>
      <c r="I737" s="170"/>
      <c r="J737" s="171">
        <f>SUM(J738:J754)</f>
        <v>12037.65</v>
      </c>
      <c r="K737" s="172"/>
      <c r="L737" s="173"/>
      <c r="M737" s="174"/>
      <c r="N737" s="175"/>
      <c r="O737" s="176">
        <f>SUM(N738:N754)</f>
        <v>12037.65</v>
      </c>
      <c r="P737" s="176"/>
    </row>
    <row r="738" ht="45" spans="1:16">
      <c r="A738" s="82" t="s">
        <v>1986</v>
      </c>
      <c r="B738" s="82" t="s">
        <v>1987</v>
      </c>
      <c r="C738" s="83" t="s">
        <v>157</v>
      </c>
      <c r="D738" s="82" t="s">
        <v>1988</v>
      </c>
      <c r="E738" s="83" t="s">
        <v>221</v>
      </c>
      <c r="F738" s="84">
        <v>3</v>
      </c>
      <c r="G738" s="85">
        <v>42.32</v>
      </c>
      <c r="H738" s="86">
        <v>0.2644</v>
      </c>
      <c r="I738" s="126">
        <f t="shared" ref="I738:I741" si="159">(TRUNC(G738*H738,2)+G738)</f>
        <v>53.5</v>
      </c>
      <c r="J738" s="141">
        <f t="shared" si="155"/>
        <v>160.5</v>
      </c>
      <c r="K738" s="128"/>
      <c r="L738" s="135">
        <f t="shared" ref="L738:L741" si="160">$L$1046</f>
        <v>0</v>
      </c>
      <c r="M738" s="169">
        <f t="shared" ref="M738:M741" si="161">I738*(1-L738)</f>
        <v>53.5</v>
      </c>
      <c r="N738" s="131">
        <f t="shared" ref="N738:N741" si="162">(TRUNC(M738*F738,2))</f>
        <v>160.5</v>
      </c>
      <c r="O738" s="132"/>
      <c r="P738" s="132"/>
    </row>
    <row r="739" ht="15" spans="1:16">
      <c r="A739" s="224" t="s">
        <v>1989</v>
      </c>
      <c r="B739" s="224" t="s">
        <v>1990</v>
      </c>
      <c r="C739" s="225" t="s">
        <v>166</v>
      </c>
      <c r="D739" s="224" t="s">
        <v>1991</v>
      </c>
      <c r="E739" s="225" t="s">
        <v>151</v>
      </c>
      <c r="F739" s="226">
        <v>16</v>
      </c>
      <c r="G739" s="98">
        <v>76.39</v>
      </c>
      <c r="H739" s="86">
        <v>0.2644</v>
      </c>
      <c r="I739" s="126">
        <f t="shared" si="159"/>
        <v>96.58</v>
      </c>
      <c r="J739" s="141">
        <f t="shared" si="155"/>
        <v>1545.28</v>
      </c>
      <c r="K739" s="128"/>
      <c r="L739" s="135">
        <f t="shared" si="160"/>
        <v>0</v>
      </c>
      <c r="M739" s="169">
        <f t="shared" si="161"/>
        <v>96.58</v>
      </c>
      <c r="N739" s="131">
        <f t="shared" si="162"/>
        <v>1545.28</v>
      </c>
      <c r="O739" s="132"/>
      <c r="P739" s="132"/>
    </row>
    <row r="740" ht="22.5" spans="1:16">
      <c r="A740" s="224" t="s">
        <v>1992</v>
      </c>
      <c r="B740" s="224" t="s">
        <v>845</v>
      </c>
      <c r="C740" s="225" t="s">
        <v>157</v>
      </c>
      <c r="D740" s="224" t="s">
        <v>846</v>
      </c>
      <c r="E740" s="225" t="s">
        <v>151</v>
      </c>
      <c r="F740" s="226">
        <v>6</v>
      </c>
      <c r="G740" s="98">
        <v>34.61</v>
      </c>
      <c r="H740" s="86">
        <v>0.2644</v>
      </c>
      <c r="I740" s="126">
        <f t="shared" si="159"/>
        <v>43.76</v>
      </c>
      <c r="J740" s="141">
        <f t="shared" si="155"/>
        <v>262.56</v>
      </c>
      <c r="K740" s="261"/>
      <c r="L740" s="135">
        <f t="shared" si="160"/>
        <v>0</v>
      </c>
      <c r="M740" s="169">
        <f t="shared" si="161"/>
        <v>43.76</v>
      </c>
      <c r="N740" s="131">
        <f t="shared" si="162"/>
        <v>262.56</v>
      </c>
      <c r="O740" s="132"/>
      <c r="P740" s="132"/>
    </row>
    <row r="741" s="53" customFormat="1" ht="15" spans="1:16">
      <c r="A741" s="89" t="s">
        <v>1993</v>
      </c>
      <c r="B741" s="89" t="s">
        <v>1994</v>
      </c>
      <c r="C741" s="201" t="s">
        <v>166</v>
      </c>
      <c r="D741" s="89" t="s">
        <v>1995</v>
      </c>
      <c r="E741" s="201" t="s">
        <v>151</v>
      </c>
      <c r="F741" s="91">
        <v>10</v>
      </c>
      <c r="G741" s="202">
        <v>34.41</v>
      </c>
      <c r="H741" s="86">
        <v>0.2644</v>
      </c>
      <c r="I741" s="126">
        <f t="shared" si="159"/>
        <v>43.5</v>
      </c>
      <c r="J741" s="141">
        <f t="shared" si="155"/>
        <v>435</v>
      </c>
      <c r="K741" s="261"/>
      <c r="L741" s="135">
        <f t="shared" si="160"/>
        <v>0</v>
      </c>
      <c r="M741" s="169">
        <f t="shared" si="161"/>
        <v>43.5</v>
      </c>
      <c r="N741" s="131">
        <f t="shared" si="162"/>
        <v>435</v>
      </c>
      <c r="O741" s="220"/>
      <c r="P741" s="220"/>
    </row>
    <row r="742" s="53" customFormat="1" ht="15" spans="1:16">
      <c r="A742" s="89" t="s">
        <v>1996</v>
      </c>
      <c r="B742" s="89" t="s">
        <v>1997</v>
      </c>
      <c r="C742" s="90" t="s">
        <v>166</v>
      </c>
      <c r="D742" s="89" t="s">
        <v>1998</v>
      </c>
      <c r="E742" s="90" t="s">
        <v>151</v>
      </c>
      <c r="F742" s="91">
        <v>12</v>
      </c>
      <c r="G742" s="92">
        <v>32.47</v>
      </c>
      <c r="H742" s="93">
        <v>0.2644</v>
      </c>
      <c r="I742" s="140">
        <f t="shared" ref="I742:I745" si="163">(TRUNC(G742*H742,2)+G742)</f>
        <v>41.05</v>
      </c>
      <c r="J742" s="141">
        <f t="shared" si="155"/>
        <v>492.6</v>
      </c>
      <c r="K742" s="219"/>
      <c r="L742" s="135">
        <f t="shared" ref="L742:L745" si="164">$L$1046</f>
        <v>0</v>
      </c>
      <c r="M742" s="169">
        <f t="shared" ref="M742:M745" si="165">I742*(1-L742)</f>
        <v>41.05</v>
      </c>
      <c r="N742" s="143">
        <f t="shared" ref="N742:N745" si="166">(TRUNC(M742*F742,2))</f>
        <v>492.6</v>
      </c>
      <c r="O742" s="220"/>
      <c r="P742" s="220"/>
    </row>
    <row r="743" s="53" customFormat="1" ht="33.75" spans="1:16">
      <c r="A743" s="89" t="s">
        <v>1999</v>
      </c>
      <c r="B743" s="89" t="s">
        <v>2000</v>
      </c>
      <c r="C743" s="90" t="s">
        <v>149</v>
      </c>
      <c r="D743" s="89" t="s">
        <v>2001</v>
      </c>
      <c r="E743" s="90" t="s">
        <v>151</v>
      </c>
      <c r="F743" s="91">
        <v>4</v>
      </c>
      <c r="G743" s="92">
        <v>33.73</v>
      </c>
      <c r="H743" s="93">
        <v>0.2644</v>
      </c>
      <c r="I743" s="140">
        <f t="shared" si="163"/>
        <v>42.64</v>
      </c>
      <c r="J743" s="141">
        <f t="shared" si="155"/>
        <v>170.56</v>
      </c>
      <c r="K743" s="219"/>
      <c r="L743" s="135">
        <f t="shared" si="164"/>
        <v>0</v>
      </c>
      <c r="M743" s="169">
        <f t="shared" si="165"/>
        <v>42.64</v>
      </c>
      <c r="N743" s="143">
        <f t="shared" si="166"/>
        <v>170.56</v>
      </c>
      <c r="O743" s="220"/>
      <c r="P743" s="220"/>
    </row>
    <row r="744" s="53" customFormat="1" ht="45" spans="1:16">
      <c r="A744" s="89" t="s">
        <v>2002</v>
      </c>
      <c r="B744" s="89" t="s">
        <v>2003</v>
      </c>
      <c r="C744" s="90" t="s">
        <v>157</v>
      </c>
      <c r="D744" s="89" t="s">
        <v>2004</v>
      </c>
      <c r="E744" s="90" t="s">
        <v>151</v>
      </c>
      <c r="F744" s="91">
        <v>1</v>
      </c>
      <c r="G744" s="92">
        <v>96.08</v>
      </c>
      <c r="H744" s="93">
        <v>0.2644</v>
      </c>
      <c r="I744" s="140">
        <f t="shared" si="163"/>
        <v>121.48</v>
      </c>
      <c r="J744" s="141">
        <f t="shared" si="155"/>
        <v>121.48</v>
      </c>
      <c r="K744" s="219"/>
      <c r="L744" s="135">
        <f t="shared" si="164"/>
        <v>0</v>
      </c>
      <c r="M744" s="169">
        <f t="shared" si="165"/>
        <v>121.48</v>
      </c>
      <c r="N744" s="143">
        <f t="shared" si="166"/>
        <v>121.48</v>
      </c>
      <c r="O744" s="220"/>
      <c r="P744" s="220"/>
    </row>
    <row r="745" s="53" customFormat="1" ht="33.75" spans="1:16">
      <c r="A745" s="89" t="s">
        <v>2005</v>
      </c>
      <c r="B745" s="89" t="s">
        <v>2006</v>
      </c>
      <c r="C745" s="201" t="s">
        <v>149</v>
      </c>
      <c r="D745" s="89" t="s">
        <v>2007</v>
      </c>
      <c r="E745" s="201" t="s">
        <v>151</v>
      </c>
      <c r="F745" s="91">
        <v>2</v>
      </c>
      <c r="G745" s="202">
        <v>40.59</v>
      </c>
      <c r="H745" s="86">
        <v>0.2644</v>
      </c>
      <c r="I745" s="126">
        <f t="shared" si="163"/>
        <v>51.32</v>
      </c>
      <c r="J745" s="141">
        <f t="shared" si="155"/>
        <v>102.64</v>
      </c>
      <c r="K745" s="261"/>
      <c r="L745" s="135">
        <f t="shared" si="164"/>
        <v>0</v>
      </c>
      <c r="M745" s="169">
        <f t="shared" si="165"/>
        <v>51.32</v>
      </c>
      <c r="N745" s="131">
        <f t="shared" si="166"/>
        <v>102.64</v>
      </c>
      <c r="O745" s="220"/>
      <c r="P745" s="220"/>
    </row>
    <row r="746" ht="33.75" spans="1:16">
      <c r="A746" s="82" t="s">
        <v>2008</v>
      </c>
      <c r="B746" s="82" t="s">
        <v>2009</v>
      </c>
      <c r="C746" s="83" t="s">
        <v>149</v>
      </c>
      <c r="D746" s="82" t="s">
        <v>2010</v>
      </c>
      <c r="E746" s="83" t="s">
        <v>151</v>
      </c>
      <c r="F746" s="84">
        <v>12</v>
      </c>
      <c r="G746" s="85">
        <v>28.93</v>
      </c>
      <c r="H746" s="86">
        <v>0.2644</v>
      </c>
      <c r="I746" s="126">
        <f t="shared" ref="I746:I757" si="167">(TRUNC(G746*H746,2)+G746)</f>
        <v>36.57</v>
      </c>
      <c r="J746" s="141">
        <f t="shared" si="155"/>
        <v>438.84</v>
      </c>
      <c r="K746" s="128"/>
      <c r="L746" s="135">
        <f t="shared" ref="L746:L757" si="168">$L$1046</f>
        <v>0</v>
      </c>
      <c r="M746" s="169">
        <f t="shared" ref="M746:M786" si="169">I746*(1-L746)</f>
        <v>36.57</v>
      </c>
      <c r="N746" s="131">
        <f t="shared" ref="N746:N786" si="170">(TRUNC(M746*F746,2))</f>
        <v>438.84</v>
      </c>
      <c r="O746" s="132"/>
      <c r="P746" s="132"/>
    </row>
    <row r="747" ht="33.75" spans="1:16">
      <c r="A747" s="82" t="s">
        <v>2011</v>
      </c>
      <c r="B747" s="82" t="s">
        <v>2012</v>
      </c>
      <c r="C747" s="83" t="s">
        <v>149</v>
      </c>
      <c r="D747" s="82" t="s">
        <v>2013</v>
      </c>
      <c r="E747" s="83" t="s">
        <v>151</v>
      </c>
      <c r="F747" s="84">
        <v>1</v>
      </c>
      <c r="G747" s="85">
        <v>394.48</v>
      </c>
      <c r="H747" s="86">
        <v>0.2644</v>
      </c>
      <c r="I747" s="126">
        <f t="shared" si="167"/>
        <v>498.78</v>
      </c>
      <c r="J747" s="141">
        <f t="shared" si="155"/>
        <v>498.78</v>
      </c>
      <c r="K747" s="128"/>
      <c r="L747" s="135">
        <f t="shared" si="168"/>
        <v>0</v>
      </c>
      <c r="M747" s="169">
        <f t="shared" si="169"/>
        <v>498.78</v>
      </c>
      <c r="N747" s="131">
        <f t="shared" si="170"/>
        <v>498.78</v>
      </c>
      <c r="O747" s="132"/>
      <c r="P747" s="132"/>
    </row>
    <row r="748" s="53" customFormat="1" ht="33.75" spans="1:16">
      <c r="A748" s="89" t="s">
        <v>2014</v>
      </c>
      <c r="B748" s="89" t="s">
        <v>2015</v>
      </c>
      <c r="C748" s="201" t="s">
        <v>149</v>
      </c>
      <c r="D748" s="89" t="s">
        <v>2016</v>
      </c>
      <c r="E748" s="201" t="s">
        <v>151</v>
      </c>
      <c r="F748" s="91">
        <v>1</v>
      </c>
      <c r="G748" s="202">
        <v>158.43</v>
      </c>
      <c r="H748" s="86">
        <v>0.2644</v>
      </c>
      <c r="I748" s="126">
        <f t="shared" si="167"/>
        <v>200.31</v>
      </c>
      <c r="J748" s="141">
        <f t="shared" si="155"/>
        <v>200.31</v>
      </c>
      <c r="K748" s="261"/>
      <c r="L748" s="135">
        <f t="shared" si="168"/>
        <v>0</v>
      </c>
      <c r="M748" s="169">
        <f t="shared" si="169"/>
        <v>200.31</v>
      </c>
      <c r="N748" s="131">
        <f t="shared" si="170"/>
        <v>200.31</v>
      </c>
      <c r="O748" s="220"/>
      <c r="P748" s="220"/>
    </row>
    <row r="749" ht="33.75" spans="1:16">
      <c r="A749" s="82" t="s">
        <v>2017</v>
      </c>
      <c r="B749" s="82" t="s">
        <v>2018</v>
      </c>
      <c r="C749" s="83" t="s">
        <v>157</v>
      </c>
      <c r="D749" s="82" t="s">
        <v>2019</v>
      </c>
      <c r="E749" s="83" t="s">
        <v>151</v>
      </c>
      <c r="F749" s="84">
        <v>2</v>
      </c>
      <c r="G749" s="85">
        <v>26.42</v>
      </c>
      <c r="H749" s="86">
        <v>0.2644</v>
      </c>
      <c r="I749" s="126">
        <f t="shared" si="167"/>
        <v>33.4</v>
      </c>
      <c r="J749" s="141">
        <f t="shared" ref="J748:J825" si="171">(TRUNC(I749*F749,2))</f>
        <v>66.8</v>
      </c>
      <c r="K749" s="128"/>
      <c r="L749" s="135">
        <f t="shared" si="168"/>
        <v>0</v>
      </c>
      <c r="M749" s="169">
        <f t="shared" si="169"/>
        <v>33.4</v>
      </c>
      <c r="N749" s="131">
        <f t="shared" si="170"/>
        <v>66.8</v>
      </c>
      <c r="O749" s="132"/>
      <c r="P749" s="132"/>
    </row>
    <row r="750" ht="33.75" spans="1:16">
      <c r="A750" s="82" t="s">
        <v>2020</v>
      </c>
      <c r="B750" s="82" t="s">
        <v>2021</v>
      </c>
      <c r="C750" s="83" t="s">
        <v>149</v>
      </c>
      <c r="D750" s="82" t="s">
        <v>2022</v>
      </c>
      <c r="E750" s="83" t="s">
        <v>151</v>
      </c>
      <c r="F750" s="84">
        <v>6</v>
      </c>
      <c r="G750" s="85">
        <v>14.78</v>
      </c>
      <c r="H750" s="86">
        <v>0.2644</v>
      </c>
      <c r="I750" s="126">
        <f t="shared" si="167"/>
        <v>18.68</v>
      </c>
      <c r="J750" s="141">
        <f t="shared" si="171"/>
        <v>112.08</v>
      </c>
      <c r="K750" s="128"/>
      <c r="L750" s="135">
        <f t="shared" si="168"/>
        <v>0</v>
      </c>
      <c r="M750" s="169">
        <f t="shared" si="169"/>
        <v>18.68</v>
      </c>
      <c r="N750" s="131">
        <f t="shared" si="170"/>
        <v>112.08</v>
      </c>
      <c r="O750" s="132"/>
      <c r="P750" s="132"/>
    </row>
    <row r="751" ht="33.75" spans="1:16">
      <c r="A751" s="82" t="s">
        <v>2023</v>
      </c>
      <c r="B751" s="82" t="s">
        <v>2024</v>
      </c>
      <c r="C751" s="83" t="s">
        <v>149</v>
      </c>
      <c r="D751" s="82" t="s">
        <v>2025</v>
      </c>
      <c r="E751" s="83" t="s">
        <v>151</v>
      </c>
      <c r="F751" s="84">
        <v>6</v>
      </c>
      <c r="G751" s="85">
        <v>14.79</v>
      </c>
      <c r="H751" s="86">
        <v>0.2644</v>
      </c>
      <c r="I751" s="126">
        <f t="shared" si="167"/>
        <v>18.7</v>
      </c>
      <c r="J751" s="141">
        <f t="shared" si="171"/>
        <v>112.2</v>
      </c>
      <c r="K751" s="128"/>
      <c r="L751" s="135">
        <f t="shared" si="168"/>
        <v>0</v>
      </c>
      <c r="M751" s="169">
        <f t="shared" si="169"/>
        <v>18.7</v>
      </c>
      <c r="N751" s="131">
        <f t="shared" si="170"/>
        <v>112.2</v>
      </c>
      <c r="O751" s="132"/>
      <c r="P751" s="132"/>
    </row>
    <row r="752" ht="22.5" spans="1:16">
      <c r="A752" s="82" t="s">
        <v>2026</v>
      </c>
      <c r="B752" s="82" t="s">
        <v>857</v>
      </c>
      <c r="C752" s="83" t="s">
        <v>157</v>
      </c>
      <c r="D752" s="82" t="s">
        <v>858</v>
      </c>
      <c r="E752" s="83" t="s">
        <v>151</v>
      </c>
      <c r="F752" s="84">
        <v>6</v>
      </c>
      <c r="G752" s="85">
        <v>154.33</v>
      </c>
      <c r="H752" s="86">
        <v>0.2644</v>
      </c>
      <c r="I752" s="126">
        <f t="shared" si="167"/>
        <v>195.13</v>
      </c>
      <c r="J752" s="141">
        <f t="shared" si="171"/>
        <v>1170.78</v>
      </c>
      <c r="K752" s="128"/>
      <c r="L752" s="135">
        <f t="shared" si="168"/>
        <v>0</v>
      </c>
      <c r="M752" s="169">
        <f t="shared" si="169"/>
        <v>195.13</v>
      </c>
      <c r="N752" s="131">
        <f t="shared" si="170"/>
        <v>1170.78</v>
      </c>
      <c r="O752" s="132"/>
      <c r="P752" s="132"/>
    </row>
    <row r="753" ht="22.5" spans="1:16">
      <c r="A753" s="82" t="s">
        <v>2027</v>
      </c>
      <c r="B753" s="82" t="s">
        <v>2028</v>
      </c>
      <c r="C753" s="83" t="s">
        <v>166</v>
      </c>
      <c r="D753" s="82" t="s">
        <v>2029</v>
      </c>
      <c r="E753" s="83" t="s">
        <v>151</v>
      </c>
      <c r="F753" s="84">
        <v>6</v>
      </c>
      <c r="G753" s="85">
        <v>455.63</v>
      </c>
      <c r="H753" s="86">
        <v>0.2644</v>
      </c>
      <c r="I753" s="126">
        <f t="shared" si="167"/>
        <v>576.09</v>
      </c>
      <c r="J753" s="141">
        <f t="shared" si="171"/>
        <v>3456.54</v>
      </c>
      <c r="K753" s="128"/>
      <c r="L753" s="135">
        <f t="shared" si="168"/>
        <v>0</v>
      </c>
      <c r="M753" s="169">
        <f t="shared" si="169"/>
        <v>576.09</v>
      </c>
      <c r="N753" s="131">
        <f t="shared" si="170"/>
        <v>3456.54</v>
      </c>
      <c r="O753" s="132"/>
      <c r="P753" s="132"/>
    </row>
    <row r="754" ht="26" customHeight="1" spans="1:16">
      <c r="A754" s="82" t="s">
        <v>2030</v>
      </c>
      <c r="B754" s="82" t="s">
        <v>2031</v>
      </c>
      <c r="C754" s="83" t="s">
        <v>166</v>
      </c>
      <c r="D754" s="82" t="s">
        <v>2032</v>
      </c>
      <c r="E754" s="83" t="s">
        <v>151</v>
      </c>
      <c r="F754" s="84">
        <v>2</v>
      </c>
      <c r="G754" s="85">
        <v>1064.03</v>
      </c>
      <c r="H754" s="86">
        <v>0.2644</v>
      </c>
      <c r="I754" s="126">
        <f t="shared" si="167"/>
        <v>1345.35</v>
      </c>
      <c r="J754" s="141">
        <f t="shared" si="171"/>
        <v>2690.7</v>
      </c>
      <c r="K754" s="128"/>
      <c r="L754" s="135">
        <f t="shared" si="168"/>
        <v>0</v>
      </c>
      <c r="M754" s="169">
        <f t="shared" si="169"/>
        <v>1345.35</v>
      </c>
      <c r="N754" s="131">
        <f t="shared" si="170"/>
        <v>2690.7</v>
      </c>
      <c r="O754" s="132"/>
      <c r="P754" s="132"/>
    </row>
    <row r="755" ht="15" spans="1:16">
      <c r="A755" s="153" t="s">
        <v>2033</v>
      </c>
      <c r="B755" s="153" t="s">
        <v>87</v>
      </c>
      <c r="C755" s="206"/>
      <c r="D755" s="153" t="s">
        <v>2034</v>
      </c>
      <c r="E755" s="206"/>
      <c r="F755" s="207"/>
      <c r="G755" s="208"/>
      <c r="H755" s="209"/>
      <c r="I755" s="215"/>
      <c r="J755" s="171">
        <f>SUM(J756:J762)</f>
        <v>7244.62</v>
      </c>
      <c r="K755" s="172"/>
      <c r="L755" s="216"/>
      <c r="M755" s="217"/>
      <c r="N755" s="227"/>
      <c r="O755" s="176">
        <f>SUM(N756:N762)</f>
        <v>7244.62</v>
      </c>
      <c r="P755" s="176"/>
    </row>
    <row r="756" ht="67.5" spans="1:16">
      <c r="A756" s="82" t="s">
        <v>2035</v>
      </c>
      <c r="B756" s="82" t="s">
        <v>2036</v>
      </c>
      <c r="C756" s="83" t="s">
        <v>90</v>
      </c>
      <c r="D756" s="82" t="s">
        <v>2037</v>
      </c>
      <c r="E756" s="83" t="s">
        <v>151</v>
      </c>
      <c r="F756" s="84">
        <v>238</v>
      </c>
      <c r="G756" s="85">
        <v>9.72</v>
      </c>
      <c r="H756" s="86">
        <v>0.2644</v>
      </c>
      <c r="I756" s="126">
        <f t="shared" si="167"/>
        <v>12.28</v>
      </c>
      <c r="J756" s="141">
        <f t="shared" si="171"/>
        <v>2922.64</v>
      </c>
      <c r="K756" s="128"/>
      <c r="L756" s="135">
        <f t="shared" si="168"/>
        <v>0</v>
      </c>
      <c r="M756" s="169">
        <f t="shared" si="169"/>
        <v>12.28</v>
      </c>
      <c r="N756" s="131">
        <f t="shared" si="170"/>
        <v>2922.64</v>
      </c>
      <c r="O756" s="132"/>
      <c r="P756" s="132"/>
    </row>
    <row r="757" s="53" customFormat="1" ht="56.25" spans="1:16">
      <c r="A757" s="89" t="s">
        <v>2038</v>
      </c>
      <c r="B757" s="89" t="s">
        <v>2039</v>
      </c>
      <c r="C757" s="201" t="s">
        <v>149</v>
      </c>
      <c r="D757" s="89" t="s">
        <v>2040</v>
      </c>
      <c r="E757" s="201" t="s">
        <v>151</v>
      </c>
      <c r="F757" s="91">
        <v>224</v>
      </c>
      <c r="G757" s="202">
        <v>10.77</v>
      </c>
      <c r="H757" s="93">
        <v>0.2644</v>
      </c>
      <c r="I757" s="140">
        <f t="shared" si="167"/>
        <v>13.61</v>
      </c>
      <c r="J757" s="141">
        <f t="shared" si="171"/>
        <v>3048.64</v>
      </c>
      <c r="K757" s="262"/>
      <c r="L757" s="135">
        <f t="shared" si="168"/>
        <v>0</v>
      </c>
      <c r="M757" s="169">
        <f t="shared" si="169"/>
        <v>13.61</v>
      </c>
      <c r="N757" s="143">
        <f t="shared" si="170"/>
        <v>3048.64</v>
      </c>
      <c r="O757" s="220"/>
      <c r="P757" s="220"/>
    </row>
    <row r="758" ht="45" spans="1:16">
      <c r="A758" s="82" t="s">
        <v>2041</v>
      </c>
      <c r="B758" s="82" t="s">
        <v>2042</v>
      </c>
      <c r="C758" s="83" t="s">
        <v>149</v>
      </c>
      <c r="D758" s="82" t="s">
        <v>2043</v>
      </c>
      <c r="E758" s="83" t="s">
        <v>151</v>
      </c>
      <c r="F758" s="84">
        <v>20</v>
      </c>
      <c r="G758" s="85">
        <v>26.67</v>
      </c>
      <c r="H758" s="86">
        <v>0.2644</v>
      </c>
      <c r="I758" s="126">
        <f t="shared" ref="I758:I786" si="172">(TRUNC(G758*H758,2)+G758)</f>
        <v>33.72</v>
      </c>
      <c r="J758" s="141">
        <f t="shared" si="171"/>
        <v>674.4</v>
      </c>
      <c r="K758" s="128"/>
      <c r="L758" s="135">
        <f t="shared" ref="L758:L801" si="173">$L$1046</f>
        <v>0</v>
      </c>
      <c r="M758" s="169">
        <f t="shared" si="169"/>
        <v>33.72</v>
      </c>
      <c r="N758" s="131">
        <f t="shared" si="170"/>
        <v>674.4</v>
      </c>
      <c r="O758" s="132"/>
      <c r="P758" s="132"/>
    </row>
    <row r="759" ht="45" spans="1:16">
      <c r="A759" s="82" t="s">
        <v>2044</v>
      </c>
      <c r="B759" s="82" t="s">
        <v>2045</v>
      </c>
      <c r="C759" s="83" t="s">
        <v>149</v>
      </c>
      <c r="D759" s="82" t="s">
        <v>2046</v>
      </c>
      <c r="E759" s="83" t="s">
        <v>151</v>
      </c>
      <c r="F759" s="84">
        <v>2</v>
      </c>
      <c r="G759" s="85">
        <v>16.26</v>
      </c>
      <c r="H759" s="86">
        <v>0.2644</v>
      </c>
      <c r="I759" s="126">
        <f t="shared" si="172"/>
        <v>20.55</v>
      </c>
      <c r="J759" s="141">
        <f t="shared" si="171"/>
        <v>41.1</v>
      </c>
      <c r="K759" s="128"/>
      <c r="L759" s="135">
        <f t="shared" si="173"/>
        <v>0</v>
      </c>
      <c r="M759" s="169">
        <f t="shared" si="169"/>
        <v>20.55</v>
      </c>
      <c r="N759" s="131">
        <f t="shared" si="170"/>
        <v>41.1</v>
      </c>
      <c r="O759" s="132"/>
      <c r="P759" s="132"/>
    </row>
    <row r="760" ht="45" spans="1:16">
      <c r="A760" s="82" t="s">
        <v>2047</v>
      </c>
      <c r="B760" s="82" t="s">
        <v>2048</v>
      </c>
      <c r="C760" s="83" t="s">
        <v>149</v>
      </c>
      <c r="D760" s="82" t="s">
        <v>2049</v>
      </c>
      <c r="E760" s="83" t="s">
        <v>151</v>
      </c>
      <c r="F760" s="84">
        <v>2</v>
      </c>
      <c r="G760" s="85">
        <v>30.67</v>
      </c>
      <c r="H760" s="86">
        <v>0.2644</v>
      </c>
      <c r="I760" s="126">
        <f t="shared" si="172"/>
        <v>38.77</v>
      </c>
      <c r="J760" s="141">
        <f t="shared" si="171"/>
        <v>77.54</v>
      </c>
      <c r="K760" s="128"/>
      <c r="L760" s="135">
        <f t="shared" si="173"/>
        <v>0</v>
      </c>
      <c r="M760" s="169">
        <f t="shared" si="169"/>
        <v>38.77</v>
      </c>
      <c r="N760" s="131">
        <f t="shared" si="170"/>
        <v>77.54</v>
      </c>
      <c r="O760" s="132"/>
      <c r="P760" s="132"/>
    </row>
    <row r="761" ht="56.25" spans="1:16">
      <c r="A761" s="82" t="s">
        <v>2050</v>
      </c>
      <c r="B761" s="82" t="s">
        <v>2051</v>
      </c>
      <c r="C761" s="83" t="s">
        <v>149</v>
      </c>
      <c r="D761" s="82" t="s">
        <v>2052</v>
      </c>
      <c r="E761" s="83" t="s">
        <v>151</v>
      </c>
      <c r="F761" s="84">
        <v>24</v>
      </c>
      <c r="G761" s="85">
        <v>12.67</v>
      </c>
      <c r="H761" s="86">
        <v>0.2644</v>
      </c>
      <c r="I761" s="126">
        <f t="shared" si="172"/>
        <v>16.01</v>
      </c>
      <c r="J761" s="141">
        <f t="shared" si="171"/>
        <v>384.24</v>
      </c>
      <c r="K761" s="128"/>
      <c r="L761" s="135">
        <f t="shared" si="173"/>
        <v>0</v>
      </c>
      <c r="M761" s="169">
        <f t="shared" si="169"/>
        <v>16.01</v>
      </c>
      <c r="N761" s="131">
        <f t="shared" si="170"/>
        <v>384.24</v>
      </c>
      <c r="O761" s="132"/>
      <c r="P761" s="132"/>
    </row>
    <row r="762" ht="56.25" spans="1:16">
      <c r="A762" s="82" t="s">
        <v>2053</v>
      </c>
      <c r="B762" s="82" t="s">
        <v>2054</v>
      </c>
      <c r="C762" s="83" t="s">
        <v>149</v>
      </c>
      <c r="D762" s="82" t="s">
        <v>2055</v>
      </c>
      <c r="E762" s="83" t="s">
        <v>151</v>
      </c>
      <c r="F762" s="84">
        <v>6</v>
      </c>
      <c r="G762" s="85">
        <v>12.67</v>
      </c>
      <c r="H762" s="86">
        <v>0.2644</v>
      </c>
      <c r="I762" s="126">
        <f t="shared" si="172"/>
        <v>16.01</v>
      </c>
      <c r="J762" s="141">
        <f t="shared" si="171"/>
        <v>96.06</v>
      </c>
      <c r="K762" s="128"/>
      <c r="L762" s="135">
        <f t="shared" si="173"/>
        <v>0</v>
      </c>
      <c r="M762" s="169">
        <f t="shared" si="169"/>
        <v>16.01</v>
      </c>
      <c r="N762" s="131">
        <f t="shared" si="170"/>
        <v>96.06</v>
      </c>
      <c r="O762" s="132"/>
      <c r="P762" s="132"/>
    </row>
    <row r="763" ht="15" spans="1:16">
      <c r="A763" s="164" t="s">
        <v>2056</v>
      </c>
      <c r="B763" s="164" t="s">
        <v>87</v>
      </c>
      <c r="C763" s="188"/>
      <c r="D763" s="164" t="s">
        <v>40</v>
      </c>
      <c r="E763" s="188"/>
      <c r="F763" s="189"/>
      <c r="G763" s="190" t="s">
        <v>146</v>
      </c>
      <c r="H763" s="191"/>
      <c r="I763" s="194"/>
      <c r="J763" s="195"/>
      <c r="K763" s="144">
        <f>J764+J795+J866+J885+J894+J940+J953</f>
        <v>3806975.12</v>
      </c>
      <c r="L763" s="196"/>
      <c r="M763" s="197"/>
      <c r="N763" s="198"/>
      <c r="O763" s="148"/>
      <c r="P763" s="148">
        <f>O764+O795+O866+O885+O894+O940+O953</f>
        <v>3806975.12</v>
      </c>
    </row>
    <row r="764" ht="15" spans="1:16">
      <c r="A764" s="156" t="s">
        <v>2057</v>
      </c>
      <c r="B764" s="156" t="s">
        <v>87</v>
      </c>
      <c r="C764" s="203"/>
      <c r="D764" s="156" t="s">
        <v>48</v>
      </c>
      <c r="E764" s="203"/>
      <c r="F764" s="204"/>
      <c r="G764" s="185" t="s">
        <v>146</v>
      </c>
      <c r="H764" s="205"/>
      <c r="I764" s="210"/>
      <c r="J764" s="180">
        <f>SUM(J765:J794)</f>
        <v>2380457.84</v>
      </c>
      <c r="K764" s="181"/>
      <c r="L764" s="211"/>
      <c r="M764" s="212"/>
      <c r="N764" s="213"/>
      <c r="O764" s="184">
        <f>SUM(N765:N794)</f>
        <v>2380457.84</v>
      </c>
      <c r="P764" s="184"/>
    </row>
    <row r="765" ht="56.25" spans="1:16">
      <c r="A765" s="82" t="s">
        <v>2058</v>
      </c>
      <c r="B765" s="82" t="s">
        <v>2059</v>
      </c>
      <c r="C765" s="83" t="s">
        <v>149</v>
      </c>
      <c r="D765" s="82" t="s">
        <v>2060</v>
      </c>
      <c r="E765" s="83" t="s">
        <v>2061</v>
      </c>
      <c r="F765" s="84">
        <v>2</v>
      </c>
      <c r="G765" s="85">
        <v>3293</v>
      </c>
      <c r="H765" s="86">
        <v>0.2644</v>
      </c>
      <c r="I765" s="126">
        <f t="shared" si="172"/>
        <v>4163.66</v>
      </c>
      <c r="J765" s="141">
        <f t="shared" si="171"/>
        <v>8327.32</v>
      </c>
      <c r="K765" s="128"/>
      <c r="L765" s="135">
        <f t="shared" si="173"/>
        <v>0</v>
      </c>
      <c r="M765" s="169">
        <f t="shared" si="169"/>
        <v>4163.66</v>
      </c>
      <c r="N765" s="131">
        <f t="shared" si="170"/>
        <v>8327.32</v>
      </c>
      <c r="O765" s="132"/>
      <c r="P765" s="132"/>
    </row>
    <row r="766" ht="56.25" spans="1:16">
      <c r="A766" s="82" t="s">
        <v>2062</v>
      </c>
      <c r="B766" s="82" t="s">
        <v>2063</v>
      </c>
      <c r="C766" s="83" t="s">
        <v>149</v>
      </c>
      <c r="D766" s="82" t="s">
        <v>2064</v>
      </c>
      <c r="E766" s="83" t="s">
        <v>2061</v>
      </c>
      <c r="F766" s="84">
        <v>2</v>
      </c>
      <c r="G766" s="85">
        <v>3666</v>
      </c>
      <c r="H766" s="86">
        <v>0.2644</v>
      </c>
      <c r="I766" s="126">
        <f t="shared" si="172"/>
        <v>4635.29</v>
      </c>
      <c r="J766" s="141">
        <f t="shared" si="171"/>
        <v>9270.58</v>
      </c>
      <c r="K766" s="128"/>
      <c r="L766" s="135">
        <f t="shared" si="173"/>
        <v>0</v>
      </c>
      <c r="M766" s="169">
        <f t="shared" si="169"/>
        <v>4635.29</v>
      </c>
      <c r="N766" s="131">
        <f t="shared" si="170"/>
        <v>9270.58</v>
      </c>
      <c r="O766" s="132"/>
      <c r="P766" s="132"/>
    </row>
    <row r="767" ht="56.25" spans="1:16">
      <c r="A767" s="82" t="s">
        <v>2065</v>
      </c>
      <c r="B767" s="82" t="s">
        <v>2066</v>
      </c>
      <c r="C767" s="83" t="s">
        <v>149</v>
      </c>
      <c r="D767" s="82" t="s">
        <v>2067</v>
      </c>
      <c r="E767" s="83" t="s">
        <v>2061</v>
      </c>
      <c r="F767" s="84">
        <v>1</v>
      </c>
      <c r="G767" s="85">
        <v>3725</v>
      </c>
      <c r="H767" s="86">
        <v>0.2644</v>
      </c>
      <c r="I767" s="126">
        <f t="shared" si="172"/>
        <v>4709.89</v>
      </c>
      <c r="J767" s="141">
        <f t="shared" si="171"/>
        <v>4709.89</v>
      </c>
      <c r="K767" s="128"/>
      <c r="L767" s="135">
        <f t="shared" si="173"/>
        <v>0</v>
      </c>
      <c r="M767" s="169">
        <f t="shared" si="169"/>
        <v>4709.89</v>
      </c>
      <c r="N767" s="131">
        <f t="shared" si="170"/>
        <v>4709.89</v>
      </c>
      <c r="O767" s="132"/>
      <c r="P767" s="132"/>
    </row>
    <row r="768" ht="56.25" spans="1:16">
      <c r="A768" s="82" t="s">
        <v>2068</v>
      </c>
      <c r="B768" s="82" t="s">
        <v>2069</v>
      </c>
      <c r="C768" s="83" t="s">
        <v>149</v>
      </c>
      <c r="D768" s="82" t="s">
        <v>2070</v>
      </c>
      <c r="E768" s="83" t="s">
        <v>151</v>
      </c>
      <c r="F768" s="84">
        <v>1</v>
      </c>
      <c r="G768" s="85">
        <v>4335</v>
      </c>
      <c r="H768" s="86">
        <v>0.2644</v>
      </c>
      <c r="I768" s="126">
        <f t="shared" si="172"/>
        <v>5481.17</v>
      </c>
      <c r="J768" s="141">
        <f t="shared" si="171"/>
        <v>5481.17</v>
      </c>
      <c r="K768" s="128"/>
      <c r="L768" s="135">
        <f t="shared" si="173"/>
        <v>0</v>
      </c>
      <c r="M768" s="169">
        <f t="shared" si="169"/>
        <v>5481.17</v>
      </c>
      <c r="N768" s="131">
        <f t="shared" si="170"/>
        <v>5481.17</v>
      </c>
      <c r="O768" s="132"/>
      <c r="P768" s="132"/>
    </row>
    <row r="769" ht="56.25" spans="1:16">
      <c r="A769" s="82" t="s">
        <v>2071</v>
      </c>
      <c r="B769" s="82" t="s">
        <v>2072</v>
      </c>
      <c r="C769" s="83" t="s">
        <v>149</v>
      </c>
      <c r="D769" s="82" t="s">
        <v>2073</v>
      </c>
      <c r="E769" s="83" t="s">
        <v>151</v>
      </c>
      <c r="F769" s="84">
        <v>2</v>
      </c>
      <c r="G769" s="85">
        <v>4546</v>
      </c>
      <c r="H769" s="86">
        <v>0.2644</v>
      </c>
      <c r="I769" s="126">
        <f t="shared" si="172"/>
        <v>5747.96</v>
      </c>
      <c r="J769" s="141">
        <f t="shared" si="171"/>
        <v>11495.92</v>
      </c>
      <c r="K769" s="128"/>
      <c r="L769" s="135">
        <f t="shared" si="173"/>
        <v>0</v>
      </c>
      <c r="M769" s="169">
        <f t="shared" si="169"/>
        <v>5747.96</v>
      </c>
      <c r="N769" s="131">
        <f t="shared" si="170"/>
        <v>11495.92</v>
      </c>
      <c r="O769" s="132"/>
      <c r="P769" s="132"/>
    </row>
    <row r="770" ht="56.25" spans="1:16">
      <c r="A770" s="82" t="s">
        <v>2074</v>
      </c>
      <c r="B770" s="82" t="s">
        <v>2075</v>
      </c>
      <c r="C770" s="83" t="s">
        <v>149</v>
      </c>
      <c r="D770" s="82" t="s">
        <v>2076</v>
      </c>
      <c r="E770" s="83" t="s">
        <v>151</v>
      </c>
      <c r="F770" s="84">
        <v>35</v>
      </c>
      <c r="G770" s="85">
        <v>601.35</v>
      </c>
      <c r="H770" s="86">
        <v>0.2644</v>
      </c>
      <c r="I770" s="126">
        <f t="shared" si="172"/>
        <v>760.34</v>
      </c>
      <c r="J770" s="141">
        <f t="shared" si="171"/>
        <v>26611.9</v>
      </c>
      <c r="K770" s="128"/>
      <c r="L770" s="135">
        <f t="shared" si="173"/>
        <v>0</v>
      </c>
      <c r="M770" s="169">
        <f t="shared" si="169"/>
        <v>760.34</v>
      </c>
      <c r="N770" s="131">
        <f t="shared" si="170"/>
        <v>26611.9</v>
      </c>
      <c r="O770" s="132"/>
      <c r="P770" s="132"/>
    </row>
    <row r="771" ht="56.25" spans="1:16">
      <c r="A771" s="82" t="s">
        <v>2077</v>
      </c>
      <c r="B771" s="82" t="s">
        <v>2078</v>
      </c>
      <c r="C771" s="83" t="s">
        <v>149</v>
      </c>
      <c r="D771" s="82" t="s">
        <v>2079</v>
      </c>
      <c r="E771" s="83" t="s">
        <v>151</v>
      </c>
      <c r="F771" s="84">
        <v>6</v>
      </c>
      <c r="G771" s="85">
        <v>601.35</v>
      </c>
      <c r="H771" s="86">
        <v>0.2644</v>
      </c>
      <c r="I771" s="126">
        <f t="shared" si="172"/>
        <v>760.34</v>
      </c>
      <c r="J771" s="141">
        <f t="shared" si="171"/>
        <v>4562.04</v>
      </c>
      <c r="K771" s="128"/>
      <c r="L771" s="135">
        <f t="shared" si="173"/>
        <v>0</v>
      </c>
      <c r="M771" s="169">
        <f t="shared" si="169"/>
        <v>760.34</v>
      </c>
      <c r="N771" s="131">
        <f t="shared" si="170"/>
        <v>4562.04</v>
      </c>
      <c r="O771" s="132"/>
      <c r="P771" s="132"/>
    </row>
    <row r="772" ht="56.25" spans="1:16">
      <c r="A772" s="82" t="s">
        <v>2080</v>
      </c>
      <c r="B772" s="82" t="s">
        <v>2081</v>
      </c>
      <c r="C772" s="83" t="s">
        <v>149</v>
      </c>
      <c r="D772" s="82" t="s">
        <v>2082</v>
      </c>
      <c r="E772" s="83" t="s">
        <v>151</v>
      </c>
      <c r="F772" s="84">
        <v>7</v>
      </c>
      <c r="G772" s="85">
        <v>601.35</v>
      </c>
      <c r="H772" s="86">
        <v>0.2644</v>
      </c>
      <c r="I772" s="126">
        <f t="shared" si="172"/>
        <v>760.34</v>
      </c>
      <c r="J772" s="141">
        <f t="shared" si="171"/>
        <v>5322.38</v>
      </c>
      <c r="K772" s="128"/>
      <c r="L772" s="135">
        <f t="shared" si="173"/>
        <v>0</v>
      </c>
      <c r="M772" s="169">
        <f t="shared" si="169"/>
        <v>760.34</v>
      </c>
      <c r="N772" s="131">
        <f t="shared" si="170"/>
        <v>5322.38</v>
      </c>
      <c r="O772" s="132"/>
      <c r="P772" s="132"/>
    </row>
    <row r="773" ht="56.25" spans="1:16">
      <c r="A773" s="82" t="s">
        <v>2083</v>
      </c>
      <c r="B773" s="82" t="s">
        <v>2084</v>
      </c>
      <c r="C773" s="83" t="s">
        <v>149</v>
      </c>
      <c r="D773" s="82" t="s">
        <v>2085</v>
      </c>
      <c r="E773" s="83" t="s">
        <v>151</v>
      </c>
      <c r="F773" s="84">
        <v>2</v>
      </c>
      <c r="G773" s="85">
        <v>1244.49</v>
      </c>
      <c r="H773" s="86">
        <v>0.2644</v>
      </c>
      <c r="I773" s="126">
        <f t="shared" si="172"/>
        <v>1573.53</v>
      </c>
      <c r="J773" s="141">
        <f t="shared" si="171"/>
        <v>3147.06</v>
      </c>
      <c r="K773" s="128"/>
      <c r="L773" s="135">
        <f t="shared" si="173"/>
        <v>0</v>
      </c>
      <c r="M773" s="169">
        <f t="shared" si="169"/>
        <v>1573.53</v>
      </c>
      <c r="N773" s="131">
        <f t="shared" si="170"/>
        <v>3147.06</v>
      </c>
      <c r="O773" s="132"/>
      <c r="P773" s="132"/>
    </row>
    <row r="774" ht="56.25" spans="1:16">
      <c r="A774" s="82" t="s">
        <v>2086</v>
      </c>
      <c r="B774" s="82" t="s">
        <v>2087</v>
      </c>
      <c r="C774" s="83" t="s">
        <v>149</v>
      </c>
      <c r="D774" s="82" t="s">
        <v>2088</v>
      </c>
      <c r="E774" s="83" t="s">
        <v>151</v>
      </c>
      <c r="F774" s="84">
        <v>1</v>
      </c>
      <c r="G774" s="85">
        <v>4980</v>
      </c>
      <c r="H774" s="86">
        <v>0.2644</v>
      </c>
      <c r="I774" s="126">
        <f t="shared" si="172"/>
        <v>6296.71</v>
      </c>
      <c r="J774" s="141">
        <f t="shared" si="171"/>
        <v>6296.71</v>
      </c>
      <c r="K774" s="128"/>
      <c r="L774" s="135">
        <f t="shared" si="173"/>
        <v>0</v>
      </c>
      <c r="M774" s="169">
        <f t="shared" si="169"/>
        <v>6296.71</v>
      </c>
      <c r="N774" s="131">
        <f t="shared" si="170"/>
        <v>6296.71</v>
      </c>
      <c r="O774" s="132"/>
      <c r="P774" s="132"/>
    </row>
    <row r="775" ht="56.25" spans="1:16">
      <c r="A775" s="82" t="s">
        <v>2089</v>
      </c>
      <c r="B775" s="82" t="s">
        <v>2090</v>
      </c>
      <c r="C775" s="83" t="s">
        <v>149</v>
      </c>
      <c r="D775" s="82" t="s">
        <v>2091</v>
      </c>
      <c r="E775" s="83" t="s">
        <v>151</v>
      </c>
      <c r="F775" s="84">
        <v>4</v>
      </c>
      <c r="G775" s="85">
        <v>5080</v>
      </c>
      <c r="H775" s="86">
        <v>0.2644</v>
      </c>
      <c r="I775" s="126">
        <f t="shared" si="172"/>
        <v>6423.15</v>
      </c>
      <c r="J775" s="141">
        <f t="shared" si="171"/>
        <v>25692.6</v>
      </c>
      <c r="K775" s="128"/>
      <c r="L775" s="135">
        <f t="shared" si="173"/>
        <v>0</v>
      </c>
      <c r="M775" s="169">
        <f t="shared" si="169"/>
        <v>6423.15</v>
      </c>
      <c r="N775" s="131">
        <f t="shared" si="170"/>
        <v>25692.6</v>
      </c>
      <c r="O775" s="132"/>
      <c r="P775" s="132"/>
    </row>
    <row r="776" ht="56.25" spans="1:16">
      <c r="A776" s="82" t="s">
        <v>2092</v>
      </c>
      <c r="B776" s="82" t="s">
        <v>2093</v>
      </c>
      <c r="C776" s="83" t="s">
        <v>149</v>
      </c>
      <c r="D776" s="82" t="s">
        <v>2094</v>
      </c>
      <c r="E776" s="83" t="s">
        <v>151</v>
      </c>
      <c r="F776" s="84">
        <v>10</v>
      </c>
      <c r="G776" s="85">
        <v>6640</v>
      </c>
      <c r="H776" s="86">
        <v>0.2644</v>
      </c>
      <c r="I776" s="126">
        <f t="shared" si="172"/>
        <v>8395.61</v>
      </c>
      <c r="J776" s="141">
        <f t="shared" si="171"/>
        <v>83956.1</v>
      </c>
      <c r="K776" s="128"/>
      <c r="L776" s="135">
        <f t="shared" si="173"/>
        <v>0</v>
      </c>
      <c r="M776" s="169">
        <f t="shared" si="169"/>
        <v>8395.61</v>
      </c>
      <c r="N776" s="131">
        <f t="shared" si="170"/>
        <v>83956.1</v>
      </c>
      <c r="O776" s="132"/>
      <c r="P776" s="132"/>
    </row>
    <row r="777" ht="56.25" spans="1:16">
      <c r="A777" s="82" t="s">
        <v>2095</v>
      </c>
      <c r="B777" s="82" t="s">
        <v>2096</v>
      </c>
      <c r="C777" s="83" t="s">
        <v>149</v>
      </c>
      <c r="D777" s="82" t="s">
        <v>2097</v>
      </c>
      <c r="E777" s="83" t="s">
        <v>151</v>
      </c>
      <c r="F777" s="84">
        <v>9</v>
      </c>
      <c r="G777" s="85">
        <v>6800</v>
      </c>
      <c r="H777" s="86">
        <v>0.2644</v>
      </c>
      <c r="I777" s="126">
        <f t="shared" si="172"/>
        <v>8597.92</v>
      </c>
      <c r="J777" s="141">
        <f t="shared" si="171"/>
        <v>77381.28</v>
      </c>
      <c r="K777" s="128"/>
      <c r="L777" s="135">
        <f t="shared" si="173"/>
        <v>0</v>
      </c>
      <c r="M777" s="169">
        <f t="shared" si="169"/>
        <v>8597.92</v>
      </c>
      <c r="N777" s="131">
        <f t="shared" si="170"/>
        <v>77381.28</v>
      </c>
      <c r="O777" s="132"/>
      <c r="P777" s="132"/>
    </row>
    <row r="778" ht="56.25" spans="1:16">
      <c r="A778" s="82" t="s">
        <v>2098</v>
      </c>
      <c r="B778" s="82" t="s">
        <v>2099</v>
      </c>
      <c r="C778" s="83" t="s">
        <v>149</v>
      </c>
      <c r="D778" s="82" t="s">
        <v>2100</v>
      </c>
      <c r="E778" s="83" t="s">
        <v>151</v>
      </c>
      <c r="F778" s="84">
        <v>1</v>
      </c>
      <c r="G778" s="85">
        <v>3150</v>
      </c>
      <c r="H778" s="86">
        <v>0.2644</v>
      </c>
      <c r="I778" s="126">
        <f t="shared" si="172"/>
        <v>3982.86</v>
      </c>
      <c r="J778" s="141">
        <f t="shared" si="171"/>
        <v>3982.86</v>
      </c>
      <c r="K778" s="128"/>
      <c r="L778" s="135">
        <f t="shared" si="173"/>
        <v>0</v>
      </c>
      <c r="M778" s="169">
        <f t="shared" si="169"/>
        <v>3982.86</v>
      </c>
      <c r="N778" s="131">
        <f t="shared" si="170"/>
        <v>3982.86</v>
      </c>
      <c r="O778" s="132"/>
      <c r="P778" s="132"/>
    </row>
    <row r="779" ht="56.25" spans="1:16">
      <c r="A779" s="82" t="s">
        <v>2101</v>
      </c>
      <c r="B779" s="82" t="s">
        <v>2102</v>
      </c>
      <c r="C779" s="83" t="s">
        <v>149</v>
      </c>
      <c r="D779" s="82" t="s">
        <v>2103</v>
      </c>
      <c r="E779" s="83" t="s">
        <v>151</v>
      </c>
      <c r="F779" s="84">
        <v>1</v>
      </c>
      <c r="G779" s="85">
        <v>3500</v>
      </c>
      <c r="H779" s="86">
        <v>0.2644</v>
      </c>
      <c r="I779" s="126">
        <f t="shared" si="172"/>
        <v>4425.4</v>
      </c>
      <c r="J779" s="141">
        <f t="shared" si="171"/>
        <v>4425.4</v>
      </c>
      <c r="K779" s="128"/>
      <c r="L779" s="135">
        <f t="shared" si="173"/>
        <v>0</v>
      </c>
      <c r="M779" s="169">
        <f t="shared" si="169"/>
        <v>4425.4</v>
      </c>
      <c r="N779" s="131">
        <f t="shared" si="170"/>
        <v>4425.4</v>
      </c>
      <c r="O779" s="132"/>
      <c r="P779" s="132"/>
    </row>
    <row r="780" ht="56.25" spans="1:16">
      <c r="A780" s="82" t="s">
        <v>2104</v>
      </c>
      <c r="B780" s="82" t="s">
        <v>2105</v>
      </c>
      <c r="C780" s="83" t="s">
        <v>149</v>
      </c>
      <c r="D780" s="82" t="s">
        <v>2106</v>
      </c>
      <c r="E780" s="83" t="s">
        <v>151</v>
      </c>
      <c r="F780" s="84">
        <v>1</v>
      </c>
      <c r="G780" s="85">
        <v>235.9</v>
      </c>
      <c r="H780" s="86">
        <v>0.2644</v>
      </c>
      <c r="I780" s="126">
        <f t="shared" si="172"/>
        <v>298.27</v>
      </c>
      <c r="J780" s="141">
        <f t="shared" si="171"/>
        <v>298.27</v>
      </c>
      <c r="K780" s="128"/>
      <c r="L780" s="135">
        <f t="shared" si="173"/>
        <v>0</v>
      </c>
      <c r="M780" s="169">
        <f t="shared" si="169"/>
        <v>298.27</v>
      </c>
      <c r="N780" s="131">
        <f t="shared" si="170"/>
        <v>298.27</v>
      </c>
      <c r="O780" s="132"/>
      <c r="P780" s="132"/>
    </row>
    <row r="781" ht="90" spans="1:16">
      <c r="A781" s="82" t="s">
        <v>2107</v>
      </c>
      <c r="B781" s="82" t="s">
        <v>2108</v>
      </c>
      <c r="C781" s="83" t="s">
        <v>149</v>
      </c>
      <c r="D781" s="82" t="s">
        <v>2109</v>
      </c>
      <c r="E781" s="83" t="s">
        <v>151</v>
      </c>
      <c r="F781" s="84">
        <v>1</v>
      </c>
      <c r="G781" s="85">
        <v>72533.04</v>
      </c>
      <c r="H781" s="86">
        <v>0.2644</v>
      </c>
      <c r="I781" s="126">
        <f t="shared" si="172"/>
        <v>91710.77</v>
      </c>
      <c r="J781" s="141">
        <f t="shared" si="171"/>
        <v>91710.77</v>
      </c>
      <c r="K781" s="128"/>
      <c r="L781" s="135">
        <f t="shared" si="173"/>
        <v>0</v>
      </c>
      <c r="M781" s="169">
        <f t="shared" si="169"/>
        <v>91710.77</v>
      </c>
      <c r="N781" s="131">
        <f t="shared" si="170"/>
        <v>91710.77</v>
      </c>
      <c r="O781" s="132"/>
      <c r="P781" s="132"/>
    </row>
    <row r="782" ht="90" spans="1:16">
      <c r="A782" s="82" t="s">
        <v>2110</v>
      </c>
      <c r="B782" s="82" t="s">
        <v>2111</v>
      </c>
      <c r="C782" s="83" t="s">
        <v>149</v>
      </c>
      <c r="D782" s="82" t="s">
        <v>2112</v>
      </c>
      <c r="E782" s="83" t="s">
        <v>151</v>
      </c>
      <c r="F782" s="84">
        <v>1</v>
      </c>
      <c r="G782" s="85">
        <v>72533.04</v>
      </c>
      <c r="H782" s="86">
        <v>0.2644</v>
      </c>
      <c r="I782" s="126">
        <f t="shared" si="172"/>
        <v>91710.77</v>
      </c>
      <c r="J782" s="141">
        <f t="shared" si="171"/>
        <v>91710.77</v>
      </c>
      <c r="K782" s="128"/>
      <c r="L782" s="135">
        <f t="shared" si="173"/>
        <v>0</v>
      </c>
      <c r="M782" s="169">
        <f t="shared" si="169"/>
        <v>91710.77</v>
      </c>
      <c r="N782" s="131">
        <f t="shared" si="170"/>
        <v>91710.77</v>
      </c>
      <c r="O782" s="132"/>
      <c r="P782" s="132"/>
    </row>
    <row r="783" ht="78.75" spans="1:16">
      <c r="A783" s="82" t="s">
        <v>2113</v>
      </c>
      <c r="B783" s="82" t="s">
        <v>2114</v>
      </c>
      <c r="C783" s="83" t="s">
        <v>149</v>
      </c>
      <c r="D783" s="82" t="s">
        <v>2115</v>
      </c>
      <c r="E783" s="83" t="s">
        <v>151</v>
      </c>
      <c r="F783" s="84">
        <v>1</v>
      </c>
      <c r="G783" s="85">
        <v>75944.04</v>
      </c>
      <c r="H783" s="86">
        <v>0.2644</v>
      </c>
      <c r="I783" s="126">
        <f t="shared" si="172"/>
        <v>96023.64</v>
      </c>
      <c r="J783" s="141">
        <f t="shared" si="171"/>
        <v>96023.64</v>
      </c>
      <c r="K783" s="128"/>
      <c r="L783" s="135">
        <f t="shared" si="173"/>
        <v>0</v>
      </c>
      <c r="M783" s="169">
        <f t="shared" si="169"/>
        <v>96023.64</v>
      </c>
      <c r="N783" s="131">
        <f t="shared" si="170"/>
        <v>96023.64</v>
      </c>
      <c r="O783" s="132"/>
      <c r="P783" s="132"/>
    </row>
    <row r="784" ht="78.75" spans="1:16">
      <c r="A784" s="82" t="s">
        <v>2116</v>
      </c>
      <c r="B784" s="82" t="s">
        <v>2117</v>
      </c>
      <c r="C784" s="83" t="s">
        <v>149</v>
      </c>
      <c r="D784" s="82" t="s">
        <v>2118</v>
      </c>
      <c r="E784" s="83" t="s">
        <v>151</v>
      </c>
      <c r="F784" s="84">
        <v>1</v>
      </c>
      <c r="G784" s="85">
        <v>75944.04</v>
      </c>
      <c r="H784" s="86">
        <v>0.2644</v>
      </c>
      <c r="I784" s="126">
        <f t="shared" si="172"/>
        <v>96023.64</v>
      </c>
      <c r="J784" s="141">
        <f t="shared" si="171"/>
        <v>96023.64</v>
      </c>
      <c r="K784" s="128"/>
      <c r="L784" s="135">
        <f t="shared" si="173"/>
        <v>0</v>
      </c>
      <c r="M784" s="169">
        <f t="shared" si="169"/>
        <v>96023.64</v>
      </c>
      <c r="N784" s="131">
        <f t="shared" si="170"/>
        <v>96023.64</v>
      </c>
      <c r="O784" s="132"/>
      <c r="P784" s="132"/>
    </row>
    <row r="785" ht="90" spans="1:16">
      <c r="A785" s="263" t="s">
        <v>2119</v>
      </c>
      <c r="B785" s="263" t="s">
        <v>2120</v>
      </c>
      <c r="C785" s="264" t="s">
        <v>149</v>
      </c>
      <c r="D785" s="263" t="s">
        <v>2121</v>
      </c>
      <c r="E785" s="264" t="s">
        <v>151</v>
      </c>
      <c r="F785" s="265">
        <v>1</v>
      </c>
      <c r="G785" s="266">
        <v>817969.85</v>
      </c>
      <c r="H785" s="267">
        <v>0.1689</v>
      </c>
      <c r="I785" s="268">
        <f t="shared" si="172"/>
        <v>956124.95</v>
      </c>
      <c r="J785" s="269">
        <f t="shared" si="171"/>
        <v>956124.95</v>
      </c>
      <c r="K785" s="270"/>
      <c r="L785" s="271">
        <f t="shared" si="173"/>
        <v>0</v>
      </c>
      <c r="M785" s="272">
        <f t="shared" si="169"/>
        <v>956124.95</v>
      </c>
      <c r="N785" s="273">
        <f t="shared" si="170"/>
        <v>956124.95</v>
      </c>
      <c r="O785" s="274"/>
      <c r="P785" s="274"/>
    </row>
    <row r="786" ht="90" spans="1:16">
      <c r="A786" s="89" t="s">
        <v>2122</v>
      </c>
      <c r="B786" s="89" t="s">
        <v>2123</v>
      </c>
      <c r="C786" s="201" t="s">
        <v>149</v>
      </c>
      <c r="D786" s="89" t="s">
        <v>2124</v>
      </c>
      <c r="E786" s="201" t="s">
        <v>151</v>
      </c>
      <c r="F786" s="91">
        <v>1</v>
      </c>
      <c r="G786" s="202">
        <v>40797.83</v>
      </c>
      <c r="H786" s="86">
        <v>0.2644</v>
      </c>
      <c r="I786" s="126">
        <f t="shared" si="172"/>
        <v>51584.77</v>
      </c>
      <c r="J786" s="141">
        <f t="shared" si="171"/>
        <v>51584.77</v>
      </c>
      <c r="K786" s="219"/>
      <c r="L786" s="135">
        <f t="shared" si="173"/>
        <v>0</v>
      </c>
      <c r="M786" s="169">
        <f t="shared" si="169"/>
        <v>51584.77</v>
      </c>
      <c r="N786" s="131">
        <f t="shared" si="170"/>
        <v>51584.77</v>
      </c>
      <c r="O786" s="220"/>
      <c r="P786" s="220"/>
    </row>
    <row r="787" ht="45" spans="1:16">
      <c r="A787" s="263" t="s">
        <v>2125</v>
      </c>
      <c r="B787" s="263" t="s">
        <v>2126</v>
      </c>
      <c r="C787" s="264" t="s">
        <v>149</v>
      </c>
      <c r="D787" s="263" t="s">
        <v>2127</v>
      </c>
      <c r="E787" s="264" t="s">
        <v>151</v>
      </c>
      <c r="F787" s="265">
        <v>1</v>
      </c>
      <c r="G787" s="266">
        <v>149407.21</v>
      </c>
      <c r="H787" s="267">
        <v>0.1689</v>
      </c>
      <c r="I787" s="268">
        <f t="shared" ref="I787:I801" si="174">(TRUNC(G787*H787,2)+G787)</f>
        <v>174642.08</v>
      </c>
      <c r="J787" s="269">
        <f t="shared" ref="J787:J801" si="175">(TRUNC(I787*F787,2))</f>
        <v>174642.08</v>
      </c>
      <c r="K787" s="270"/>
      <c r="L787" s="271">
        <f t="shared" si="173"/>
        <v>0</v>
      </c>
      <c r="M787" s="272">
        <f t="shared" ref="M787:M801" si="176">I787*(1-L787)</f>
        <v>174642.08</v>
      </c>
      <c r="N787" s="273">
        <f t="shared" ref="N787:N801" si="177">(TRUNC(M787*F787,2))</f>
        <v>174642.08</v>
      </c>
      <c r="O787" s="274"/>
      <c r="P787" s="274"/>
    </row>
    <row r="788" ht="56.25" spans="1:16">
      <c r="A788" s="82" t="s">
        <v>2128</v>
      </c>
      <c r="B788" s="82" t="s">
        <v>2129</v>
      </c>
      <c r="C788" s="83" t="s">
        <v>149</v>
      </c>
      <c r="D788" s="82" t="s">
        <v>2130</v>
      </c>
      <c r="E788" s="83" t="s">
        <v>151</v>
      </c>
      <c r="F788" s="84">
        <v>1</v>
      </c>
      <c r="G788" s="85">
        <v>774.96</v>
      </c>
      <c r="H788" s="86">
        <v>0.2644</v>
      </c>
      <c r="I788" s="126">
        <f t="shared" si="174"/>
        <v>979.85</v>
      </c>
      <c r="J788" s="141">
        <f t="shared" si="175"/>
        <v>979.85</v>
      </c>
      <c r="K788" s="128"/>
      <c r="L788" s="135">
        <f t="shared" si="173"/>
        <v>0</v>
      </c>
      <c r="M788" s="169">
        <f t="shared" si="176"/>
        <v>979.85</v>
      </c>
      <c r="N788" s="131">
        <f t="shared" si="177"/>
        <v>979.85</v>
      </c>
      <c r="O788" s="132"/>
      <c r="P788" s="132"/>
    </row>
    <row r="789" ht="101.25" spans="1:16">
      <c r="A789" s="263" t="s">
        <v>2131</v>
      </c>
      <c r="B789" s="263" t="s">
        <v>2132</v>
      </c>
      <c r="C789" s="264" t="s">
        <v>149</v>
      </c>
      <c r="D789" s="263" t="s">
        <v>2133</v>
      </c>
      <c r="E789" s="264" t="s">
        <v>151</v>
      </c>
      <c r="F789" s="265">
        <v>1</v>
      </c>
      <c r="G789" s="266">
        <v>177218.85</v>
      </c>
      <c r="H789" s="267">
        <v>0.1689</v>
      </c>
      <c r="I789" s="268">
        <f t="shared" si="174"/>
        <v>207151.11</v>
      </c>
      <c r="J789" s="269">
        <f t="shared" si="175"/>
        <v>207151.11</v>
      </c>
      <c r="K789" s="270"/>
      <c r="L789" s="271">
        <f t="shared" si="173"/>
        <v>0</v>
      </c>
      <c r="M789" s="272">
        <f t="shared" si="176"/>
        <v>207151.11</v>
      </c>
      <c r="N789" s="273">
        <f t="shared" si="177"/>
        <v>207151.11</v>
      </c>
      <c r="O789" s="274"/>
      <c r="P789" s="274"/>
    </row>
    <row r="790" ht="101.25" spans="1:16">
      <c r="A790" s="82" t="s">
        <v>2134</v>
      </c>
      <c r="B790" s="82" t="s">
        <v>2135</v>
      </c>
      <c r="C790" s="83" t="s">
        <v>149</v>
      </c>
      <c r="D790" s="82" t="s">
        <v>2136</v>
      </c>
      <c r="E790" s="83" t="s">
        <v>151</v>
      </c>
      <c r="F790" s="84">
        <v>1</v>
      </c>
      <c r="G790" s="85">
        <v>12215.07</v>
      </c>
      <c r="H790" s="86">
        <v>0.2644</v>
      </c>
      <c r="I790" s="126">
        <f t="shared" si="174"/>
        <v>15444.73</v>
      </c>
      <c r="J790" s="141">
        <f t="shared" si="175"/>
        <v>15444.73</v>
      </c>
      <c r="K790" s="128"/>
      <c r="L790" s="135">
        <f t="shared" si="173"/>
        <v>0</v>
      </c>
      <c r="M790" s="169">
        <f t="shared" si="176"/>
        <v>15444.73</v>
      </c>
      <c r="N790" s="131">
        <f t="shared" si="177"/>
        <v>15444.73</v>
      </c>
      <c r="O790" s="132"/>
      <c r="P790" s="132"/>
    </row>
    <row r="791" ht="101.25" spans="1:16">
      <c r="A791" s="263" t="s">
        <v>2137</v>
      </c>
      <c r="B791" s="263" t="s">
        <v>2138</v>
      </c>
      <c r="C791" s="264" t="s">
        <v>149</v>
      </c>
      <c r="D791" s="263" t="s">
        <v>2139</v>
      </c>
      <c r="E791" s="264" t="s">
        <v>151</v>
      </c>
      <c r="F791" s="265">
        <v>1</v>
      </c>
      <c r="G791" s="266">
        <v>196244.38</v>
      </c>
      <c r="H791" s="267">
        <v>0.1689</v>
      </c>
      <c r="I791" s="268">
        <f t="shared" si="174"/>
        <v>229390.05</v>
      </c>
      <c r="J791" s="269">
        <f t="shared" si="175"/>
        <v>229390.05</v>
      </c>
      <c r="K791" s="270"/>
      <c r="L791" s="271">
        <f t="shared" si="173"/>
        <v>0</v>
      </c>
      <c r="M791" s="272">
        <f t="shared" si="176"/>
        <v>229390.05</v>
      </c>
      <c r="N791" s="273">
        <f t="shared" si="177"/>
        <v>229390.05</v>
      </c>
      <c r="O791" s="274"/>
      <c r="P791" s="274"/>
    </row>
    <row r="792" ht="101.25" spans="1:16">
      <c r="A792" s="82" t="s">
        <v>2140</v>
      </c>
      <c r="B792" s="82" t="s">
        <v>2141</v>
      </c>
      <c r="C792" s="83" t="s">
        <v>149</v>
      </c>
      <c r="D792" s="82" t="s">
        <v>2142</v>
      </c>
      <c r="E792" s="83" t="s">
        <v>151</v>
      </c>
      <c r="F792" s="84">
        <v>1</v>
      </c>
      <c r="G792" s="85">
        <v>12215.07</v>
      </c>
      <c r="H792" s="86">
        <v>0.2644</v>
      </c>
      <c r="I792" s="126">
        <f t="shared" si="174"/>
        <v>15444.73</v>
      </c>
      <c r="J792" s="141">
        <f t="shared" si="175"/>
        <v>15444.73</v>
      </c>
      <c r="K792" s="128"/>
      <c r="L792" s="135">
        <f t="shared" si="173"/>
        <v>0</v>
      </c>
      <c r="M792" s="169">
        <f t="shared" si="176"/>
        <v>15444.73</v>
      </c>
      <c r="N792" s="131">
        <f t="shared" si="177"/>
        <v>15444.73</v>
      </c>
      <c r="O792" s="132"/>
      <c r="P792" s="132"/>
    </row>
    <row r="793" ht="67.5" spans="1:16">
      <c r="A793" s="82" t="s">
        <v>2143</v>
      </c>
      <c r="B793" s="82" t="s">
        <v>2144</v>
      </c>
      <c r="C793" s="83" t="s">
        <v>149</v>
      </c>
      <c r="D793" s="82" t="s">
        <v>2145</v>
      </c>
      <c r="E793" s="83" t="s">
        <v>151</v>
      </c>
      <c r="F793" s="84">
        <v>1</v>
      </c>
      <c r="G793" s="85">
        <v>33650.1</v>
      </c>
      <c r="H793" s="86">
        <v>0.2644</v>
      </c>
      <c r="I793" s="126">
        <f t="shared" si="174"/>
        <v>42547.18</v>
      </c>
      <c r="J793" s="141">
        <f t="shared" si="175"/>
        <v>42547.18</v>
      </c>
      <c r="K793" s="128"/>
      <c r="L793" s="135">
        <f t="shared" si="173"/>
        <v>0</v>
      </c>
      <c r="M793" s="169">
        <f t="shared" si="176"/>
        <v>42547.18</v>
      </c>
      <c r="N793" s="131">
        <f t="shared" si="177"/>
        <v>42547.18</v>
      </c>
      <c r="O793" s="132"/>
      <c r="P793" s="132"/>
    </row>
    <row r="794" ht="67.5" spans="1:16">
      <c r="A794" s="82" t="s">
        <v>2146</v>
      </c>
      <c r="B794" s="82" t="s">
        <v>2147</v>
      </c>
      <c r="C794" s="83" t="s">
        <v>149</v>
      </c>
      <c r="D794" s="82" t="s">
        <v>2148</v>
      </c>
      <c r="E794" s="83" t="s">
        <v>151</v>
      </c>
      <c r="F794" s="84">
        <v>1</v>
      </c>
      <c r="G794" s="85">
        <v>24294.6</v>
      </c>
      <c r="H794" s="86">
        <v>0.2644</v>
      </c>
      <c r="I794" s="126">
        <f t="shared" si="174"/>
        <v>30718.09</v>
      </c>
      <c r="J794" s="141">
        <f t="shared" si="175"/>
        <v>30718.09</v>
      </c>
      <c r="K794" s="128"/>
      <c r="L794" s="135">
        <f t="shared" si="173"/>
        <v>0</v>
      </c>
      <c r="M794" s="169">
        <f t="shared" si="176"/>
        <v>30718.09</v>
      </c>
      <c r="N794" s="131">
        <f t="shared" si="177"/>
        <v>30718.09</v>
      </c>
      <c r="O794" s="132"/>
      <c r="P794" s="132"/>
    </row>
    <row r="795" ht="15" spans="1:16">
      <c r="A795" s="156" t="s">
        <v>2149</v>
      </c>
      <c r="B795" s="156" t="s">
        <v>87</v>
      </c>
      <c r="C795" s="203"/>
      <c r="D795" s="156" t="s">
        <v>2150</v>
      </c>
      <c r="E795" s="203"/>
      <c r="F795" s="204"/>
      <c r="G795" s="185"/>
      <c r="H795" s="205"/>
      <c r="I795" s="210"/>
      <c r="J795" s="180">
        <f>SUM(J796:J865)</f>
        <v>288843.76</v>
      </c>
      <c r="K795" s="181"/>
      <c r="L795" s="211"/>
      <c r="M795" s="212"/>
      <c r="N795" s="213"/>
      <c r="O795" s="184">
        <f>SUM(N796:N865)</f>
        <v>288843.76</v>
      </c>
      <c r="P795" s="184"/>
    </row>
    <row r="796" ht="90" spans="1:16">
      <c r="A796" s="82" t="s">
        <v>2151</v>
      </c>
      <c r="B796" s="82" t="s">
        <v>2152</v>
      </c>
      <c r="C796" s="83" t="s">
        <v>149</v>
      </c>
      <c r="D796" s="82" t="s">
        <v>2153</v>
      </c>
      <c r="E796" s="83" t="s">
        <v>151</v>
      </c>
      <c r="F796" s="84">
        <v>68</v>
      </c>
      <c r="G796" s="85">
        <v>14.57</v>
      </c>
      <c r="H796" s="86">
        <v>0.2644</v>
      </c>
      <c r="I796" s="126">
        <f t="shared" si="174"/>
        <v>18.42</v>
      </c>
      <c r="J796" s="141">
        <f t="shared" si="175"/>
        <v>1252.56</v>
      </c>
      <c r="K796" s="128"/>
      <c r="L796" s="135">
        <f t="shared" si="173"/>
        <v>0</v>
      </c>
      <c r="M796" s="169">
        <f t="shared" si="176"/>
        <v>18.42</v>
      </c>
      <c r="N796" s="131">
        <f t="shared" si="177"/>
        <v>1252.56</v>
      </c>
      <c r="O796" s="132"/>
      <c r="P796" s="132"/>
    </row>
    <row r="797" ht="45" spans="1:16">
      <c r="A797" s="82" t="s">
        <v>2154</v>
      </c>
      <c r="B797" s="82" t="s">
        <v>2155</v>
      </c>
      <c r="C797" s="83" t="s">
        <v>149</v>
      </c>
      <c r="D797" s="82" t="s">
        <v>2156</v>
      </c>
      <c r="E797" s="83" t="s">
        <v>151</v>
      </c>
      <c r="F797" s="84">
        <v>7</v>
      </c>
      <c r="G797" s="85">
        <v>30.72</v>
      </c>
      <c r="H797" s="86">
        <v>0.2644</v>
      </c>
      <c r="I797" s="126">
        <f t="shared" si="174"/>
        <v>38.84</v>
      </c>
      <c r="J797" s="141">
        <f t="shared" si="175"/>
        <v>271.88</v>
      </c>
      <c r="K797" s="128"/>
      <c r="L797" s="135">
        <f t="shared" si="173"/>
        <v>0</v>
      </c>
      <c r="M797" s="169">
        <f t="shared" si="176"/>
        <v>38.84</v>
      </c>
      <c r="N797" s="131">
        <f t="shared" si="177"/>
        <v>271.88</v>
      </c>
      <c r="O797" s="132"/>
      <c r="P797" s="132"/>
    </row>
    <row r="798" ht="45" spans="1:16">
      <c r="A798" s="82" t="s">
        <v>2157</v>
      </c>
      <c r="B798" s="82" t="s">
        <v>2158</v>
      </c>
      <c r="C798" s="83" t="s">
        <v>149</v>
      </c>
      <c r="D798" s="82" t="s">
        <v>2159</v>
      </c>
      <c r="E798" s="83" t="s">
        <v>151</v>
      </c>
      <c r="F798" s="84">
        <v>9</v>
      </c>
      <c r="G798" s="85">
        <v>41.02</v>
      </c>
      <c r="H798" s="86">
        <v>0.2644</v>
      </c>
      <c r="I798" s="126">
        <f t="shared" si="174"/>
        <v>51.86</v>
      </c>
      <c r="J798" s="141">
        <f t="shared" si="175"/>
        <v>466.74</v>
      </c>
      <c r="K798" s="128"/>
      <c r="L798" s="135">
        <f t="shared" si="173"/>
        <v>0</v>
      </c>
      <c r="M798" s="169">
        <f t="shared" si="176"/>
        <v>51.86</v>
      </c>
      <c r="N798" s="131">
        <f t="shared" si="177"/>
        <v>466.74</v>
      </c>
      <c r="O798" s="132"/>
      <c r="P798" s="132"/>
    </row>
    <row r="799" s="53" customFormat="1" ht="45" spans="1:16">
      <c r="A799" s="89" t="s">
        <v>2160</v>
      </c>
      <c r="B799" s="89" t="s">
        <v>2161</v>
      </c>
      <c r="C799" s="201" t="s">
        <v>149</v>
      </c>
      <c r="D799" s="89" t="s">
        <v>2162</v>
      </c>
      <c r="E799" s="201" t="s">
        <v>151</v>
      </c>
      <c r="F799" s="91">
        <v>1</v>
      </c>
      <c r="G799" s="202">
        <v>333.77</v>
      </c>
      <c r="H799" s="86">
        <v>0.2644</v>
      </c>
      <c r="I799" s="126">
        <f t="shared" si="174"/>
        <v>422.01</v>
      </c>
      <c r="J799" s="141">
        <f t="shared" si="175"/>
        <v>422.01</v>
      </c>
      <c r="K799" s="219"/>
      <c r="L799" s="135">
        <f t="shared" si="173"/>
        <v>0</v>
      </c>
      <c r="M799" s="169">
        <f t="shared" si="176"/>
        <v>422.01</v>
      </c>
      <c r="N799" s="131">
        <f t="shared" si="177"/>
        <v>422.01</v>
      </c>
      <c r="O799" s="220"/>
      <c r="P799" s="220"/>
    </row>
    <row r="800" s="53" customFormat="1" ht="45" spans="1:16">
      <c r="A800" s="89" t="s">
        <v>2163</v>
      </c>
      <c r="B800" s="89" t="s">
        <v>2164</v>
      </c>
      <c r="C800" s="201" t="s">
        <v>149</v>
      </c>
      <c r="D800" s="89" t="s">
        <v>2165</v>
      </c>
      <c r="E800" s="201" t="s">
        <v>151</v>
      </c>
      <c r="F800" s="91">
        <v>2</v>
      </c>
      <c r="G800" s="202">
        <v>141.61</v>
      </c>
      <c r="H800" s="86">
        <v>0.2644</v>
      </c>
      <c r="I800" s="126">
        <f t="shared" si="174"/>
        <v>179.05</v>
      </c>
      <c r="J800" s="141">
        <f t="shared" si="175"/>
        <v>358.1</v>
      </c>
      <c r="K800" s="219"/>
      <c r="L800" s="135">
        <f t="shared" si="173"/>
        <v>0</v>
      </c>
      <c r="M800" s="169">
        <f t="shared" si="176"/>
        <v>179.05</v>
      </c>
      <c r="N800" s="131">
        <f t="shared" si="177"/>
        <v>358.1</v>
      </c>
      <c r="O800" s="220"/>
      <c r="P800" s="220"/>
    </row>
    <row r="801" s="53" customFormat="1" ht="33.75" spans="1:16">
      <c r="A801" s="89" t="s">
        <v>2166</v>
      </c>
      <c r="B801" s="89" t="s">
        <v>2167</v>
      </c>
      <c r="C801" s="201" t="s">
        <v>90</v>
      </c>
      <c r="D801" s="89" t="s">
        <v>2168</v>
      </c>
      <c r="E801" s="201" t="s">
        <v>151</v>
      </c>
      <c r="F801" s="91">
        <v>15</v>
      </c>
      <c r="G801" s="202">
        <v>136.69</v>
      </c>
      <c r="H801" s="86">
        <v>0.2644</v>
      </c>
      <c r="I801" s="126">
        <f t="shared" si="174"/>
        <v>172.83</v>
      </c>
      <c r="J801" s="141">
        <f t="shared" si="175"/>
        <v>2592.45</v>
      </c>
      <c r="K801" s="219"/>
      <c r="L801" s="135">
        <f t="shared" si="173"/>
        <v>0</v>
      </c>
      <c r="M801" s="169">
        <f t="shared" si="176"/>
        <v>172.83</v>
      </c>
      <c r="N801" s="131">
        <f t="shared" si="177"/>
        <v>2592.45</v>
      </c>
      <c r="O801" s="220"/>
      <c r="P801" s="220"/>
    </row>
    <row r="802" s="53" customFormat="1" ht="33.75" spans="1:16">
      <c r="A802" s="89" t="s">
        <v>2169</v>
      </c>
      <c r="B802" s="89" t="s">
        <v>2170</v>
      </c>
      <c r="C802" s="90" t="s">
        <v>90</v>
      </c>
      <c r="D802" s="89" t="s">
        <v>2171</v>
      </c>
      <c r="E802" s="90" t="s">
        <v>151</v>
      </c>
      <c r="F802" s="91">
        <v>18</v>
      </c>
      <c r="G802" s="92">
        <v>342.91</v>
      </c>
      <c r="H802" s="93">
        <v>0.2644</v>
      </c>
      <c r="I802" s="140">
        <f t="shared" ref="I802:I805" si="178">(TRUNC(G802*H802,2)+G802)</f>
        <v>433.57</v>
      </c>
      <c r="J802" s="141">
        <f t="shared" si="171"/>
        <v>7804.26</v>
      </c>
      <c r="K802" s="219"/>
      <c r="L802" s="135">
        <f t="shared" ref="L802:L805" si="179">$L$1046</f>
        <v>0</v>
      </c>
      <c r="M802" s="169">
        <f t="shared" ref="M802:M805" si="180">I802*(1-L802)</f>
        <v>433.57</v>
      </c>
      <c r="N802" s="143">
        <f t="shared" ref="N802:N805" si="181">(TRUNC(M802*F802,2))</f>
        <v>7804.26</v>
      </c>
      <c r="O802" s="220"/>
      <c r="P802" s="220"/>
    </row>
    <row r="803" s="53" customFormat="1" ht="33.75" spans="1:16">
      <c r="A803" s="89" t="s">
        <v>2172</v>
      </c>
      <c r="B803" s="89" t="s">
        <v>2173</v>
      </c>
      <c r="C803" s="90" t="s">
        <v>90</v>
      </c>
      <c r="D803" s="89" t="s">
        <v>2174</v>
      </c>
      <c r="E803" s="90" t="s">
        <v>151</v>
      </c>
      <c r="F803" s="91">
        <v>21</v>
      </c>
      <c r="G803" s="92">
        <v>393.3</v>
      </c>
      <c r="H803" s="93">
        <v>0.2644</v>
      </c>
      <c r="I803" s="140">
        <f t="shared" si="178"/>
        <v>497.28</v>
      </c>
      <c r="J803" s="141">
        <f t="shared" si="171"/>
        <v>10442.88</v>
      </c>
      <c r="K803" s="219"/>
      <c r="L803" s="135">
        <f t="shared" si="179"/>
        <v>0</v>
      </c>
      <c r="M803" s="169">
        <f t="shared" si="180"/>
        <v>497.28</v>
      </c>
      <c r="N803" s="143">
        <f t="shared" si="181"/>
        <v>10442.88</v>
      </c>
      <c r="O803" s="220"/>
      <c r="P803" s="220"/>
    </row>
    <row r="804" s="53" customFormat="1" ht="45" spans="1:16">
      <c r="A804" s="89" t="s">
        <v>2175</v>
      </c>
      <c r="B804" s="89" t="s">
        <v>2176</v>
      </c>
      <c r="C804" s="90" t="s">
        <v>149</v>
      </c>
      <c r="D804" s="89" t="s">
        <v>2177</v>
      </c>
      <c r="E804" s="90" t="s">
        <v>151</v>
      </c>
      <c r="F804" s="91">
        <v>35</v>
      </c>
      <c r="G804" s="92">
        <v>443.77</v>
      </c>
      <c r="H804" s="93">
        <v>0.2644</v>
      </c>
      <c r="I804" s="140">
        <f t="shared" si="178"/>
        <v>561.1</v>
      </c>
      <c r="J804" s="141">
        <f t="shared" si="171"/>
        <v>19638.5</v>
      </c>
      <c r="K804" s="219"/>
      <c r="L804" s="135">
        <f t="shared" si="179"/>
        <v>0</v>
      </c>
      <c r="M804" s="169">
        <f t="shared" si="180"/>
        <v>561.1</v>
      </c>
      <c r="N804" s="143">
        <f t="shared" si="181"/>
        <v>19638.5</v>
      </c>
      <c r="O804" s="220"/>
      <c r="P804" s="220"/>
    </row>
    <row r="805" s="53" customFormat="1" ht="45" spans="1:16">
      <c r="A805" s="89" t="s">
        <v>2178</v>
      </c>
      <c r="B805" s="89" t="s">
        <v>2179</v>
      </c>
      <c r="C805" s="201" t="s">
        <v>149</v>
      </c>
      <c r="D805" s="89" t="s">
        <v>2180</v>
      </c>
      <c r="E805" s="201" t="s">
        <v>151</v>
      </c>
      <c r="F805" s="91">
        <v>1</v>
      </c>
      <c r="G805" s="202">
        <v>517</v>
      </c>
      <c r="H805" s="93">
        <v>0.2644</v>
      </c>
      <c r="I805" s="140">
        <f t="shared" si="178"/>
        <v>653.69</v>
      </c>
      <c r="J805" s="141">
        <f t="shared" si="171"/>
        <v>653.69</v>
      </c>
      <c r="K805" s="219"/>
      <c r="L805" s="135">
        <f t="shared" si="179"/>
        <v>0</v>
      </c>
      <c r="M805" s="169">
        <f t="shared" si="180"/>
        <v>653.69</v>
      </c>
      <c r="N805" s="143">
        <f t="shared" si="181"/>
        <v>653.69</v>
      </c>
      <c r="O805" s="220"/>
      <c r="P805" s="220"/>
    </row>
    <row r="806" ht="33.75" spans="1:16">
      <c r="A806" s="82" t="s">
        <v>2181</v>
      </c>
      <c r="B806" s="82" t="s">
        <v>2182</v>
      </c>
      <c r="C806" s="83" t="s">
        <v>149</v>
      </c>
      <c r="D806" s="82" t="s">
        <v>2183</v>
      </c>
      <c r="E806" s="83" t="s">
        <v>151</v>
      </c>
      <c r="F806" s="84">
        <v>2</v>
      </c>
      <c r="G806" s="85">
        <v>1023.06</v>
      </c>
      <c r="H806" s="86">
        <v>0.2644</v>
      </c>
      <c r="I806" s="126">
        <f t="shared" ref="I806:I832" si="182">(TRUNC(G806*H806,2)+G806)</f>
        <v>1293.55</v>
      </c>
      <c r="J806" s="141">
        <f t="shared" si="171"/>
        <v>2587.1</v>
      </c>
      <c r="K806" s="128"/>
      <c r="L806" s="135">
        <f t="shared" ref="L806:L809" si="183">$L$1046</f>
        <v>0</v>
      </c>
      <c r="M806" s="169">
        <f t="shared" ref="M806:M832" si="184">I806*(1-L806)</f>
        <v>1293.55</v>
      </c>
      <c r="N806" s="131">
        <f t="shared" ref="N806:N832" si="185">(TRUNC(M806*F806,2))</f>
        <v>2587.1</v>
      </c>
      <c r="O806" s="132"/>
      <c r="P806" s="132"/>
    </row>
    <row r="807" ht="33.75" spans="1:16">
      <c r="A807" s="82" t="s">
        <v>2184</v>
      </c>
      <c r="B807" s="82" t="s">
        <v>2185</v>
      </c>
      <c r="C807" s="83" t="s">
        <v>149</v>
      </c>
      <c r="D807" s="82" t="s">
        <v>2186</v>
      </c>
      <c r="E807" s="83" t="s">
        <v>151</v>
      </c>
      <c r="F807" s="84">
        <v>1</v>
      </c>
      <c r="G807" s="85">
        <v>39.77</v>
      </c>
      <c r="H807" s="86">
        <v>0.2644</v>
      </c>
      <c r="I807" s="126">
        <f t="shared" si="182"/>
        <v>50.28</v>
      </c>
      <c r="J807" s="141">
        <f t="shared" si="171"/>
        <v>50.28</v>
      </c>
      <c r="K807" s="128"/>
      <c r="L807" s="135">
        <f t="shared" si="183"/>
        <v>0</v>
      </c>
      <c r="M807" s="169">
        <f t="shared" si="184"/>
        <v>50.28</v>
      </c>
      <c r="N807" s="131">
        <f t="shared" si="185"/>
        <v>50.28</v>
      </c>
      <c r="O807" s="132"/>
      <c r="P807" s="132"/>
    </row>
    <row r="808" ht="45" spans="1:16">
      <c r="A808" s="82" t="s">
        <v>2187</v>
      </c>
      <c r="B808" s="82" t="s">
        <v>2188</v>
      </c>
      <c r="C808" s="83" t="s">
        <v>149</v>
      </c>
      <c r="D808" s="82" t="s">
        <v>2189</v>
      </c>
      <c r="E808" s="83" t="s">
        <v>151</v>
      </c>
      <c r="F808" s="84">
        <v>1</v>
      </c>
      <c r="G808" s="85">
        <v>13369.71</v>
      </c>
      <c r="H808" s="86">
        <v>0.2644</v>
      </c>
      <c r="I808" s="126">
        <f t="shared" si="182"/>
        <v>16904.66</v>
      </c>
      <c r="J808" s="141">
        <f t="shared" si="171"/>
        <v>16904.66</v>
      </c>
      <c r="K808" s="128"/>
      <c r="L808" s="135">
        <f t="shared" si="183"/>
        <v>0</v>
      </c>
      <c r="M808" s="169">
        <f t="shared" si="184"/>
        <v>16904.66</v>
      </c>
      <c r="N808" s="131">
        <f t="shared" si="185"/>
        <v>16904.66</v>
      </c>
      <c r="O808" s="132"/>
      <c r="P808" s="132"/>
    </row>
    <row r="809" ht="45" spans="1:16">
      <c r="A809" s="82" t="s">
        <v>2190</v>
      </c>
      <c r="B809" s="82" t="s">
        <v>2191</v>
      </c>
      <c r="C809" s="83" t="s">
        <v>149</v>
      </c>
      <c r="D809" s="82" t="s">
        <v>2192</v>
      </c>
      <c r="E809" s="83" t="s">
        <v>151</v>
      </c>
      <c r="F809" s="84">
        <v>1</v>
      </c>
      <c r="G809" s="85">
        <v>14855.23</v>
      </c>
      <c r="H809" s="86">
        <v>0.2644</v>
      </c>
      <c r="I809" s="126">
        <f t="shared" si="182"/>
        <v>18782.95</v>
      </c>
      <c r="J809" s="141">
        <f t="shared" si="171"/>
        <v>18782.95</v>
      </c>
      <c r="K809" s="128"/>
      <c r="L809" s="135">
        <f t="shared" si="183"/>
        <v>0</v>
      </c>
      <c r="M809" s="169">
        <f t="shared" si="184"/>
        <v>18782.95</v>
      </c>
      <c r="N809" s="131">
        <f t="shared" si="185"/>
        <v>18782.95</v>
      </c>
      <c r="O809" s="132"/>
      <c r="P809" s="132"/>
    </row>
    <row r="810" ht="56.25" spans="1:16">
      <c r="A810" s="82" t="s">
        <v>2193</v>
      </c>
      <c r="B810" s="82" t="s">
        <v>2194</v>
      </c>
      <c r="C810" s="83" t="s">
        <v>149</v>
      </c>
      <c r="D810" s="82" t="s">
        <v>2195</v>
      </c>
      <c r="E810" s="83" t="s">
        <v>151</v>
      </c>
      <c r="F810" s="84">
        <v>1</v>
      </c>
      <c r="G810" s="85">
        <v>24431.91</v>
      </c>
      <c r="H810" s="86">
        <v>0.2644</v>
      </c>
      <c r="I810" s="126">
        <f t="shared" si="182"/>
        <v>30891.7</v>
      </c>
      <c r="J810" s="141">
        <f t="shared" si="171"/>
        <v>30891.7</v>
      </c>
      <c r="K810" s="128"/>
      <c r="L810" s="135">
        <f t="shared" ref="L810:L832" si="186">$L$1046</f>
        <v>0</v>
      </c>
      <c r="M810" s="169">
        <f t="shared" si="184"/>
        <v>30891.7</v>
      </c>
      <c r="N810" s="131">
        <f t="shared" si="185"/>
        <v>30891.7</v>
      </c>
      <c r="O810" s="132"/>
      <c r="P810" s="132"/>
    </row>
    <row r="811" ht="56.25" spans="1:16">
      <c r="A811" s="82" t="s">
        <v>2196</v>
      </c>
      <c r="B811" s="82" t="s">
        <v>2197</v>
      </c>
      <c r="C811" s="83" t="s">
        <v>149</v>
      </c>
      <c r="D811" s="82" t="s">
        <v>2198</v>
      </c>
      <c r="E811" s="83" t="s">
        <v>151</v>
      </c>
      <c r="F811" s="84">
        <v>1</v>
      </c>
      <c r="G811" s="85">
        <v>28096.7</v>
      </c>
      <c r="H811" s="86">
        <v>0.2644</v>
      </c>
      <c r="I811" s="126">
        <f t="shared" si="182"/>
        <v>35525.46</v>
      </c>
      <c r="J811" s="141">
        <f t="shared" si="171"/>
        <v>35525.46</v>
      </c>
      <c r="K811" s="128"/>
      <c r="L811" s="135">
        <f t="shared" si="186"/>
        <v>0</v>
      </c>
      <c r="M811" s="169">
        <f t="shared" si="184"/>
        <v>35525.46</v>
      </c>
      <c r="N811" s="131">
        <f t="shared" si="185"/>
        <v>35525.46</v>
      </c>
      <c r="O811" s="132"/>
      <c r="P811" s="132"/>
    </row>
    <row r="812" ht="33.75" spans="1:16">
      <c r="A812" s="82" t="s">
        <v>2199</v>
      </c>
      <c r="B812" s="82" t="s">
        <v>2200</v>
      </c>
      <c r="C812" s="83" t="s">
        <v>149</v>
      </c>
      <c r="D812" s="82" t="s">
        <v>2201</v>
      </c>
      <c r="E812" s="83" t="s">
        <v>151</v>
      </c>
      <c r="F812" s="84">
        <v>23</v>
      </c>
      <c r="G812" s="85">
        <v>68.22</v>
      </c>
      <c r="H812" s="86">
        <v>0.2644</v>
      </c>
      <c r="I812" s="126">
        <f t="shared" si="182"/>
        <v>86.25</v>
      </c>
      <c r="J812" s="141">
        <f t="shared" si="171"/>
        <v>1983.75</v>
      </c>
      <c r="K812" s="128"/>
      <c r="L812" s="135">
        <f t="shared" si="186"/>
        <v>0</v>
      </c>
      <c r="M812" s="169">
        <f t="shared" si="184"/>
        <v>86.25</v>
      </c>
      <c r="N812" s="131">
        <f t="shared" si="185"/>
        <v>1983.75</v>
      </c>
      <c r="O812" s="132"/>
      <c r="P812" s="132"/>
    </row>
    <row r="813" ht="90" spans="1:16">
      <c r="A813" s="82" t="s">
        <v>2202</v>
      </c>
      <c r="B813" s="82" t="s">
        <v>2203</v>
      </c>
      <c r="C813" s="83" t="s">
        <v>149</v>
      </c>
      <c r="D813" s="82" t="s">
        <v>2204</v>
      </c>
      <c r="E813" s="83" t="s">
        <v>151</v>
      </c>
      <c r="F813" s="84">
        <v>32</v>
      </c>
      <c r="G813" s="85">
        <v>68.22</v>
      </c>
      <c r="H813" s="86">
        <v>0.2644</v>
      </c>
      <c r="I813" s="126">
        <f t="shared" si="182"/>
        <v>86.25</v>
      </c>
      <c r="J813" s="141">
        <f t="shared" si="171"/>
        <v>2760</v>
      </c>
      <c r="K813" s="128"/>
      <c r="L813" s="135">
        <f t="shared" si="186"/>
        <v>0</v>
      </c>
      <c r="M813" s="169">
        <f t="shared" si="184"/>
        <v>86.25</v>
      </c>
      <c r="N813" s="131">
        <f t="shared" si="185"/>
        <v>2760</v>
      </c>
      <c r="O813" s="132"/>
      <c r="P813" s="132"/>
    </row>
    <row r="814" ht="45" spans="1:16">
      <c r="A814" s="82" t="s">
        <v>2205</v>
      </c>
      <c r="B814" s="82" t="s">
        <v>2206</v>
      </c>
      <c r="C814" s="83" t="s">
        <v>149</v>
      </c>
      <c r="D814" s="82" t="s">
        <v>2207</v>
      </c>
      <c r="E814" s="83" t="s">
        <v>151</v>
      </c>
      <c r="F814" s="84">
        <v>10</v>
      </c>
      <c r="G814" s="85">
        <v>68.22</v>
      </c>
      <c r="H814" s="86">
        <v>0.2644</v>
      </c>
      <c r="I814" s="126">
        <f t="shared" si="182"/>
        <v>86.25</v>
      </c>
      <c r="J814" s="141">
        <f t="shared" si="171"/>
        <v>862.5</v>
      </c>
      <c r="K814" s="128"/>
      <c r="L814" s="135">
        <f t="shared" si="186"/>
        <v>0</v>
      </c>
      <c r="M814" s="169">
        <f t="shared" si="184"/>
        <v>86.25</v>
      </c>
      <c r="N814" s="131">
        <f t="shared" si="185"/>
        <v>862.5</v>
      </c>
      <c r="O814" s="132"/>
      <c r="P814" s="132"/>
    </row>
    <row r="815" ht="45" spans="1:16">
      <c r="A815" s="82" t="s">
        <v>2208</v>
      </c>
      <c r="B815" s="82" t="s">
        <v>2209</v>
      </c>
      <c r="C815" s="83" t="s">
        <v>149</v>
      </c>
      <c r="D815" s="82" t="s">
        <v>2210</v>
      </c>
      <c r="E815" s="83" t="s">
        <v>151</v>
      </c>
      <c r="F815" s="84">
        <v>17</v>
      </c>
      <c r="G815" s="85">
        <v>134.22</v>
      </c>
      <c r="H815" s="86">
        <v>0.2644</v>
      </c>
      <c r="I815" s="126">
        <f t="shared" si="182"/>
        <v>169.7</v>
      </c>
      <c r="J815" s="141">
        <f t="shared" si="171"/>
        <v>2884.9</v>
      </c>
      <c r="K815" s="128"/>
      <c r="L815" s="135">
        <f t="shared" si="186"/>
        <v>0</v>
      </c>
      <c r="M815" s="169">
        <f t="shared" si="184"/>
        <v>169.7</v>
      </c>
      <c r="N815" s="131">
        <f t="shared" si="185"/>
        <v>2884.9</v>
      </c>
      <c r="O815" s="132"/>
      <c r="P815" s="132"/>
    </row>
    <row r="816" ht="45" spans="1:16">
      <c r="A816" s="82" t="s">
        <v>2211</v>
      </c>
      <c r="B816" s="82" t="s">
        <v>2212</v>
      </c>
      <c r="C816" s="83" t="s">
        <v>149</v>
      </c>
      <c r="D816" s="82" t="s">
        <v>2213</v>
      </c>
      <c r="E816" s="83" t="s">
        <v>151</v>
      </c>
      <c r="F816" s="84">
        <v>5</v>
      </c>
      <c r="G816" s="85">
        <v>186.47</v>
      </c>
      <c r="H816" s="86">
        <v>0.2644</v>
      </c>
      <c r="I816" s="126">
        <f t="shared" si="182"/>
        <v>235.77</v>
      </c>
      <c r="J816" s="141">
        <f t="shared" si="171"/>
        <v>1178.85</v>
      </c>
      <c r="K816" s="128"/>
      <c r="L816" s="135">
        <f t="shared" si="186"/>
        <v>0</v>
      </c>
      <c r="M816" s="169">
        <f t="shared" si="184"/>
        <v>235.77</v>
      </c>
      <c r="N816" s="131">
        <f t="shared" si="185"/>
        <v>1178.85</v>
      </c>
      <c r="O816" s="132"/>
      <c r="P816" s="132"/>
    </row>
    <row r="817" ht="45" spans="1:16">
      <c r="A817" s="82" t="s">
        <v>2214</v>
      </c>
      <c r="B817" s="82" t="s">
        <v>2215</v>
      </c>
      <c r="C817" s="83" t="s">
        <v>149</v>
      </c>
      <c r="D817" s="82" t="s">
        <v>2216</v>
      </c>
      <c r="E817" s="83" t="s">
        <v>151</v>
      </c>
      <c r="F817" s="84">
        <v>3</v>
      </c>
      <c r="G817" s="85">
        <v>315.72</v>
      </c>
      <c r="H817" s="86">
        <v>0.2644</v>
      </c>
      <c r="I817" s="126">
        <f t="shared" si="182"/>
        <v>399.19</v>
      </c>
      <c r="J817" s="141">
        <f t="shared" si="171"/>
        <v>1197.57</v>
      </c>
      <c r="K817" s="128"/>
      <c r="L817" s="135">
        <f t="shared" si="186"/>
        <v>0</v>
      </c>
      <c r="M817" s="169">
        <f t="shared" si="184"/>
        <v>399.19</v>
      </c>
      <c r="N817" s="131">
        <f t="shared" si="185"/>
        <v>1197.57</v>
      </c>
      <c r="O817" s="132"/>
      <c r="P817" s="132"/>
    </row>
    <row r="818" ht="30" customHeight="1" spans="1:16">
      <c r="A818" s="82" t="s">
        <v>2217</v>
      </c>
      <c r="B818" s="82" t="s">
        <v>2218</v>
      </c>
      <c r="C818" s="83" t="s">
        <v>149</v>
      </c>
      <c r="D818" s="82" t="s">
        <v>2219</v>
      </c>
      <c r="E818" s="83" t="s">
        <v>151</v>
      </c>
      <c r="F818" s="84">
        <v>4</v>
      </c>
      <c r="G818" s="85">
        <v>315.72</v>
      </c>
      <c r="H818" s="86">
        <v>0.2644</v>
      </c>
      <c r="I818" s="126">
        <f t="shared" si="182"/>
        <v>399.19</v>
      </c>
      <c r="J818" s="141">
        <f t="shared" si="171"/>
        <v>1596.76</v>
      </c>
      <c r="K818" s="128"/>
      <c r="L818" s="135">
        <f t="shared" si="186"/>
        <v>0</v>
      </c>
      <c r="M818" s="169">
        <f t="shared" si="184"/>
        <v>399.19</v>
      </c>
      <c r="N818" s="131">
        <f t="shared" si="185"/>
        <v>1596.76</v>
      </c>
      <c r="O818" s="132"/>
      <c r="P818" s="132"/>
    </row>
    <row r="819" ht="22" customHeight="1" spans="1:16">
      <c r="A819" s="82" t="s">
        <v>2220</v>
      </c>
      <c r="B819" s="82" t="s">
        <v>2221</v>
      </c>
      <c r="C819" s="83" t="s">
        <v>149</v>
      </c>
      <c r="D819" s="82" t="s">
        <v>2222</v>
      </c>
      <c r="E819" s="83" t="s">
        <v>151</v>
      </c>
      <c r="F819" s="84">
        <v>4</v>
      </c>
      <c r="G819" s="85">
        <v>315.72</v>
      </c>
      <c r="H819" s="86">
        <v>0.2644</v>
      </c>
      <c r="I819" s="126">
        <f t="shared" si="182"/>
        <v>399.19</v>
      </c>
      <c r="J819" s="141">
        <f t="shared" si="171"/>
        <v>1596.76</v>
      </c>
      <c r="K819" s="128"/>
      <c r="L819" s="135">
        <f t="shared" si="186"/>
        <v>0</v>
      </c>
      <c r="M819" s="169">
        <f t="shared" si="184"/>
        <v>399.19</v>
      </c>
      <c r="N819" s="131">
        <f t="shared" si="185"/>
        <v>1596.76</v>
      </c>
      <c r="O819" s="132"/>
      <c r="P819" s="132"/>
    </row>
    <row r="820" ht="45" spans="1:16">
      <c r="A820" s="82" t="s">
        <v>2223</v>
      </c>
      <c r="B820" s="82" t="s">
        <v>2224</v>
      </c>
      <c r="C820" s="83" t="s">
        <v>149</v>
      </c>
      <c r="D820" s="82" t="s">
        <v>2225</v>
      </c>
      <c r="E820" s="83" t="s">
        <v>151</v>
      </c>
      <c r="F820" s="84">
        <v>12</v>
      </c>
      <c r="G820" s="85">
        <v>380.35</v>
      </c>
      <c r="H820" s="86">
        <v>0.2644</v>
      </c>
      <c r="I820" s="126">
        <f t="shared" si="182"/>
        <v>480.91</v>
      </c>
      <c r="J820" s="141">
        <f t="shared" si="171"/>
        <v>5770.92</v>
      </c>
      <c r="K820" s="128"/>
      <c r="L820" s="135">
        <f t="shared" si="186"/>
        <v>0</v>
      </c>
      <c r="M820" s="169">
        <f t="shared" si="184"/>
        <v>480.91</v>
      </c>
      <c r="N820" s="131">
        <f t="shared" si="185"/>
        <v>5770.92</v>
      </c>
      <c r="O820" s="132"/>
      <c r="P820" s="132"/>
    </row>
    <row r="821" ht="22" customHeight="1" spans="1:16">
      <c r="A821" s="82" t="s">
        <v>2226</v>
      </c>
      <c r="B821" s="82" t="s">
        <v>2227</v>
      </c>
      <c r="C821" s="83" t="s">
        <v>149</v>
      </c>
      <c r="D821" s="82" t="s">
        <v>2228</v>
      </c>
      <c r="E821" s="83" t="s">
        <v>151</v>
      </c>
      <c r="F821" s="84">
        <v>3</v>
      </c>
      <c r="G821" s="85">
        <v>510.97</v>
      </c>
      <c r="H821" s="86">
        <v>0.2644</v>
      </c>
      <c r="I821" s="126">
        <f t="shared" si="182"/>
        <v>646.07</v>
      </c>
      <c r="J821" s="141">
        <f t="shared" si="171"/>
        <v>1938.21</v>
      </c>
      <c r="K821" s="128"/>
      <c r="L821" s="135">
        <f t="shared" si="186"/>
        <v>0</v>
      </c>
      <c r="M821" s="169">
        <f t="shared" si="184"/>
        <v>646.07</v>
      </c>
      <c r="N821" s="131">
        <f t="shared" si="185"/>
        <v>1938.21</v>
      </c>
      <c r="O821" s="132"/>
      <c r="P821" s="132"/>
    </row>
    <row r="822" ht="24" customHeight="1" spans="1:16">
      <c r="A822" s="82" t="s">
        <v>2229</v>
      </c>
      <c r="B822" s="82" t="s">
        <v>2230</v>
      </c>
      <c r="C822" s="83" t="s">
        <v>149</v>
      </c>
      <c r="D822" s="82" t="s">
        <v>2231</v>
      </c>
      <c r="E822" s="83" t="s">
        <v>151</v>
      </c>
      <c r="F822" s="84">
        <v>6</v>
      </c>
      <c r="G822" s="85">
        <v>1043.1</v>
      </c>
      <c r="H822" s="86">
        <v>0.2644</v>
      </c>
      <c r="I822" s="126">
        <f t="shared" si="182"/>
        <v>1318.89</v>
      </c>
      <c r="J822" s="141">
        <f t="shared" si="171"/>
        <v>7913.34</v>
      </c>
      <c r="K822" s="128"/>
      <c r="L822" s="135">
        <f t="shared" si="186"/>
        <v>0</v>
      </c>
      <c r="M822" s="169">
        <f t="shared" si="184"/>
        <v>1318.89</v>
      </c>
      <c r="N822" s="131">
        <f t="shared" si="185"/>
        <v>7913.34</v>
      </c>
      <c r="O822" s="132"/>
      <c r="P822" s="132"/>
    </row>
    <row r="823" ht="33.75" spans="1:16">
      <c r="A823" s="82" t="s">
        <v>2232</v>
      </c>
      <c r="B823" s="82" t="s">
        <v>2233</v>
      </c>
      <c r="C823" s="83" t="s">
        <v>149</v>
      </c>
      <c r="D823" s="82" t="s">
        <v>2234</v>
      </c>
      <c r="E823" s="83" t="s">
        <v>151</v>
      </c>
      <c r="F823" s="84">
        <v>2</v>
      </c>
      <c r="G823" s="85">
        <v>897.88</v>
      </c>
      <c r="H823" s="86">
        <v>0.2644</v>
      </c>
      <c r="I823" s="126">
        <f t="shared" si="182"/>
        <v>1135.27</v>
      </c>
      <c r="J823" s="141">
        <f t="shared" si="171"/>
        <v>2270.54</v>
      </c>
      <c r="K823" s="128"/>
      <c r="L823" s="135">
        <f t="shared" si="186"/>
        <v>0</v>
      </c>
      <c r="M823" s="169">
        <f t="shared" si="184"/>
        <v>1135.27</v>
      </c>
      <c r="N823" s="131">
        <f t="shared" si="185"/>
        <v>2270.54</v>
      </c>
      <c r="O823" s="132"/>
      <c r="P823" s="132"/>
    </row>
    <row r="824" ht="22" customHeight="1" spans="1:16">
      <c r="A824" s="82" t="s">
        <v>2235</v>
      </c>
      <c r="B824" s="82" t="s">
        <v>2236</v>
      </c>
      <c r="C824" s="83" t="s">
        <v>149</v>
      </c>
      <c r="D824" s="82" t="s">
        <v>2237</v>
      </c>
      <c r="E824" s="83" t="s">
        <v>151</v>
      </c>
      <c r="F824" s="84">
        <v>1</v>
      </c>
      <c r="G824" s="85">
        <v>938.89</v>
      </c>
      <c r="H824" s="86">
        <v>0.2644</v>
      </c>
      <c r="I824" s="126">
        <f t="shared" si="182"/>
        <v>1187.13</v>
      </c>
      <c r="J824" s="141">
        <f t="shared" si="171"/>
        <v>1187.13</v>
      </c>
      <c r="K824" s="128"/>
      <c r="L824" s="135">
        <f t="shared" si="186"/>
        <v>0</v>
      </c>
      <c r="M824" s="169">
        <f t="shared" si="184"/>
        <v>1187.13</v>
      </c>
      <c r="N824" s="131">
        <f t="shared" si="185"/>
        <v>1187.13</v>
      </c>
      <c r="O824" s="132"/>
      <c r="P824" s="132"/>
    </row>
    <row r="825" ht="26" customHeight="1" spans="1:16">
      <c r="A825" s="82" t="s">
        <v>2238</v>
      </c>
      <c r="B825" s="82" t="s">
        <v>2239</v>
      </c>
      <c r="C825" s="83" t="s">
        <v>149</v>
      </c>
      <c r="D825" s="82" t="s">
        <v>2240</v>
      </c>
      <c r="E825" s="83" t="s">
        <v>151</v>
      </c>
      <c r="F825" s="84">
        <v>3</v>
      </c>
      <c r="G825" s="85">
        <v>952.98</v>
      </c>
      <c r="H825" s="86">
        <v>0.2644</v>
      </c>
      <c r="I825" s="126">
        <f t="shared" si="182"/>
        <v>1204.94</v>
      </c>
      <c r="J825" s="141">
        <f t="shared" si="171"/>
        <v>3614.82</v>
      </c>
      <c r="K825" s="128"/>
      <c r="L825" s="135">
        <f t="shared" si="186"/>
        <v>0</v>
      </c>
      <c r="M825" s="169">
        <f t="shared" si="184"/>
        <v>1204.94</v>
      </c>
      <c r="N825" s="131">
        <f t="shared" si="185"/>
        <v>3614.82</v>
      </c>
      <c r="O825" s="132"/>
      <c r="P825" s="132"/>
    </row>
    <row r="826" ht="33.75" spans="1:16">
      <c r="A826" s="82" t="s">
        <v>2241</v>
      </c>
      <c r="B826" s="82" t="s">
        <v>2242</v>
      </c>
      <c r="C826" s="83" t="s">
        <v>149</v>
      </c>
      <c r="D826" s="82" t="s">
        <v>2243</v>
      </c>
      <c r="E826" s="83" t="s">
        <v>151</v>
      </c>
      <c r="F826" s="84">
        <v>4</v>
      </c>
      <c r="G826" s="85">
        <v>976.95</v>
      </c>
      <c r="H826" s="86">
        <v>0.2644</v>
      </c>
      <c r="I826" s="126">
        <f t="shared" si="182"/>
        <v>1235.25</v>
      </c>
      <c r="J826" s="141">
        <f t="shared" ref="J826:J835" si="187">(TRUNC(I826*F826,2))</f>
        <v>4941</v>
      </c>
      <c r="K826" s="128"/>
      <c r="L826" s="135">
        <f t="shared" si="186"/>
        <v>0</v>
      </c>
      <c r="M826" s="169">
        <f t="shared" si="184"/>
        <v>1235.25</v>
      </c>
      <c r="N826" s="131">
        <f t="shared" si="185"/>
        <v>4941</v>
      </c>
      <c r="O826" s="132"/>
      <c r="P826" s="132"/>
    </row>
    <row r="827" ht="33.75" spans="1:16">
      <c r="A827" s="82" t="s">
        <v>2244</v>
      </c>
      <c r="B827" s="82" t="s">
        <v>2245</v>
      </c>
      <c r="C827" s="83" t="s">
        <v>149</v>
      </c>
      <c r="D827" s="82" t="s">
        <v>2246</v>
      </c>
      <c r="E827" s="83" t="s">
        <v>151</v>
      </c>
      <c r="F827" s="84">
        <v>1</v>
      </c>
      <c r="G827" s="85">
        <v>996.51</v>
      </c>
      <c r="H827" s="86">
        <v>0.2644</v>
      </c>
      <c r="I827" s="126">
        <f t="shared" si="182"/>
        <v>1259.98</v>
      </c>
      <c r="J827" s="141">
        <f t="shared" si="187"/>
        <v>1259.98</v>
      </c>
      <c r="K827" s="128"/>
      <c r="L827" s="135">
        <f t="shared" si="186"/>
        <v>0</v>
      </c>
      <c r="M827" s="169">
        <f t="shared" si="184"/>
        <v>1259.98</v>
      </c>
      <c r="N827" s="131">
        <f t="shared" si="185"/>
        <v>1259.98</v>
      </c>
      <c r="O827" s="132"/>
      <c r="P827" s="132"/>
    </row>
    <row r="828" ht="33.75" spans="1:16">
      <c r="A828" s="82" t="s">
        <v>2247</v>
      </c>
      <c r="B828" s="82" t="s">
        <v>2248</v>
      </c>
      <c r="C828" s="83" t="s">
        <v>149</v>
      </c>
      <c r="D828" s="82" t="s">
        <v>2249</v>
      </c>
      <c r="E828" s="83" t="s">
        <v>151</v>
      </c>
      <c r="F828" s="84">
        <v>1</v>
      </c>
      <c r="G828" s="85">
        <v>1021.57</v>
      </c>
      <c r="H828" s="86">
        <v>0.2644</v>
      </c>
      <c r="I828" s="126">
        <f t="shared" si="182"/>
        <v>1291.67</v>
      </c>
      <c r="J828" s="141">
        <f t="shared" si="187"/>
        <v>1291.67</v>
      </c>
      <c r="K828" s="128"/>
      <c r="L828" s="135">
        <f t="shared" si="186"/>
        <v>0</v>
      </c>
      <c r="M828" s="169">
        <f t="shared" si="184"/>
        <v>1291.67</v>
      </c>
      <c r="N828" s="131">
        <f t="shared" si="185"/>
        <v>1291.67</v>
      </c>
      <c r="O828" s="132"/>
      <c r="P828" s="132"/>
    </row>
    <row r="829" ht="33.75" spans="1:16">
      <c r="A829" s="82" t="s">
        <v>2250</v>
      </c>
      <c r="B829" s="82" t="s">
        <v>2251</v>
      </c>
      <c r="C829" s="83" t="s">
        <v>149</v>
      </c>
      <c r="D829" s="82" t="s">
        <v>2252</v>
      </c>
      <c r="E829" s="83" t="s">
        <v>151</v>
      </c>
      <c r="F829" s="84">
        <v>1</v>
      </c>
      <c r="G829" s="85">
        <v>1026.63</v>
      </c>
      <c r="H829" s="86">
        <v>0.2644</v>
      </c>
      <c r="I829" s="126">
        <f t="shared" si="182"/>
        <v>1298.07</v>
      </c>
      <c r="J829" s="141">
        <f t="shared" si="187"/>
        <v>1298.07</v>
      </c>
      <c r="K829" s="128"/>
      <c r="L829" s="135">
        <f t="shared" si="186"/>
        <v>0</v>
      </c>
      <c r="M829" s="169">
        <f t="shared" si="184"/>
        <v>1298.07</v>
      </c>
      <c r="N829" s="131">
        <f t="shared" si="185"/>
        <v>1298.07</v>
      </c>
      <c r="O829" s="132"/>
      <c r="P829" s="132"/>
    </row>
    <row r="830" ht="33.75" spans="1:16">
      <c r="A830" s="82" t="s">
        <v>2253</v>
      </c>
      <c r="B830" s="82" t="s">
        <v>2254</v>
      </c>
      <c r="C830" s="83" t="s">
        <v>149</v>
      </c>
      <c r="D830" s="82" t="s">
        <v>2255</v>
      </c>
      <c r="E830" s="83" t="s">
        <v>151</v>
      </c>
      <c r="F830" s="84">
        <v>1</v>
      </c>
      <c r="G830" s="85">
        <v>1048.45</v>
      </c>
      <c r="H830" s="86">
        <v>0.2644</v>
      </c>
      <c r="I830" s="126">
        <f t="shared" si="182"/>
        <v>1325.66</v>
      </c>
      <c r="J830" s="141">
        <f t="shared" si="187"/>
        <v>1325.66</v>
      </c>
      <c r="K830" s="128"/>
      <c r="L830" s="135">
        <f t="shared" si="186"/>
        <v>0</v>
      </c>
      <c r="M830" s="169">
        <f t="shared" si="184"/>
        <v>1325.66</v>
      </c>
      <c r="N830" s="131">
        <f t="shared" si="185"/>
        <v>1325.66</v>
      </c>
      <c r="O830" s="132"/>
      <c r="P830" s="132"/>
    </row>
    <row r="831" s="53" customFormat="1" ht="33.75" spans="1:16">
      <c r="A831" s="89" t="s">
        <v>2256</v>
      </c>
      <c r="B831" s="89" t="s">
        <v>2257</v>
      </c>
      <c r="C831" s="201" t="s">
        <v>149</v>
      </c>
      <c r="D831" s="89" t="s">
        <v>2258</v>
      </c>
      <c r="E831" s="201" t="s">
        <v>151</v>
      </c>
      <c r="F831" s="91">
        <v>1</v>
      </c>
      <c r="G831" s="202">
        <v>1073.52</v>
      </c>
      <c r="H831" s="86">
        <v>0.2644</v>
      </c>
      <c r="I831" s="126">
        <f t="shared" si="182"/>
        <v>1357.35</v>
      </c>
      <c r="J831" s="141">
        <f t="shared" si="187"/>
        <v>1357.35</v>
      </c>
      <c r="K831" s="128"/>
      <c r="L831" s="135">
        <f t="shared" si="186"/>
        <v>0</v>
      </c>
      <c r="M831" s="169">
        <f t="shared" si="184"/>
        <v>1357.35</v>
      </c>
      <c r="N831" s="131">
        <f t="shared" si="185"/>
        <v>1357.35</v>
      </c>
      <c r="O831" s="220"/>
      <c r="P831" s="220"/>
    </row>
    <row r="832" s="53" customFormat="1" ht="33.75" spans="1:16">
      <c r="A832" s="89" t="s">
        <v>2259</v>
      </c>
      <c r="B832" s="89" t="s">
        <v>2260</v>
      </c>
      <c r="C832" s="201" t="s">
        <v>149</v>
      </c>
      <c r="D832" s="89" t="s">
        <v>2261</v>
      </c>
      <c r="E832" s="201" t="s">
        <v>151</v>
      </c>
      <c r="F832" s="91">
        <v>1</v>
      </c>
      <c r="G832" s="202">
        <v>1105.97</v>
      </c>
      <c r="H832" s="86">
        <v>0.2644</v>
      </c>
      <c r="I832" s="126">
        <f t="shared" si="182"/>
        <v>1398.38</v>
      </c>
      <c r="J832" s="141">
        <f t="shared" si="187"/>
        <v>1398.38</v>
      </c>
      <c r="K832" s="128"/>
      <c r="L832" s="135">
        <f t="shared" si="186"/>
        <v>0</v>
      </c>
      <c r="M832" s="169">
        <f t="shared" si="184"/>
        <v>1398.38</v>
      </c>
      <c r="N832" s="131">
        <f t="shared" si="185"/>
        <v>1398.38</v>
      </c>
      <c r="O832" s="220"/>
      <c r="P832" s="220"/>
    </row>
    <row r="833" ht="33.75" spans="1:16">
      <c r="A833" s="82" t="s">
        <v>2262</v>
      </c>
      <c r="B833" s="82" t="s">
        <v>2263</v>
      </c>
      <c r="C833" s="83" t="s">
        <v>149</v>
      </c>
      <c r="D833" s="82" t="s">
        <v>2264</v>
      </c>
      <c r="E833" s="83" t="s">
        <v>151</v>
      </c>
      <c r="F833" s="84">
        <v>1</v>
      </c>
      <c r="G833" s="85">
        <v>1081.78</v>
      </c>
      <c r="H833" s="86">
        <v>0.2644</v>
      </c>
      <c r="I833" s="126">
        <f t="shared" ref="I833:I840" si="188">(TRUNC(G833*H833,2)+G833)</f>
        <v>1367.8</v>
      </c>
      <c r="J833" s="141">
        <f t="shared" si="187"/>
        <v>1367.8</v>
      </c>
      <c r="K833" s="128"/>
      <c r="L833" s="135">
        <f t="shared" ref="L833:L838" si="189">$L$1046</f>
        <v>0</v>
      </c>
      <c r="M833" s="169">
        <f t="shared" ref="M833:M840" si="190">I833*(1-L833)</f>
        <v>1367.8</v>
      </c>
      <c r="N833" s="131">
        <f t="shared" ref="N833:N840" si="191">(TRUNC(M833*F833,2))</f>
        <v>1367.8</v>
      </c>
      <c r="O833" s="132"/>
      <c r="P833" s="132"/>
    </row>
    <row r="834" ht="33.75" spans="1:16">
      <c r="A834" s="82" t="s">
        <v>2265</v>
      </c>
      <c r="B834" s="82" t="s">
        <v>2266</v>
      </c>
      <c r="C834" s="83" t="s">
        <v>149</v>
      </c>
      <c r="D834" s="82" t="s">
        <v>2267</v>
      </c>
      <c r="E834" s="83" t="s">
        <v>151</v>
      </c>
      <c r="F834" s="84">
        <v>1</v>
      </c>
      <c r="G834" s="85">
        <v>1191.44</v>
      </c>
      <c r="H834" s="86">
        <v>0.2644</v>
      </c>
      <c r="I834" s="126">
        <f t="shared" si="188"/>
        <v>1506.45</v>
      </c>
      <c r="J834" s="141">
        <f t="shared" si="187"/>
        <v>1506.45</v>
      </c>
      <c r="K834" s="128"/>
      <c r="L834" s="135">
        <f t="shared" si="189"/>
        <v>0</v>
      </c>
      <c r="M834" s="169">
        <f t="shared" si="190"/>
        <v>1506.45</v>
      </c>
      <c r="N834" s="131">
        <f t="shared" si="191"/>
        <v>1506.45</v>
      </c>
      <c r="O834" s="132"/>
      <c r="P834" s="132"/>
    </row>
    <row r="835" ht="33.75" spans="1:16">
      <c r="A835" s="82" t="s">
        <v>2268</v>
      </c>
      <c r="B835" s="82" t="s">
        <v>2269</v>
      </c>
      <c r="C835" s="83" t="s">
        <v>149</v>
      </c>
      <c r="D835" s="82" t="s">
        <v>2270</v>
      </c>
      <c r="E835" s="83" t="s">
        <v>151</v>
      </c>
      <c r="F835" s="84">
        <v>2</v>
      </c>
      <c r="G835" s="85">
        <v>1227.45</v>
      </c>
      <c r="H835" s="86">
        <v>0.2644</v>
      </c>
      <c r="I835" s="126">
        <f t="shared" si="188"/>
        <v>1551.98</v>
      </c>
      <c r="J835" s="141">
        <f t="shared" si="187"/>
        <v>3103.96</v>
      </c>
      <c r="K835" s="128"/>
      <c r="L835" s="135">
        <f t="shared" si="189"/>
        <v>0</v>
      </c>
      <c r="M835" s="169">
        <f t="shared" si="190"/>
        <v>1551.98</v>
      </c>
      <c r="N835" s="131">
        <f t="shared" si="191"/>
        <v>3103.96</v>
      </c>
      <c r="O835" s="132"/>
      <c r="P835" s="132"/>
    </row>
    <row r="836" ht="33.75" spans="1:16">
      <c r="A836" s="82" t="s">
        <v>2271</v>
      </c>
      <c r="B836" s="82" t="s">
        <v>2272</v>
      </c>
      <c r="C836" s="83" t="s">
        <v>149</v>
      </c>
      <c r="D836" s="82" t="s">
        <v>2273</v>
      </c>
      <c r="E836" s="83" t="s">
        <v>151</v>
      </c>
      <c r="F836" s="84">
        <v>1</v>
      </c>
      <c r="G836" s="85">
        <v>1264.55</v>
      </c>
      <c r="H836" s="86">
        <v>0.2644</v>
      </c>
      <c r="I836" s="126">
        <f t="shared" si="188"/>
        <v>1598.89</v>
      </c>
      <c r="J836" s="141">
        <f t="shared" ref="J836:J857" si="192">(TRUNC(I836*F836,2))</f>
        <v>1598.89</v>
      </c>
      <c r="K836" s="128"/>
      <c r="L836" s="135">
        <f t="shared" si="189"/>
        <v>0</v>
      </c>
      <c r="M836" s="169">
        <f t="shared" si="190"/>
        <v>1598.89</v>
      </c>
      <c r="N836" s="131">
        <f t="shared" si="191"/>
        <v>1598.89</v>
      </c>
      <c r="O836" s="132"/>
      <c r="P836" s="132"/>
    </row>
    <row r="837" ht="33.75" spans="1:16">
      <c r="A837" s="82" t="s">
        <v>2274</v>
      </c>
      <c r="B837" s="82" t="s">
        <v>2275</v>
      </c>
      <c r="C837" s="83" t="s">
        <v>149</v>
      </c>
      <c r="D837" s="82" t="s">
        <v>2276</v>
      </c>
      <c r="E837" s="83" t="s">
        <v>151</v>
      </c>
      <c r="F837" s="84">
        <v>1</v>
      </c>
      <c r="G837" s="85">
        <v>1298.13</v>
      </c>
      <c r="H837" s="86">
        <v>0.2644</v>
      </c>
      <c r="I837" s="126">
        <f t="shared" si="188"/>
        <v>1641.35</v>
      </c>
      <c r="J837" s="141">
        <f t="shared" si="192"/>
        <v>1641.35</v>
      </c>
      <c r="K837" s="128"/>
      <c r="L837" s="135">
        <f t="shared" si="189"/>
        <v>0</v>
      </c>
      <c r="M837" s="169">
        <f t="shared" si="190"/>
        <v>1641.35</v>
      </c>
      <c r="N837" s="131">
        <f t="shared" si="191"/>
        <v>1641.35</v>
      </c>
      <c r="O837" s="132"/>
      <c r="P837" s="132"/>
    </row>
    <row r="838" ht="45" spans="1:16">
      <c r="A838" s="82" t="s">
        <v>2277</v>
      </c>
      <c r="B838" s="82" t="s">
        <v>2278</v>
      </c>
      <c r="C838" s="83" t="s">
        <v>149</v>
      </c>
      <c r="D838" s="82" t="s">
        <v>2279</v>
      </c>
      <c r="E838" s="83" t="s">
        <v>151</v>
      </c>
      <c r="F838" s="84">
        <v>1</v>
      </c>
      <c r="G838" s="85">
        <v>662.17</v>
      </c>
      <c r="H838" s="86">
        <v>0.2644</v>
      </c>
      <c r="I838" s="126">
        <f t="shared" si="188"/>
        <v>837.24</v>
      </c>
      <c r="J838" s="141">
        <f t="shared" si="192"/>
        <v>837.24</v>
      </c>
      <c r="K838" s="128"/>
      <c r="L838" s="135">
        <f t="shared" si="189"/>
        <v>0</v>
      </c>
      <c r="M838" s="169">
        <f t="shared" si="190"/>
        <v>837.24</v>
      </c>
      <c r="N838" s="131">
        <f t="shared" si="191"/>
        <v>837.24</v>
      </c>
      <c r="O838" s="132"/>
      <c r="P838" s="132"/>
    </row>
    <row r="839" ht="56.25" spans="1:16">
      <c r="A839" s="82" t="s">
        <v>2280</v>
      </c>
      <c r="B839" s="82" t="s">
        <v>2281</v>
      </c>
      <c r="C839" s="83" t="s">
        <v>90</v>
      </c>
      <c r="D839" s="82" t="s">
        <v>2282</v>
      </c>
      <c r="E839" s="83" t="s">
        <v>151</v>
      </c>
      <c r="F839" s="84">
        <v>1</v>
      </c>
      <c r="G839" s="85">
        <v>1013.47</v>
      </c>
      <c r="H839" s="86">
        <v>0.2644</v>
      </c>
      <c r="I839" s="126">
        <f t="shared" si="188"/>
        <v>1281.43</v>
      </c>
      <c r="J839" s="141">
        <f t="shared" si="192"/>
        <v>1281.43</v>
      </c>
      <c r="K839" s="128"/>
      <c r="L839" s="135">
        <f t="shared" ref="L839:L857" si="193">$L$1046</f>
        <v>0</v>
      </c>
      <c r="M839" s="169">
        <f t="shared" si="190"/>
        <v>1281.43</v>
      </c>
      <c r="N839" s="131">
        <f t="shared" si="191"/>
        <v>1281.43</v>
      </c>
      <c r="O839" s="132"/>
      <c r="P839" s="132"/>
    </row>
    <row r="840" s="53" customFormat="1" ht="22.5" spans="1:16">
      <c r="A840" s="89" t="s">
        <v>2283</v>
      </c>
      <c r="B840" s="89" t="s">
        <v>2284</v>
      </c>
      <c r="C840" s="201" t="s">
        <v>166</v>
      </c>
      <c r="D840" s="89" t="s">
        <v>2285</v>
      </c>
      <c r="E840" s="201" t="s">
        <v>151</v>
      </c>
      <c r="F840" s="91">
        <v>4</v>
      </c>
      <c r="G840" s="202">
        <v>1466.07</v>
      </c>
      <c r="H840" s="86">
        <v>0.2644</v>
      </c>
      <c r="I840" s="126">
        <f t="shared" si="188"/>
        <v>1853.69</v>
      </c>
      <c r="J840" s="141">
        <f t="shared" si="192"/>
        <v>7414.76</v>
      </c>
      <c r="K840" s="128"/>
      <c r="L840" s="135">
        <f t="shared" si="193"/>
        <v>0</v>
      </c>
      <c r="M840" s="169">
        <f t="shared" si="190"/>
        <v>1853.69</v>
      </c>
      <c r="N840" s="131">
        <f t="shared" si="191"/>
        <v>7414.76</v>
      </c>
      <c r="O840" s="220"/>
      <c r="P840" s="220"/>
    </row>
    <row r="841" ht="45" spans="1:16">
      <c r="A841" s="82" t="s">
        <v>2286</v>
      </c>
      <c r="B841" s="82" t="s">
        <v>2287</v>
      </c>
      <c r="C841" s="83" t="s">
        <v>149</v>
      </c>
      <c r="D841" s="82" t="s">
        <v>2288</v>
      </c>
      <c r="E841" s="83" t="s">
        <v>151</v>
      </c>
      <c r="F841" s="84">
        <v>1</v>
      </c>
      <c r="G841" s="85">
        <v>1702.36</v>
      </c>
      <c r="H841" s="86">
        <v>0.2644</v>
      </c>
      <c r="I841" s="126">
        <f t="shared" ref="I841:I857" si="194">(TRUNC(G841*H841,2)+G841)</f>
        <v>2152.46</v>
      </c>
      <c r="J841" s="141">
        <f t="shared" si="192"/>
        <v>2152.46</v>
      </c>
      <c r="K841" s="128"/>
      <c r="L841" s="135">
        <f t="shared" si="193"/>
        <v>0</v>
      </c>
      <c r="M841" s="169">
        <f t="shared" ref="M841:M857" si="195">I841*(1-L841)</f>
        <v>2152.46</v>
      </c>
      <c r="N841" s="131">
        <f t="shared" ref="N841:N857" si="196">(TRUNC(M841*F841,2))</f>
        <v>2152.46</v>
      </c>
      <c r="O841" s="132"/>
      <c r="P841" s="132"/>
    </row>
    <row r="842" ht="45" spans="1:16">
      <c r="A842" s="82" t="s">
        <v>2289</v>
      </c>
      <c r="B842" s="82" t="s">
        <v>2290</v>
      </c>
      <c r="C842" s="83" t="s">
        <v>149</v>
      </c>
      <c r="D842" s="82" t="s">
        <v>2291</v>
      </c>
      <c r="E842" s="83" t="s">
        <v>151</v>
      </c>
      <c r="F842" s="84">
        <v>1</v>
      </c>
      <c r="G842" s="85">
        <v>1702.36</v>
      </c>
      <c r="H842" s="86">
        <v>0.2644</v>
      </c>
      <c r="I842" s="126">
        <f t="shared" si="194"/>
        <v>2152.46</v>
      </c>
      <c r="J842" s="141">
        <f t="shared" si="192"/>
        <v>2152.46</v>
      </c>
      <c r="K842" s="128"/>
      <c r="L842" s="135">
        <f t="shared" si="193"/>
        <v>0</v>
      </c>
      <c r="M842" s="169">
        <f t="shared" si="195"/>
        <v>2152.46</v>
      </c>
      <c r="N842" s="131">
        <f t="shared" si="196"/>
        <v>2152.46</v>
      </c>
      <c r="O842" s="132"/>
      <c r="P842" s="132"/>
    </row>
    <row r="843" ht="56.25" spans="1:16">
      <c r="A843" s="82" t="s">
        <v>2292</v>
      </c>
      <c r="B843" s="82" t="s">
        <v>2293</v>
      </c>
      <c r="C843" s="83" t="s">
        <v>90</v>
      </c>
      <c r="D843" s="82" t="s">
        <v>2294</v>
      </c>
      <c r="E843" s="83" t="s">
        <v>151</v>
      </c>
      <c r="F843" s="84">
        <v>2</v>
      </c>
      <c r="G843" s="85">
        <v>1652.89</v>
      </c>
      <c r="H843" s="86">
        <v>0.2644</v>
      </c>
      <c r="I843" s="126">
        <f t="shared" si="194"/>
        <v>2089.91</v>
      </c>
      <c r="J843" s="141">
        <f t="shared" si="192"/>
        <v>4179.82</v>
      </c>
      <c r="K843" s="128"/>
      <c r="L843" s="135">
        <f t="shared" si="193"/>
        <v>0</v>
      </c>
      <c r="M843" s="169">
        <f t="shared" si="195"/>
        <v>2089.91</v>
      </c>
      <c r="N843" s="131">
        <f t="shared" si="196"/>
        <v>4179.82</v>
      </c>
      <c r="O843" s="132"/>
      <c r="P843" s="132"/>
    </row>
    <row r="844" ht="45" spans="1:16">
      <c r="A844" s="82" t="s">
        <v>2295</v>
      </c>
      <c r="B844" s="82" t="s">
        <v>2296</v>
      </c>
      <c r="C844" s="83" t="s">
        <v>149</v>
      </c>
      <c r="D844" s="82" t="s">
        <v>2297</v>
      </c>
      <c r="E844" s="83" t="s">
        <v>151</v>
      </c>
      <c r="F844" s="84">
        <v>1</v>
      </c>
      <c r="G844" s="85">
        <v>6115.83</v>
      </c>
      <c r="H844" s="86">
        <v>0.2644</v>
      </c>
      <c r="I844" s="126">
        <f t="shared" si="194"/>
        <v>7732.85</v>
      </c>
      <c r="J844" s="141">
        <f t="shared" si="192"/>
        <v>7732.85</v>
      </c>
      <c r="K844" s="128"/>
      <c r="L844" s="135">
        <f t="shared" si="193"/>
        <v>0</v>
      </c>
      <c r="M844" s="169">
        <f t="shared" si="195"/>
        <v>7732.85</v>
      </c>
      <c r="N844" s="131">
        <f t="shared" si="196"/>
        <v>7732.85</v>
      </c>
      <c r="O844" s="132"/>
      <c r="P844" s="132"/>
    </row>
    <row r="845" ht="45" spans="1:16">
      <c r="A845" s="82" t="s">
        <v>2298</v>
      </c>
      <c r="B845" s="82" t="s">
        <v>2299</v>
      </c>
      <c r="C845" s="83" t="s">
        <v>149</v>
      </c>
      <c r="D845" s="82" t="s">
        <v>2300</v>
      </c>
      <c r="E845" s="83" t="s">
        <v>151</v>
      </c>
      <c r="F845" s="84">
        <v>1</v>
      </c>
      <c r="G845" s="85">
        <v>6727.41</v>
      </c>
      <c r="H845" s="86">
        <v>0.2644</v>
      </c>
      <c r="I845" s="126">
        <f t="shared" si="194"/>
        <v>8506.13</v>
      </c>
      <c r="J845" s="141">
        <f t="shared" si="192"/>
        <v>8506.13</v>
      </c>
      <c r="K845" s="128"/>
      <c r="L845" s="135">
        <f t="shared" si="193"/>
        <v>0</v>
      </c>
      <c r="M845" s="169">
        <f t="shared" si="195"/>
        <v>8506.13</v>
      </c>
      <c r="N845" s="131">
        <f t="shared" si="196"/>
        <v>8506.13</v>
      </c>
      <c r="O845" s="132"/>
      <c r="P845" s="132"/>
    </row>
    <row r="846" ht="45" spans="1:16">
      <c r="A846" s="82" t="s">
        <v>2301</v>
      </c>
      <c r="B846" s="82" t="s">
        <v>2302</v>
      </c>
      <c r="C846" s="83" t="s">
        <v>149</v>
      </c>
      <c r="D846" s="82" t="s">
        <v>2303</v>
      </c>
      <c r="E846" s="83" t="s">
        <v>151</v>
      </c>
      <c r="F846" s="84">
        <v>24</v>
      </c>
      <c r="G846" s="85">
        <v>56.86</v>
      </c>
      <c r="H846" s="86">
        <v>0.2644</v>
      </c>
      <c r="I846" s="126">
        <f t="shared" si="194"/>
        <v>71.89</v>
      </c>
      <c r="J846" s="141">
        <f t="shared" si="192"/>
        <v>1725.36</v>
      </c>
      <c r="K846" s="128"/>
      <c r="L846" s="135">
        <f t="shared" si="193"/>
        <v>0</v>
      </c>
      <c r="M846" s="169">
        <f t="shared" si="195"/>
        <v>71.89</v>
      </c>
      <c r="N846" s="131">
        <f t="shared" si="196"/>
        <v>1725.36</v>
      </c>
      <c r="O846" s="132"/>
      <c r="P846" s="132"/>
    </row>
    <row r="847" ht="45" spans="1:16">
      <c r="A847" s="82" t="s">
        <v>2304</v>
      </c>
      <c r="B847" s="82" t="s">
        <v>2305</v>
      </c>
      <c r="C847" s="83" t="s">
        <v>149</v>
      </c>
      <c r="D847" s="82" t="s">
        <v>2306</v>
      </c>
      <c r="E847" s="83" t="s">
        <v>151</v>
      </c>
      <c r="F847" s="84">
        <v>37</v>
      </c>
      <c r="G847" s="85">
        <v>56.86</v>
      </c>
      <c r="H847" s="86">
        <v>0.2644</v>
      </c>
      <c r="I847" s="126">
        <f t="shared" si="194"/>
        <v>71.89</v>
      </c>
      <c r="J847" s="141">
        <f t="shared" si="192"/>
        <v>2659.93</v>
      </c>
      <c r="K847" s="128"/>
      <c r="L847" s="135">
        <f t="shared" si="193"/>
        <v>0</v>
      </c>
      <c r="M847" s="169">
        <f t="shared" si="195"/>
        <v>71.89</v>
      </c>
      <c r="N847" s="131">
        <f t="shared" si="196"/>
        <v>2659.93</v>
      </c>
      <c r="O847" s="132"/>
      <c r="P847" s="132"/>
    </row>
    <row r="848" ht="101.25" spans="1:16">
      <c r="A848" s="82" t="s">
        <v>2307</v>
      </c>
      <c r="B848" s="82" t="s">
        <v>2308</v>
      </c>
      <c r="C848" s="83" t="s">
        <v>149</v>
      </c>
      <c r="D848" s="82" t="s">
        <v>2309</v>
      </c>
      <c r="E848" s="83" t="s">
        <v>151</v>
      </c>
      <c r="F848" s="84">
        <v>76</v>
      </c>
      <c r="G848" s="85">
        <v>56.86</v>
      </c>
      <c r="H848" s="86">
        <v>0.2644</v>
      </c>
      <c r="I848" s="126">
        <f t="shared" si="194"/>
        <v>71.89</v>
      </c>
      <c r="J848" s="141">
        <f t="shared" si="192"/>
        <v>5463.64</v>
      </c>
      <c r="K848" s="128"/>
      <c r="L848" s="135">
        <f t="shared" si="193"/>
        <v>0</v>
      </c>
      <c r="M848" s="169">
        <f t="shared" si="195"/>
        <v>71.89</v>
      </c>
      <c r="N848" s="131">
        <f t="shared" si="196"/>
        <v>5463.64</v>
      </c>
      <c r="O848" s="132"/>
      <c r="P848" s="132"/>
    </row>
    <row r="849" ht="45" spans="1:16">
      <c r="A849" s="82" t="s">
        <v>2310</v>
      </c>
      <c r="B849" s="82" t="s">
        <v>2311</v>
      </c>
      <c r="C849" s="83" t="s">
        <v>149</v>
      </c>
      <c r="D849" s="82" t="s">
        <v>2312</v>
      </c>
      <c r="E849" s="83" t="s">
        <v>151</v>
      </c>
      <c r="F849" s="84">
        <v>9</v>
      </c>
      <c r="G849" s="85">
        <v>56.86</v>
      </c>
      <c r="H849" s="86">
        <v>0.2644</v>
      </c>
      <c r="I849" s="126">
        <f t="shared" si="194"/>
        <v>71.89</v>
      </c>
      <c r="J849" s="141">
        <f t="shared" si="192"/>
        <v>647.01</v>
      </c>
      <c r="K849" s="128"/>
      <c r="L849" s="135">
        <f t="shared" si="193"/>
        <v>0</v>
      </c>
      <c r="M849" s="169">
        <f t="shared" si="195"/>
        <v>71.89</v>
      </c>
      <c r="N849" s="131">
        <f t="shared" si="196"/>
        <v>647.01</v>
      </c>
      <c r="O849" s="132"/>
      <c r="P849" s="132"/>
    </row>
    <row r="850" ht="22.5" spans="1:16">
      <c r="A850" s="82" t="s">
        <v>2313</v>
      </c>
      <c r="B850" s="82" t="s">
        <v>2314</v>
      </c>
      <c r="C850" s="83" t="s">
        <v>166</v>
      </c>
      <c r="D850" s="82" t="s">
        <v>2315</v>
      </c>
      <c r="E850" s="83" t="s">
        <v>151</v>
      </c>
      <c r="F850" s="84">
        <v>22</v>
      </c>
      <c r="G850" s="85">
        <v>59.04</v>
      </c>
      <c r="H850" s="86">
        <v>0.2644</v>
      </c>
      <c r="I850" s="126">
        <f t="shared" si="194"/>
        <v>74.65</v>
      </c>
      <c r="J850" s="141">
        <f t="shared" si="192"/>
        <v>1642.3</v>
      </c>
      <c r="K850" s="128"/>
      <c r="L850" s="135">
        <f t="shared" si="193"/>
        <v>0</v>
      </c>
      <c r="M850" s="169">
        <f t="shared" si="195"/>
        <v>74.65</v>
      </c>
      <c r="N850" s="131">
        <f t="shared" si="196"/>
        <v>1642.3</v>
      </c>
      <c r="O850" s="132"/>
      <c r="P850" s="132"/>
    </row>
    <row r="851" ht="45" spans="1:16">
      <c r="A851" s="82" t="s">
        <v>2316</v>
      </c>
      <c r="B851" s="82" t="s">
        <v>2317</v>
      </c>
      <c r="C851" s="83" t="s">
        <v>149</v>
      </c>
      <c r="D851" s="82" t="s">
        <v>2318</v>
      </c>
      <c r="E851" s="83" t="s">
        <v>151</v>
      </c>
      <c r="F851" s="84">
        <v>10</v>
      </c>
      <c r="G851" s="85">
        <v>73.49</v>
      </c>
      <c r="H851" s="86">
        <v>0.2644</v>
      </c>
      <c r="I851" s="126">
        <f t="shared" si="194"/>
        <v>92.92</v>
      </c>
      <c r="J851" s="141">
        <f t="shared" si="192"/>
        <v>929.2</v>
      </c>
      <c r="K851" s="128"/>
      <c r="L851" s="135">
        <f t="shared" si="193"/>
        <v>0</v>
      </c>
      <c r="M851" s="169">
        <f t="shared" si="195"/>
        <v>92.92</v>
      </c>
      <c r="N851" s="131">
        <f t="shared" si="196"/>
        <v>929.2</v>
      </c>
      <c r="O851" s="132"/>
      <c r="P851" s="132"/>
    </row>
    <row r="852" ht="45" spans="1:16">
      <c r="A852" s="82" t="s">
        <v>2319</v>
      </c>
      <c r="B852" s="82" t="s">
        <v>2320</v>
      </c>
      <c r="C852" s="83" t="s">
        <v>149</v>
      </c>
      <c r="D852" s="82" t="s">
        <v>2321</v>
      </c>
      <c r="E852" s="83" t="s">
        <v>151</v>
      </c>
      <c r="F852" s="84">
        <v>30</v>
      </c>
      <c r="G852" s="85">
        <v>74.22</v>
      </c>
      <c r="H852" s="86">
        <v>0.2644</v>
      </c>
      <c r="I852" s="126">
        <f t="shared" si="194"/>
        <v>93.84</v>
      </c>
      <c r="J852" s="141">
        <f t="shared" si="192"/>
        <v>2815.2</v>
      </c>
      <c r="K852" s="128"/>
      <c r="L852" s="135">
        <f t="shared" si="193"/>
        <v>0</v>
      </c>
      <c r="M852" s="169">
        <f t="shared" si="195"/>
        <v>93.84</v>
      </c>
      <c r="N852" s="131">
        <f t="shared" si="196"/>
        <v>2815.2</v>
      </c>
      <c r="O852" s="132"/>
      <c r="P852" s="132"/>
    </row>
    <row r="853" ht="45" spans="1:16">
      <c r="A853" s="82" t="s">
        <v>2322</v>
      </c>
      <c r="B853" s="82" t="s">
        <v>2323</v>
      </c>
      <c r="C853" s="83" t="s">
        <v>149</v>
      </c>
      <c r="D853" s="82" t="s">
        <v>2324</v>
      </c>
      <c r="E853" s="83" t="s">
        <v>151</v>
      </c>
      <c r="F853" s="84">
        <v>27</v>
      </c>
      <c r="G853" s="85">
        <v>76.36</v>
      </c>
      <c r="H853" s="86">
        <v>0.2644</v>
      </c>
      <c r="I853" s="126">
        <f t="shared" si="194"/>
        <v>96.54</v>
      </c>
      <c r="J853" s="141">
        <f t="shared" si="192"/>
        <v>2606.58</v>
      </c>
      <c r="K853" s="128"/>
      <c r="L853" s="135">
        <f t="shared" si="193"/>
        <v>0</v>
      </c>
      <c r="M853" s="169">
        <f t="shared" si="195"/>
        <v>96.54</v>
      </c>
      <c r="N853" s="131">
        <f t="shared" si="196"/>
        <v>2606.58</v>
      </c>
      <c r="O853" s="132"/>
      <c r="P853" s="132"/>
    </row>
    <row r="854" ht="22.5" spans="1:16">
      <c r="A854" s="82" t="s">
        <v>2325</v>
      </c>
      <c r="B854" s="82" t="s">
        <v>2326</v>
      </c>
      <c r="C854" s="83" t="s">
        <v>166</v>
      </c>
      <c r="D854" s="82" t="s">
        <v>2327</v>
      </c>
      <c r="E854" s="83" t="s">
        <v>151</v>
      </c>
      <c r="F854" s="84">
        <v>17</v>
      </c>
      <c r="G854" s="85">
        <v>65.45</v>
      </c>
      <c r="H854" s="86">
        <v>0.2644</v>
      </c>
      <c r="I854" s="126">
        <f t="shared" si="194"/>
        <v>82.75</v>
      </c>
      <c r="J854" s="141">
        <f t="shared" si="192"/>
        <v>1406.75</v>
      </c>
      <c r="K854" s="128"/>
      <c r="L854" s="135">
        <f t="shared" si="193"/>
        <v>0</v>
      </c>
      <c r="M854" s="169">
        <f t="shared" si="195"/>
        <v>82.75</v>
      </c>
      <c r="N854" s="131">
        <f t="shared" si="196"/>
        <v>1406.75</v>
      </c>
      <c r="O854" s="132"/>
      <c r="P854" s="132"/>
    </row>
    <row r="855" ht="45" spans="1:16">
      <c r="A855" s="82" t="s">
        <v>2328</v>
      </c>
      <c r="B855" s="82" t="s">
        <v>2329</v>
      </c>
      <c r="C855" s="83" t="s">
        <v>149</v>
      </c>
      <c r="D855" s="82" t="s">
        <v>2330</v>
      </c>
      <c r="E855" s="83" t="s">
        <v>151</v>
      </c>
      <c r="F855" s="84">
        <v>41</v>
      </c>
      <c r="G855" s="85">
        <v>82.19</v>
      </c>
      <c r="H855" s="86">
        <v>0.2644</v>
      </c>
      <c r="I855" s="126">
        <f t="shared" si="194"/>
        <v>103.92</v>
      </c>
      <c r="J855" s="141">
        <f t="shared" si="192"/>
        <v>4260.72</v>
      </c>
      <c r="K855" s="128"/>
      <c r="L855" s="135">
        <f t="shared" si="193"/>
        <v>0</v>
      </c>
      <c r="M855" s="169">
        <f t="shared" si="195"/>
        <v>103.92</v>
      </c>
      <c r="N855" s="131">
        <f t="shared" si="196"/>
        <v>4260.72</v>
      </c>
      <c r="O855" s="132"/>
      <c r="P855" s="132"/>
    </row>
    <row r="856" ht="33.75" spans="1:16">
      <c r="A856" s="82" t="s">
        <v>2331</v>
      </c>
      <c r="B856" s="82" t="s">
        <v>2332</v>
      </c>
      <c r="C856" s="83" t="s">
        <v>149</v>
      </c>
      <c r="D856" s="82" t="s">
        <v>2333</v>
      </c>
      <c r="E856" s="83" t="s">
        <v>151</v>
      </c>
      <c r="F856" s="84">
        <v>24</v>
      </c>
      <c r="G856" s="85">
        <v>58.61</v>
      </c>
      <c r="H856" s="86">
        <v>0.2644</v>
      </c>
      <c r="I856" s="126">
        <f t="shared" si="194"/>
        <v>74.1</v>
      </c>
      <c r="J856" s="141">
        <f t="shared" si="192"/>
        <v>1778.4</v>
      </c>
      <c r="K856" s="128"/>
      <c r="L856" s="135">
        <f t="shared" si="193"/>
        <v>0</v>
      </c>
      <c r="M856" s="169">
        <f t="shared" si="195"/>
        <v>74.1</v>
      </c>
      <c r="N856" s="131">
        <f t="shared" si="196"/>
        <v>1778.4</v>
      </c>
      <c r="O856" s="132"/>
      <c r="P856" s="132"/>
    </row>
    <row r="857" s="53" customFormat="1" ht="33.75" spans="1:16">
      <c r="A857" s="89" t="s">
        <v>2334</v>
      </c>
      <c r="B857" s="89" t="s">
        <v>2335</v>
      </c>
      <c r="C857" s="201" t="s">
        <v>149</v>
      </c>
      <c r="D857" s="89" t="s">
        <v>2336</v>
      </c>
      <c r="E857" s="201" t="s">
        <v>151</v>
      </c>
      <c r="F857" s="91">
        <v>37</v>
      </c>
      <c r="G857" s="202">
        <v>56.86</v>
      </c>
      <c r="H857" s="86">
        <v>0.2644</v>
      </c>
      <c r="I857" s="126">
        <f t="shared" si="194"/>
        <v>71.89</v>
      </c>
      <c r="J857" s="141">
        <f t="shared" si="192"/>
        <v>2659.93</v>
      </c>
      <c r="K857" s="128"/>
      <c r="L857" s="135">
        <f t="shared" si="193"/>
        <v>0</v>
      </c>
      <c r="M857" s="169">
        <f t="shared" si="195"/>
        <v>71.89</v>
      </c>
      <c r="N857" s="131">
        <f t="shared" si="196"/>
        <v>2659.93</v>
      </c>
      <c r="O857" s="220"/>
      <c r="P857" s="220"/>
    </row>
    <row r="858" ht="101.25" spans="1:16">
      <c r="A858" s="82" t="s">
        <v>2337</v>
      </c>
      <c r="B858" s="82" t="s">
        <v>2338</v>
      </c>
      <c r="C858" s="83" t="s">
        <v>149</v>
      </c>
      <c r="D858" s="82" t="s">
        <v>2339</v>
      </c>
      <c r="E858" s="83" t="s">
        <v>151</v>
      </c>
      <c r="F858" s="84">
        <v>76</v>
      </c>
      <c r="G858" s="85">
        <v>56.86</v>
      </c>
      <c r="H858" s="86">
        <v>0.2644</v>
      </c>
      <c r="I858" s="126">
        <f t="shared" ref="I858:I866" si="197">(TRUNC(G858*H858,2)+G858)</f>
        <v>71.89</v>
      </c>
      <c r="J858" s="141">
        <f t="shared" ref="J858:J866" si="198">(TRUNC(I858*F858,2))</f>
        <v>5463.64</v>
      </c>
      <c r="K858" s="128"/>
      <c r="L858" s="135">
        <f t="shared" ref="L858:L866" si="199">$L$1046</f>
        <v>0</v>
      </c>
      <c r="M858" s="169">
        <f t="shared" ref="M858:M866" si="200">I858*(1-L858)</f>
        <v>71.89</v>
      </c>
      <c r="N858" s="131">
        <f t="shared" ref="N858:N866" si="201">(TRUNC(M858*F858,2))</f>
        <v>5463.64</v>
      </c>
      <c r="O858" s="132"/>
      <c r="P858" s="132"/>
    </row>
    <row r="859" ht="45" spans="1:16">
      <c r="A859" s="82" t="s">
        <v>2340</v>
      </c>
      <c r="B859" s="82" t="s">
        <v>2341</v>
      </c>
      <c r="C859" s="83" t="s">
        <v>149</v>
      </c>
      <c r="D859" s="82" t="s">
        <v>2342</v>
      </c>
      <c r="E859" s="83" t="s">
        <v>151</v>
      </c>
      <c r="F859" s="84">
        <v>9</v>
      </c>
      <c r="G859" s="85">
        <v>56.86</v>
      </c>
      <c r="H859" s="86">
        <v>0.2644</v>
      </c>
      <c r="I859" s="126">
        <f t="shared" si="197"/>
        <v>71.89</v>
      </c>
      <c r="J859" s="141">
        <f t="shared" si="198"/>
        <v>647.01</v>
      </c>
      <c r="K859" s="128"/>
      <c r="L859" s="135">
        <f t="shared" si="199"/>
        <v>0</v>
      </c>
      <c r="M859" s="169">
        <f t="shared" si="200"/>
        <v>71.89</v>
      </c>
      <c r="N859" s="131">
        <f t="shared" si="201"/>
        <v>647.01</v>
      </c>
      <c r="O859" s="132"/>
      <c r="P859" s="132"/>
    </row>
    <row r="860" ht="22.5" spans="1:16">
      <c r="A860" s="82" t="s">
        <v>2343</v>
      </c>
      <c r="B860" s="82" t="s">
        <v>2344</v>
      </c>
      <c r="C860" s="83" t="s">
        <v>166</v>
      </c>
      <c r="D860" s="82" t="s">
        <v>2345</v>
      </c>
      <c r="E860" s="83" t="s">
        <v>151</v>
      </c>
      <c r="F860" s="84">
        <v>22</v>
      </c>
      <c r="G860" s="85">
        <v>52.45</v>
      </c>
      <c r="H860" s="86">
        <v>0.2644</v>
      </c>
      <c r="I860" s="126">
        <f t="shared" si="197"/>
        <v>66.31</v>
      </c>
      <c r="J860" s="141">
        <f t="shared" si="198"/>
        <v>1458.82</v>
      </c>
      <c r="K860" s="128"/>
      <c r="L860" s="135">
        <f t="shared" si="199"/>
        <v>0</v>
      </c>
      <c r="M860" s="169">
        <f t="shared" si="200"/>
        <v>66.31</v>
      </c>
      <c r="N860" s="131">
        <f t="shared" si="201"/>
        <v>1458.82</v>
      </c>
      <c r="O860" s="132"/>
      <c r="P860" s="132"/>
    </row>
    <row r="861" ht="45" spans="1:16">
      <c r="A861" s="82" t="s">
        <v>2346</v>
      </c>
      <c r="B861" s="82" t="s">
        <v>2347</v>
      </c>
      <c r="C861" s="83" t="s">
        <v>149</v>
      </c>
      <c r="D861" s="82" t="s">
        <v>2348</v>
      </c>
      <c r="E861" s="83" t="s">
        <v>151</v>
      </c>
      <c r="F861" s="84">
        <v>10</v>
      </c>
      <c r="G861" s="85">
        <v>67.78</v>
      </c>
      <c r="H861" s="86">
        <v>0.2644</v>
      </c>
      <c r="I861" s="126">
        <f t="shared" si="197"/>
        <v>85.7</v>
      </c>
      <c r="J861" s="141">
        <f t="shared" si="198"/>
        <v>857</v>
      </c>
      <c r="K861" s="128"/>
      <c r="L861" s="135">
        <f t="shared" si="199"/>
        <v>0</v>
      </c>
      <c r="M861" s="169">
        <f t="shared" si="200"/>
        <v>85.7</v>
      </c>
      <c r="N861" s="131">
        <f t="shared" si="201"/>
        <v>857</v>
      </c>
      <c r="O861" s="132"/>
      <c r="P861" s="132"/>
    </row>
    <row r="862" ht="45" spans="1:16">
      <c r="A862" s="82" t="s">
        <v>2349</v>
      </c>
      <c r="B862" s="82" t="s">
        <v>2350</v>
      </c>
      <c r="C862" s="83" t="s">
        <v>149</v>
      </c>
      <c r="D862" s="82" t="s">
        <v>2351</v>
      </c>
      <c r="E862" s="83" t="s">
        <v>151</v>
      </c>
      <c r="F862" s="84">
        <v>30</v>
      </c>
      <c r="G862" s="85">
        <v>68.35</v>
      </c>
      <c r="H862" s="86">
        <v>0.2644</v>
      </c>
      <c r="I862" s="126">
        <f t="shared" si="197"/>
        <v>86.42</v>
      </c>
      <c r="J862" s="141">
        <f t="shared" si="198"/>
        <v>2592.6</v>
      </c>
      <c r="K862" s="128"/>
      <c r="L862" s="135">
        <f t="shared" si="199"/>
        <v>0</v>
      </c>
      <c r="M862" s="169">
        <f t="shared" si="200"/>
        <v>86.42</v>
      </c>
      <c r="N862" s="131">
        <f t="shared" si="201"/>
        <v>2592.6</v>
      </c>
      <c r="O862" s="132"/>
      <c r="P862" s="132"/>
    </row>
    <row r="863" ht="45" spans="1:16">
      <c r="A863" s="82" t="s">
        <v>2352</v>
      </c>
      <c r="B863" s="82" t="s">
        <v>2353</v>
      </c>
      <c r="C863" s="83" t="s">
        <v>149</v>
      </c>
      <c r="D863" s="82" t="s">
        <v>2354</v>
      </c>
      <c r="E863" s="83" t="s">
        <v>151</v>
      </c>
      <c r="F863" s="84">
        <v>27</v>
      </c>
      <c r="G863" s="85">
        <v>70.59</v>
      </c>
      <c r="H863" s="86">
        <v>0.2644</v>
      </c>
      <c r="I863" s="126">
        <f t="shared" si="197"/>
        <v>89.25</v>
      </c>
      <c r="J863" s="141">
        <f t="shared" si="198"/>
        <v>2409.75</v>
      </c>
      <c r="K863" s="128"/>
      <c r="L863" s="135">
        <f t="shared" si="199"/>
        <v>0</v>
      </c>
      <c r="M863" s="169">
        <f t="shared" si="200"/>
        <v>89.25</v>
      </c>
      <c r="N863" s="131">
        <f t="shared" si="201"/>
        <v>2409.75</v>
      </c>
      <c r="O863" s="132"/>
      <c r="P863" s="132"/>
    </row>
    <row r="864" ht="22.5" spans="1:16">
      <c r="A864" s="82" t="s">
        <v>2355</v>
      </c>
      <c r="B864" s="82" t="s">
        <v>2356</v>
      </c>
      <c r="C864" s="83" t="s">
        <v>166</v>
      </c>
      <c r="D864" s="82" t="s">
        <v>2357</v>
      </c>
      <c r="E864" s="83" t="s">
        <v>151</v>
      </c>
      <c r="F864" s="84">
        <v>17</v>
      </c>
      <c r="G864" s="85">
        <v>58.45</v>
      </c>
      <c r="H864" s="86">
        <v>0.2644</v>
      </c>
      <c r="I864" s="126">
        <f t="shared" si="197"/>
        <v>73.9</v>
      </c>
      <c r="J864" s="141">
        <f t="shared" si="198"/>
        <v>1256.3</v>
      </c>
      <c r="K864" s="128"/>
      <c r="L864" s="135">
        <f t="shared" si="199"/>
        <v>0</v>
      </c>
      <c r="M864" s="169">
        <f t="shared" si="200"/>
        <v>73.9</v>
      </c>
      <c r="N864" s="131">
        <f t="shared" si="201"/>
        <v>1256.3</v>
      </c>
      <c r="O864" s="132"/>
      <c r="P864" s="132"/>
    </row>
    <row r="865" ht="45" spans="1:16">
      <c r="A865" s="82" t="s">
        <v>2358</v>
      </c>
      <c r="B865" s="82" t="s">
        <v>2359</v>
      </c>
      <c r="C865" s="83" t="s">
        <v>149</v>
      </c>
      <c r="D865" s="82" t="s">
        <v>2360</v>
      </c>
      <c r="E865" s="83" t="s">
        <v>151</v>
      </c>
      <c r="F865" s="84">
        <v>41</v>
      </c>
      <c r="G865" s="85">
        <v>73.59</v>
      </c>
      <c r="H865" s="86">
        <v>0.2644</v>
      </c>
      <c r="I865" s="126">
        <f t="shared" si="197"/>
        <v>93.04</v>
      </c>
      <c r="J865" s="141">
        <f t="shared" si="198"/>
        <v>3814.64</v>
      </c>
      <c r="K865" s="128"/>
      <c r="L865" s="135">
        <f t="shared" si="199"/>
        <v>0</v>
      </c>
      <c r="M865" s="169">
        <f t="shared" si="200"/>
        <v>93.04</v>
      </c>
      <c r="N865" s="131">
        <f t="shared" si="201"/>
        <v>3814.64</v>
      </c>
      <c r="O865" s="132"/>
      <c r="P865" s="132"/>
    </row>
    <row r="866" ht="15" spans="1:16">
      <c r="A866" s="156" t="s">
        <v>2361</v>
      </c>
      <c r="B866" s="156" t="s">
        <v>87</v>
      </c>
      <c r="C866" s="203"/>
      <c r="D866" s="156" t="s">
        <v>2362</v>
      </c>
      <c r="E866" s="203"/>
      <c r="F866" s="204"/>
      <c r="G866" s="185" t="s">
        <v>146</v>
      </c>
      <c r="H866" s="205"/>
      <c r="I866" s="210"/>
      <c r="J866" s="180">
        <f>SUM(J867:J884)</f>
        <v>362582.96</v>
      </c>
      <c r="K866" s="221"/>
      <c r="L866" s="211"/>
      <c r="M866" s="212"/>
      <c r="N866" s="213"/>
      <c r="O866" s="184">
        <f>SUM(N867:N884)</f>
        <v>362582.96</v>
      </c>
      <c r="P866" s="184"/>
    </row>
    <row r="867" s="53" customFormat="1" ht="33.75" spans="1:16">
      <c r="A867" s="89" t="s">
        <v>2363</v>
      </c>
      <c r="B867" s="89" t="s">
        <v>2364</v>
      </c>
      <c r="C867" s="201" t="s">
        <v>149</v>
      </c>
      <c r="D867" s="89" t="s">
        <v>2365</v>
      </c>
      <c r="E867" s="201" t="s">
        <v>412</v>
      </c>
      <c r="F867" s="91">
        <v>1115.23</v>
      </c>
      <c r="G867" s="202">
        <v>19.32</v>
      </c>
      <c r="H867" s="86">
        <v>0.2644</v>
      </c>
      <c r="I867" s="126">
        <f t="shared" ref="I867:I869" si="202">(TRUNC(G867*H867,2)+G867)</f>
        <v>24.42</v>
      </c>
      <c r="J867" s="141">
        <f t="shared" ref="J867:J871" si="203">(TRUNC(I867*F867,2))</f>
        <v>27233.91</v>
      </c>
      <c r="K867" s="128"/>
      <c r="L867" s="135">
        <f t="shared" ref="L867:L869" si="204">$L$1046</f>
        <v>0</v>
      </c>
      <c r="M867" s="169">
        <f t="shared" ref="M867:M869" si="205">I867*(1-L867)</f>
        <v>24.42</v>
      </c>
      <c r="N867" s="131">
        <f t="shared" ref="N867:N869" si="206">(TRUNC(M867*F867,2))</f>
        <v>27233.91</v>
      </c>
      <c r="O867" s="220"/>
      <c r="P867" s="220"/>
    </row>
    <row r="868" s="53" customFormat="1" ht="22.5" spans="1:16">
      <c r="A868" s="89" t="s">
        <v>2366</v>
      </c>
      <c r="B868" s="89" t="s">
        <v>2367</v>
      </c>
      <c r="C868" s="201" t="s">
        <v>166</v>
      </c>
      <c r="D868" s="89" t="s">
        <v>2368</v>
      </c>
      <c r="E868" s="201" t="s">
        <v>412</v>
      </c>
      <c r="F868" s="91">
        <v>1350.97</v>
      </c>
      <c r="G868" s="202">
        <v>17.12</v>
      </c>
      <c r="H868" s="86">
        <v>0.2644</v>
      </c>
      <c r="I868" s="126">
        <f t="shared" si="202"/>
        <v>21.64</v>
      </c>
      <c r="J868" s="141">
        <f t="shared" si="203"/>
        <v>29234.99</v>
      </c>
      <c r="K868" s="128"/>
      <c r="L868" s="135">
        <f t="shared" si="204"/>
        <v>0</v>
      </c>
      <c r="M868" s="169">
        <f t="shared" si="205"/>
        <v>21.64</v>
      </c>
      <c r="N868" s="131">
        <f t="shared" si="206"/>
        <v>29234.99</v>
      </c>
      <c r="O868" s="220"/>
      <c r="P868" s="220"/>
    </row>
    <row r="869" s="53" customFormat="1" ht="22.5" spans="1:16">
      <c r="A869" s="89" t="s">
        <v>2369</v>
      </c>
      <c r="B869" s="89" t="s">
        <v>2370</v>
      </c>
      <c r="C869" s="201" t="s">
        <v>166</v>
      </c>
      <c r="D869" s="89" t="s">
        <v>2371</v>
      </c>
      <c r="E869" s="201" t="s">
        <v>412</v>
      </c>
      <c r="F869" s="91">
        <v>3301.27</v>
      </c>
      <c r="G869" s="202">
        <v>17.19</v>
      </c>
      <c r="H869" s="86">
        <v>0.2644</v>
      </c>
      <c r="I869" s="126">
        <f t="shared" si="202"/>
        <v>21.73</v>
      </c>
      <c r="J869" s="141">
        <f t="shared" si="203"/>
        <v>71736.59</v>
      </c>
      <c r="K869" s="128"/>
      <c r="L869" s="135">
        <f t="shared" si="204"/>
        <v>0</v>
      </c>
      <c r="M869" s="169">
        <f t="shared" si="205"/>
        <v>21.73</v>
      </c>
      <c r="N869" s="131">
        <f t="shared" si="206"/>
        <v>71736.59</v>
      </c>
      <c r="O869" s="220"/>
      <c r="P869" s="220"/>
    </row>
    <row r="870" s="53" customFormat="1" ht="22.5" spans="1:16">
      <c r="A870" s="89" t="s">
        <v>2372</v>
      </c>
      <c r="B870" s="89" t="s">
        <v>2373</v>
      </c>
      <c r="C870" s="90" t="s">
        <v>166</v>
      </c>
      <c r="D870" s="89" t="s">
        <v>2374</v>
      </c>
      <c r="E870" s="90" t="s">
        <v>412</v>
      </c>
      <c r="F870" s="91">
        <v>2512.57</v>
      </c>
      <c r="G870" s="92">
        <v>17.69</v>
      </c>
      <c r="H870" s="93">
        <v>0.2644</v>
      </c>
      <c r="I870" s="140">
        <f t="shared" ref="I870:I878" si="207">(TRUNC(G870*H870,2)+G870)</f>
        <v>22.36</v>
      </c>
      <c r="J870" s="141">
        <f t="shared" si="203"/>
        <v>56181.06</v>
      </c>
      <c r="K870" s="219"/>
      <c r="L870" s="135">
        <f t="shared" ref="L870:L877" si="208">$L$1046</f>
        <v>0</v>
      </c>
      <c r="M870" s="169">
        <f t="shared" ref="M870:M877" si="209">I870*(1-L870)</f>
        <v>22.36</v>
      </c>
      <c r="N870" s="143">
        <f t="shared" ref="N870:N877" si="210">(TRUNC(M870*F870,2))</f>
        <v>56181.06</v>
      </c>
      <c r="O870" s="220"/>
      <c r="P870" s="220"/>
    </row>
    <row r="871" s="53" customFormat="1" ht="22.5" spans="1:16">
      <c r="A871" s="89" t="s">
        <v>2375</v>
      </c>
      <c r="B871" s="89" t="s">
        <v>2376</v>
      </c>
      <c r="C871" s="201" t="s">
        <v>166</v>
      </c>
      <c r="D871" s="89" t="s">
        <v>2377</v>
      </c>
      <c r="E871" s="201" t="s">
        <v>221</v>
      </c>
      <c r="F871" s="91">
        <v>7.5</v>
      </c>
      <c r="G871" s="202">
        <v>32.04</v>
      </c>
      <c r="H871" s="86">
        <v>0.2644</v>
      </c>
      <c r="I871" s="126">
        <f t="shared" si="207"/>
        <v>40.51</v>
      </c>
      <c r="J871" s="141">
        <f t="shared" si="203"/>
        <v>303.82</v>
      </c>
      <c r="K871" s="128"/>
      <c r="L871" s="135">
        <f t="shared" si="208"/>
        <v>0</v>
      </c>
      <c r="M871" s="169">
        <f t="shared" si="209"/>
        <v>40.51</v>
      </c>
      <c r="N871" s="131">
        <f t="shared" si="210"/>
        <v>303.82</v>
      </c>
      <c r="O871" s="220"/>
      <c r="P871" s="220"/>
    </row>
    <row r="872" s="53" customFormat="1" ht="22.5" spans="1:16">
      <c r="A872" s="89" t="s">
        <v>2378</v>
      </c>
      <c r="B872" s="89" t="s">
        <v>2379</v>
      </c>
      <c r="C872" s="90" t="s">
        <v>166</v>
      </c>
      <c r="D872" s="89" t="s">
        <v>2380</v>
      </c>
      <c r="E872" s="90" t="s">
        <v>221</v>
      </c>
      <c r="F872" s="91">
        <v>13.5</v>
      </c>
      <c r="G872" s="92">
        <v>137.05</v>
      </c>
      <c r="H872" s="93">
        <v>0.2644</v>
      </c>
      <c r="I872" s="140">
        <f t="shared" si="207"/>
        <v>173.28</v>
      </c>
      <c r="J872" s="141">
        <f t="shared" ref="J871:J877" si="211">(TRUNC(I872*F872,2))</f>
        <v>2339.28</v>
      </c>
      <c r="K872" s="219"/>
      <c r="L872" s="135">
        <f t="shared" si="208"/>
        <v>0</v>
      </c>
      <c r="M872" s="169">
        <f t="shared" si="209"/>
        <v>173.28</v>
      </c>
      <c r="N872" s="143">
        <f t="shared" si="210"/>
        <v>2339.28</v>
      </c>
      <c r="O872" s="220"/>
      <c r="P872" s="220"/>
    </row>
    <row r="873" s="53" customFormat="1" ht="22.5" spans="1:16">
      <c r="A873" s="89" t="s">
        <v>2381</v>
      </c>
      <c r="B873" s="89" t="s">
        <v>2382</v>
      </c>
      <c r="C873" s="201" t="s">
        <v>166</v>
      </c>
      <c r="D873" s="89" t="s">
        <v>2383</v>
      </c>
      <c r="E873" s="201" t="s">
        <v>221</v>
      </c>
      <c r="F873" s="91">
        <v>37.5</v>
      </c>
      <c r="G873" s="202">
        <v>40.62</v>
      </c>
      <c r="H873" s="86">
        <v>0.2644</v>
      </c>
      <c r="I873" s="126">
        <f t="shared" si="207"/>
        <v>51.35</v>
      </c>
      <c r="J873" s="141">
        <f t="shared" si="211"/>
        <v>1925.62</v>
      </c>
      <c r="K873" s="128"/>
      <c r="L873" s="135">
        <f t="shared" si="208"/>
        <v>0</v>
      </c>
      <c r="M873" s="169">
        <f t="shared" si="209"/>
        <v>51.35</v>
      </c>
      <c r="N873" s="131">
        <f t="shared" si="210"/>
        <v>1925.62</v>
      </c>
      <c r="O873" s="220"/>
      <c r="P873" s="220"/>
    </row>
    <row r="874" s="53" customFormat="1" ht="22.5" spans="1:16">
      <c r="A874" s="89" t="s">
        <v>2384</v>
      </c>
      <c r="B874" s="89" t="s">
        <v>2385</v>
      </c>
      <c r="C874" s="201" t="s">
        <v>166</v>
      </c>
      <c r="D874" s="89" t="s">
        <v>2386</v>
      </c>
      <c r="E874" s="201" t="s">
        <v>221</v>
      </c>
      <c r="F874" s="91">
        <v>40.5</v>
      </c>
      <c r="G874" s="202">
        <v>44.11</v>
      </c>
      <c r="H874" s="86">
        <v>0.2644</v>
      </c>
      <c r="I874" s="126">
        <f t="shared" si="207"/>
        <v>55.77</v>
      </c>
      <c r="J874" s="141">
        <f t="shared" si="211"/>
        <v>2258.68</v>
      </c>
      <c r="K874" s="128"/>
      <c r="L874" s="135">
        <f t="shared" si="208"/>
        <v>0</v>
      </c>
      <c r="M874" s="169">
        <f t="shared" si="209"/>
        <v>55.77</v>
      </c>
      <c r="N874" s="131">
        <f t="shared" si="210"/>
        <v>2258.68</v>
      </c>
      <c r="O874" s="220"/>
      <c r="P874" s="220"/>
    </row>
    <row r="875" s="53" customFormat="1" ht="22.5" spans="1:16">
      <c r="A875" s="89" t="s">
        <v>2387</v>
      </c>
      <c r="B875" s="89" t="s">
        <v>2388</v>
      </c>
      <c r="C875" s="90" t="s">
        <v>166</v>
      </c>
      <c r="D875" s="89" t="s">
        <v>2389</v>
      </c>
      <c r="E875" s="90" t="s">
        <v>221</v>
      </c>
      <c r="F875" s="91">
        <v>25.5</v>
      </c>
      <c r="G875" s="92">
        <v>46.74</v>
      </c>
      <c r="H875" s="93">
        <v>0.2644</v>
      </c>
      <c r="I875" s="140">
        <f t="shared" si="207"/>
        <v>59.09</v>
      </c>
      <c r="J875" s="141">
        <f t="shared" si="211"/>
        <v>1506.79</v>
      </c>
      <c r="K875" s="219"/>
      <c r="L875" s="135">
        <f t="shared" si="208"/>
        <v>0</v>
      </c>
      <c r="M875" s="169">
        <f t="shared" si="209"/>
        <v>59.09</v>
      </c>
      <c r="N875" s="143">
        <f t="shared" si="210"/>
        <v>1506.79</v>
      </c>
      <c r="O875" s="220"/>
      <c r="P875" s="220"/>
    </row>
    <row r="876" s="53" customFormat="1" ht="56.25" spans="1:16">
      <c r="A876" s="89" t="s">
        <v>2390</v>
      </c>
      <c r="B876" s="89" t="s">
        <v>2391</v>
      </c>
      <c r="C876" s="90" t="s">
        <v>149</v>
      </c>
      <c r="D876" s="89" t="s">
        <v>2392</v>
      </c>
      <c r="E876" s="90" t="s">
        <v>221</v>
      </c>
      <c r="F876" s="91">
        <v>61.5</v>
      </c>
      <c r="G876" s="92">
        <v>48.38</v>
      </c>
      <c r="H876" s="93">
        <v>0.2644</v>
      </c>
      <c r="I876" s="140">
        <f t="shared" si="207"/>
        <v>61.17</v>
      </c>
      <c r="J876" s="141">
        <f t="shared" si="211"/>
        <v>3761.95</v>
      </c>
      <c r="K876" s="262"/>
      <c r="L876" s="135">
        <f t="shared" si="208"/>
        <v>0</v>
      </c>
      <c r="M876" s="169">
        <f t="shared" si="209"/>
        <v>61.17</v>
      </c>
      <c r="N876" s="143">
        <f t="shared" si="210"/>
        <v>3761.95</v>
      </c>
      <c r="O876" s="220"/>
      <c r="P876" s="220"/>
    </row>
    <row r="877" s="53" customFormat="1" ht="56.25" spans="1:16">
      <c r="A877" s="89" t="s">
        <v>2393</v>
      </c>
      <c r="B877" s="89" t="s">
        <v>2394</v>
      </c>
      <c r="C877" s="201" t="s">
        <v>149</v>
      </c>
      <c r="D877" s="89" t="s">
        <v>2395</v>
      </c>
      <c r="E877" s="201" t="s">
        <v>221</v>
      </c>
      <c r="F877" s="91">
        <v>20</v>
      </c>
      <c r="G877" s="202">
        <v>27.49</v>
      </c>
      <c r="H877" s="93">
        <v>0.2644</v>
      </c>
      <c r="I877" s="140">
        <f t="shared" si="207"/>
        <v>34.75</v>
      </c>
      <c r="J877" s="141">
        <f t="shared" si="211"/>
        <v>695</v>
      </c>
      <c r="K877" s="219"/>
      <c r="L877" s="135">
        <f t="shared" si="208"/>
        <v>0</v>
      </c>
      <c r="M877" s="169">
        <f t="shared" si="209"/>
        <v>34.75</v>
      </c>
      <c r="N877" s="143">
        <f t="shared" si="210"/>
        <v>695</v>
      </c>
      <c r="O877" s="220"/>
      <c r="P877" s="220"/>
    </row>
    <row r="878" ht="45" spans="1:16">
      <c r="A878" s="82" t="s">
        <v>2396</v>
      </c>
      <c r="B878" s="82" t="s">
        <v>2397</v>
      </c>
      <c r="C878" s="83" t="s">
        <v>149</v>
      </c>
      <c r="D878" s="82" t="s">
        <v>2398</v>
      </c>
      <c r="E878" s="83" t="s">
        <v>221</v>
      </c>
      <c r="F878" s="84">
        <v>32</v>
      </c>
      <c r="G878" s="85">
        <v>27.49</v>
      </c>
      <c r="H878" s="86">
        <v>0.2644</v>
      </c>
      <c r="I878" s="126">
        <f t="shared" si="207"/>
        <v>34.75</v>
      </c>
      <c r="J878" s="141">
        <f t="shared" ref="J878:J880" si="212">(TRUNC(I878*F878,2))</f>
        <v>1112</v>
      </c>
      <c r="K878" s="128"/>
      <c r="L878" s="135">
        <f t="shared" ref="L878:L894" si="213">$L$1046</f>
        <v>0</v>
      </c>
      <c r="M878" s="169">
        <f t="shared" ref="M878:M894" si="214">I878*(1-L878)</f>
        <v>34.75</v>
      </c>
      <c r="N878" s="131">
        <f t="shared" ref="N878:N894" si="215">(TRUNC(M878*F878,2))</f>
        <v>1112</v>
      </c>
      <c r="O878" s="132"/>
      <c r="P878" s="132"/>
    </row>
    <row r="879" ht="45" spans="1:16">
      <c r="A879" s="82" t="s">
        <v>2399</v>
      </c>
      <c r="B879" s="82" t="s">
        <v>2400</v>
      </c>
      <c r="C879" s="83" t="s">
        <v>149</v>
      </c>
      <c r="D879" s="82" t="s">
        <v>2401</v>
      </c>
      <c r="E879" s="83" t="s">
        <v>221</v>
      </c>
      <c r="F879" s="84">
        <v>3</v>
      </c>
      <c r="G879" s="85">
        <v>27.49</v>
      </c>
      <c r="H879" s="86">
        <v>0.2644</v>
      </c>
      <c r="I879" s="126">
        <f t="shared" ref="I879:I883" si="216">(TRUNC(G879*H879,2)+G879)</f>
        <v>34.75</v>
      </c>
      <c r="J879" s="141">
        <f t="shared" si="212"/>
        <v>104.25</v>
      </c>
      <c r="K879" s="128"/>
      <c r="L879" s="135">
        <f t="shared" si="213"/>
        <v>0</v>
      </c>
      <c r="M879" s="169">
        <f t="shared" si="214"/>
        <v>34.75</v>
      </c>
      <c r="N879" s="131">
        <f t="shared" si="215"/>
        <v>104.25</v>
      </c>
      <c r="O879" s="132"/>
      <c r="P879" s="132"/>
    </row>
    <row r="880" s="53" customFormat="1" ht="45" spans="1:16">
      <c r="A880" s="89" t="s">
        <v>2402</v>
      </c>
      <c r="B880" s="89" t="s">
        <v>2403</v>
      </c>
      <c r="C880" s="201" t="s">
        <v>149</v>
      </c>
      <c r="D880" s="89" t="s">
        <v>2404</v>
      </c>
      <c r="E880" s="201" t="s">
        <v>221</v>
      </c>
      <c r="F880" s="91">
        <v>20</v>
      </c>
      <c r="G880" s="202">
        <v>27.49</v>
      </c>
      <c r="H880" s="86">
        <v>0.2644</v>
      </c>
      <c r="I880" s="126">
        <f t="shared" si="216"/>
        <v>34.75</v>
      </c>
      <c r="J880" s="141">
        <f t="shared" si="212"/>
        <v>695</v>
      </c>
      <c r="K880" s="128"/>
      <c r="L880" s="135">
        <f t="shared" si="213"/>
        <v>0</v>
      </c>
      <c r="M880" s="169">
        <f t="shared" si="214"/>
        <v>34.75</v>
      </c>
      <c r="N880" s="131">
        <f t="shared" si="215"/>
        <v>695</v>
      </c>
      <c r="O880" s="220"/>
      <c r="P880" s="220"/>
    </row>
    <row r="881" s="53" customFormat="1" ht="15" spans="1:16">
      <c r="A881" s="89" t="s">
        <v>2405</v>
      </c>
      <c r="B881" s="89" t="s">
        <v>2406</v>
      </c>
      <c r="C881" s="90" t="s">
        <v>166</v>
      </c>
      <c r="D881" s="89" t="s">
        <v>2407</v>
      </c>
      <c r="E881" s="90" t="s">
        <v>221</v>
      </c>
      <c r="F881" s="91">
        <v>25.5</v>
      </c>
      <c r="G881" s="92">
        <v>61.98</v>
      </c>
      <c r="H881" s="93">
        <v>0.2644</v>
      </c>
      <c r="I881" s="140">
        <f t="shared" si="216"/>
        <v>78.36</v>
      </c>
      <c r="J881" s="141">
        <f t="shared" ref="J881:J883" si="217">(TRUNC(I881*F881,2))</f>
        <v>1998.18</v>
      </c>
      <c r="K881" s="219"/>
      <c r="L881" s="135">
        <f t="shared" si="213"/>
        <v>0</v>
      </c>
      <c r="M881" s="169">
        <f t="shared" si="214"/>
        <v>78.36</v>
      </c>
      <c r="N881" s="143">
        <f t="shared" si="215"/>
        <v>1998.18</v>
      </c>
      <c r="O881" s="220"/>
      <c r="P881" s="220"/>
    </row>
    <row r="882" s="53" customFormat="1" ht="15" spans="1:16">
      <c r="A882" s="89" t="s">
        <v>2408</v>
      </c>
      <c r="B882" s="89" t="s">
        <v>2409</v>
      </c>
      <c r="C882" s="90" t="s">
        <v>166</v>
      </c>
      <c r="D882" s="89" t="s">
        <v>2410</v>
      </c>
      <c r="E882" s="90" t="s">
        <v>221</v>
      </c>
      <c r="F882" s="91">
        <v>1.5</v>
      </c>
      <c r="G882" s="92">
        <v>69.22</v>
      </c>
      <c r="H882" s="93">
        <v>0.2644</v>
      </c>
      <c r="I882" s="140">
        <f t="shared" si="216"/>
        <v>87.52</v>
      </c>
      <c r="J882" s="141">
        <f t="shared" si="217"/>
        <v>131.28</v>
      </c>
      <c r="K882" s="219"/>
      <c r="L882" s="135">
        <f t="shared" si="213"/>
        <v>0</v>
      </c>
      <c r="M882" s="169">
        <f t="shared" si="214"/>
        <v>87.52</v>
      </c>
      <c r="N882" s="143">
        <f t="shared" si="215"/>
        <v>131.28</v>
      </c>
      <c r="O882" s="220"/>
      <c r="P882" s="220"/>
    </row>
    <row r="883" s="53" customFormat="1" ht="45" spans="1:16">
      <c r="A883" s="89" t="s">
        <v>2411</v>
      </c>
      <c r="B883" s="89" t="s">
        <v>2412</v>
      </c>
      <c r="C883" s="201" t="s">
        <v>149</v>
      </c>
      <c r="D883" s="89" t="s">
        <v>2413</v>
      </c>
      <c r="E883" s="201" t="s">
        <v>221</v>
      </c>
      <c r="F883" s="91">
        <v>7.5</v>
      </c>
      <c r="G883" s="202">
        <v>40.61</v>
      </c>
      <c r="H883" s="86">
        <v>0.2644</v>
      </c>
      <c r="I883" s="126">
        <f t="shared" si="216"/>
        <v>51.34</v>
      </c>
      <c r="J883" s="141">
        <f t="shared" si="217"/>
        <v>385.05</v>
      </c>
      <c r="K883" s="128"/>
      <c r="L883" s="135">
        <f t="shared" si="213"/>
        <v>0</v>
      </c>
      <c r="M883" s="169">
        <f t="shared" si="214"/>
        <v>51.34</v>
      </c>
      <c r="N883" s="131">
        <f t="shared" si="215"/>
        <v>385.05</v>
      </c>
      <c r="O883" s="220"/>
      <c r="P883" s="220"/>
    </row>
    <row r="884" ht="15" spans="1:16">
      <c r="A884" s="82" t="s">
        <v>2414</v>
      </c>
      <c r="B884" s="82" t="s">
        <v>2415</v>
      </c>
      <c r="C884" s="83" t="s">
        <v>166</v>
      </c>
      <c r="D884" s="82" t="s">
        <v>2416</v>
      </c>
      <c r="E884" s="83" t="s">
        <v>99</v>
      </c>
      <c r="F884" s="84">
        <v>1278.63</v>
      </c>
      <c r="G884" s="85">
        <v>99.58</v>
      </c>
      <c r="H884" s="86">
        <v>0.2644</v>
      </c>
      <c r="I884" s="126">
        <f t="shared" ref="I884:I894" si="218">(TRUNC(G884*H884,2)+G884)</f>
        <v>125.9</v>
      </c>
      <c r="J884" s="141">
        <f t="shared" ref="J884:J894" si="219">(TRUNC(I884*F884,2))</f>
        <v>160979.51</v>
      </c>
      <c r="K884" s="128"/>
      <c r="L884" s="135">
        <f t="shared" si="213"/>
        <v>0</v>
      </c>
      <c r="M884" s="169">
        <f t="shared" si="214"/>
        <v>125.9</v>
      </c>
      <c r="N884" s="131">
        <f t="shared" si="215"/>
        <v>160979.51</v>
      </c>
      <c r="O884" s="132"/>
      <c r="P884" s="132"/>
    </row>
    <row r="885" ht="15" spans="1:16">
      <c r="A885" s="156" t="s">
        <v>2417</v>
      </c>
      <c r="B885" s="156" t="s">
        <v>87</v>
      </c>
      <c r="C885" s="203"/>
      <c r="D885" s="156" t="s">
        <v>2418</v>
      </c>
      <c r="E885" s="203"/>
      <c r="F885" s="204"/>
      <c r="G885" s="185" t="s">
        <v>146</v>
      </c>
      <c r="H885" s="205"/>
      <c r="I885" s="210"/>
      <c r="J885" s="180">
        <f>SUM(J886:J893)</f>
        <v>41545.64</v>
      </c>
      <c r="K885" s="181"/>
      <c r="L885" s="211"/>
      <c r="M885" s="212"/>
      <c r="N885" s="213"/>
      <c r="O885" s="184">
        <f>SUM(N886:N893)</f>
        <v>41545.64</v>
      </c>
      <c r="P885" s="184"/>
    </row>
    <row r="886" ht="33.75" spans="1:16">
      <c r="A886" s="82" t="s">
        <v>2419</v>
      </c>
      <c r="B886" s="82" t="s">
        <v>2420</v>
      </c>
      <c r="C886" s="83" t="s">
        <v>157</v>
      </c>
      <c r="D886" s="82" t="s">
        <v>2421</v>
      </c>
      <c r="E886" s="83" t="s">
        <v>221</v>
      </c>
      <c r="F886" s="84">
        <v>57.6</v>
      </c>
      <c r="G886" s="85">
        <v>30.85</v>
      </c>
      <c r="H886" s="86">
        <v>0.2644</v>
      </c>
      <c r="I886" s="126">
        <f t="shared" si="218"/>
        <v>39</v>
      </c>
      <c r="J886" s="141">
        <f t="shared" si="219"/>
        <v>2246.4</v>
      </c>
      <c r="K886" s="128"/>
      <c r="L886" s="135">
        <f t="shared" si="213"/>
        <v>0</v>
      </c>
      <c r="M886" s="169">
        <f t="shared" si="214"/>
        <v>39</v>
      </c>
      <c r="N886" s="131">
        <f t="shared" si="215"/>
        <v>2246.4</v>
      </c>
      <c r="O886" s="132"/>
      <c r="P886" s="132"/>
    </row>
    <row r="887" ht="33.75" spans="1:16">
      <c r="A887" s="82" t="s">
        <v>2422</v>
      </c>
      <c r="B887" s="82" t="s">
        <v>2423</v>
      </c>
      <c r="C887" s="83" t="s">
        <v>157</v>
      </c>
      <c r="D887" s="82" t="s">
        <v>2424</v>
      </c>
      <c r="E887" s="83" t="s">
        <v>221</v>
      </c>
      <c r="F887" s="84">
        <v>283.8</v>
      </c>
      <c r="G887" s="85">
        <v>47.5</v>
      </c>
      <c r="H887" s="86">
        <v>0.2644</v>
      </c>
      <c r="I887" s="126">
        <f t="shared" si="218"/>
        <v>60.05</v>
      </c>
      <c r="J887" s="141">
        <f t="shared" si="219"/>
        <v>17042.19</v>
      </c>
      <c r="K887" s="128"/>
      <c r="L887" s="135">
        <f t="shared" si="213"/>
        <v>0</v>
      </c>
      <c r="M887" s="169">
        <f t="shared" si="214"/>
        <v>60.05</v>
      </c>
      <c r="N887" s="131">
        <f t="shared" si="215"/>
        <v>17042.19</v>
      </c>
      <c r="O887" s="132"/>
      <c r="P887" s="132"/>
    </row>
    <row r="888" ht="33.75" spans="1:16">
      <c r="A888" s="82" t="s">
        <v>2425</v>
      </c>
      <c r="B888" s="82" t="s">
        <v>2426</v>
      </c>
      <c r="C888" s="83" t="s">
        <v>157</v>
      </c>
      <c r="D888" s="82" t="s">
        <v>2427</v>
      </c>
      <c r="E888" s="83" t="s">
        <v>221</v>
      </c>
      <c r="F888" s="84">
        <v>69.6</v>
      </c>
      <c r="G888" s="85">
        <v>59.14</v>
      </c>
      <c r="H888" s="86">
        <v>0.2644</v>
      </c>
      <c r="I888" s="126">
        <f t="shared" si="218"/>
        <v>74.77</v>
      </c>
      <c r="J888" s="141">
        <f t="shared" si="219"/>
        <v>5203.99</v>
      </c>
      <c r="K888" s="128"/>
      <c r="L888" s="135">
        <f t="shared" si="213"/>
        <v>0</v>
      </c>
      <c r="M888" s="169">
        <f t="shared" si="214"/>
        <v>74.77</v>
      </c>
      <c r="N888" s="131">
        <f t="shared" si="215"/>
        <v>5203.99</v>
      </c>
      <c r="O888" s="132"/>
      <c r="P888" s="132"/>
    </row>
    <row r="889" ht="33.75" spans="1:16">
      <c r="A889" s="82" t="s">
        <v>2428</v>
      </c>
      <c r="B889" s="82" t="s">
        <v>2429</v>
      </c>
      <c r="C889" s="83" t="s">
        <v>157</v>
      </c>
      <c r="D889" s="82" t="s">
        <v>2430</v>
      </c>
      <c r="E889" s="83" t="s">
        <v>221</v>
      </c>
      <c r="F889" s="84">
        <v>75</v>
      </c>
      <c r="G889" s="85">
        <v>71.11</v>
      </c>
      <c r="H889" s="86">
        <v>0.2644</v>
      </c>
      <c r="I889" s="126">
        <f t="shared" si="218"/>
        <v>89.91</v>
      </c>
      <c r="J889" s="141">
        <f t="shared" si="219"/>
        <v>6743.25</v>
      </c>
      <c r="K889" s="128"/>
      <c r="L889" s="135">
        <f t="shared" si="213"/>
        <v>0</v>
      </c>
      <c r="M889" s="169">
        <f t="shared" si="214"/>
        <v>89.91</v>
      </c>
      <c r="N889" s="131">
        <f t="shared" si="215"/>
        <v>6743.25</v>
      </c>
      <c r="O889" s="132"/>
      <c r="P889" s="132"/>
    </row>
    <row r="890" ht="33.75" spans="1:16">
      <c r="A890" s="82" t="s">
        <v>2431</v>
      </c>
      <c r="B890" s="82" t="s">
        <v>2432</v>
      </c>
      <c r="C890" s="83" t="s">
        <v>149</v>
      </c>
      <c r="D890" s="82" t="s">
        <v>2433</v>
      </c>
      <c r="E890" s="83" t="s">
        <v>221</v>
      </c>
      <c r="F890" s="84">
        <v>10.8</v>
      </c>
      <c r="G890" s="85">
        <v>102.47</v>
      </c>
      <c r="H890" s="86">
        <v>0.2644</v>
      </c>
      <c r="I890" s="126">
        <f t="shared" si="218"/>
        <v>129.56</v>
      </c>
      <c r="J890" s="141">
        <f t="shared" si="219"/>
        <v>1399.24</v>
      </c>
      <c r="K890" s="128"/>
      <c r="L890" s="135">
        <f t="shared" si="213"/>
        <v>0</v>
      </c>
      <c r="M890" s="169">
        <f t="shared" si="214"/>
        <v>129.56</v>
      </c>
      <c r="N890" s="131">
        <f t="shared" si="215"/>
        <v>1399.24</v>
      </c>
      <c r="O890" s="132"/>
      <c r="P890" s="132"/>
    </row>
    <row r="891" ht="33.75" spans="1:16">
      <c r="A891" s="82" t="s">
        <v>2434</v>
      </c>
      <c r="B891" s="82" t="s">
        <v>2435</v>
      </c>
      <c r="C891" s="83" t="s">
        <v>149</v>
      </c>
      <c r="D891" s="82" t="s">
        <v>2436</v>
      </c>
      <c r="E891" s="83" t="s">
        <v>221</v>
      </c>
      <c r="F891" s="84">
        <v>12</v>
      </c>
      <c r="G891" s="85">
        <v>119.71</v>
      </c>
      <c r="H891" s="86">
        <v>0.2644</v>
      </c>
      <c r="I891" s="126">
        <f t="shared" si="218"/>
        <v>151.36</v>
      </c>
      <c r="J891" s="141">
        <f t="shared" si="219"/>
        <v>1816.32</v>
      </c>
      <c r="K891" s="128"/>
      <c r="L891" s="135">
        <f t="shared" si="213"/>
        <v>0</v>
      </c>
      <c r="M891" s="169">
        <f t="shared" si="214"/>
        <v>151.36</v>
      </c>
      <c r="N891" s="131">
        <f t="shared" si="215"/>
        <v>1816.32</v>
      </c>
      <c r="O891" s="132"/>
      <c r="P891" s="132"/>
    </row>
    <row r="892" ht="33.75" spans="1:16">
      <c r="A892" s="82" t="s">
        <v>2437</v>
      </c>
      <c r="B892" s="82" t="s">
        <v>2438</v>
      </c>
      <c r="C892" s="83" t="s">
        <v>149</v>
      </c>
      <c r="D892" s="82" t="s">
        <v>2439</v>
      </c>
      <c r="E892" s="83" t="s">
        <v>221</v>
      </c>
      <c r="F892" s="84">
        <v>30</v>
      </c>
      <c r="G892" s="85">
        <v>119.71</v>
      </c>
      <c r="H892" s="86">
        <v>0.2644</v>
      </c>
      <c r="I892" s="126">
        <f t="shared" si="218"/>
        <v>151.36</v>
      </c>
      <c r="J892" s="141">
        <f t="shared" si="219"/>
        <v>4540.8</v>
      </c>
      <c r="K892" s="128"/>
      <c r="L892" s="135">
        <f t="shared" si="213"/>
        <v>0</v>
      </c>
      <c r="M892" s="169">
        <f t="shared" si="214"/>
        <v>151.36</v>
      </c>
      <c r="N892" s="131">
        <f t="shared" si="215"/>
        <v>4540.8</v>
      </c>
      <c r="O892" s="132"/>
      <c r="P892" s="132"/>
    </row>
    <row r="893" ht="22.5" spans="1:16">
      <c r="A893" s="82" t="s">
        <v>2440</v>
      </c>
      <c r="B893" s="82" t="s">
        <v>2441</v>
      </c>
      <c r="C893" s="83" t="s">
        <v>166</v>
      </c>
      <c r="D893" s="82" t="s">
        <v>2442</v>
      </c>
      <c r="E893" s="83" t="s">
        <v>99</v>
      </c>
      <c r="F893" s="84">
        <v>15</v>
      </c>
      <c r="G893" s="85">
        <v>134.64</v>
      </c>
      <c r="H893" s="86">
        <v>0.2644</v>
      </c>
      <c r="I893" s="126">
        <f t="shared" si="218"/>
        <v>170.23</v>
      </c>
      <c r="J893" s="141">
        <f t="shared" si="219"/>
        <v>2553.45</v>
      </c>
      <c r="K893" s="128"/>
      <c r="L893" s="135">
        <f t="shared" si="213"/>
        <v>0</v>
      </c>
      <c r="M893" s="169">
        <f t="shared" si="214"/>
        <v>170.23</v>
      </c>
      <c r="N893" s="131">
        <f t="shared" si="215"/>
        <v>2553.45</v>
      </c>
      <c r="O893" s="132"/>
      <c r="P893" s="132"/>
    </row>
    <row r="894" ht="15" spans="1:16">
      <c r="A894" s="156" t="s">
        <v>2443</v>
      </c>
      <c r="B894" s="156" t="s">
        <v>87</v>
      </c>
      <c r="C894" s="203"/>
      <c r="D894" s="156" t="s">
        <v>2444</v>
      </c>
      <c r="E894" s="203"/>
      <c r="F894" s="204"/>
      <c r="G894" s="185" t="s">
        <v>146</v>
      </c>
      <c r="H894" s="205"/>
      <c r="I894" s="210"/>
      <c r="J894" s="180">
        <f>SUM(J895:J939)</f>
        <v>419144.09</v>
      </c>
      <c r="K894" s="181"/>
      <c r="L894" s="211"/>
      <c r="M894" s="212"/>
      <c r="N894" s="213"/>
      <c r="O894" s="184">
        <f>SUM(N895:N939)</f>
        <v>419144.09</v>
      </c>
      <c r="P894" s="184"/>
    </row>
    <row r="895" s="53" customFormat="1" ht="22.5" spans="1:16">
      <c r="A895" s="89" t="s">
        <v>2445</v>
      </c>
      <c r="B895" s="89" t="s">
        <v>2446</v>
      </c>
      <c r="C895" s="201" t="s">
        <v>157</v>
      </c>
      <c r="D895" s="89" t="s">
        <v>2447</v>
      </c>
      <c r="E895" s="201" t="s">
        <v>151</v>
      </c>
      <c r="F895" s="91">
        <v>33</v>
      </c>
      <c r="G895" s="202">
        <v>41.57</v>
      </c>
      <c r="H895" s="86">
        <v>0.2644</v>
      </c>
      <c r="I895" s="126">
        <f>(TRUNC(G895*H895,2)+G895)</f>
        <v>52.56</v>
      </c>
      <c r="J895" s="141">
        <f>(TRUNC(I895*F895,2))</f>
        <v>1734.48</v>
      </c>
      <c r="K895" s="128"/>
      <c r="L895" s="135">
        <f>$L$1046</f>
        <v>0</v>
      </c>
      <c r="M895" s="169">
        <f>I895*(1-L895)</f>
        <v>52.56</v>
      </c>
      <c r="N895" s="131">
        <f>(TRUNC(M895*F895,2))</f>
        <v>1734.48</v>
      </c>
      <c r="O895" s="220"/>
      <c r="P895" s="220"/>
    </row>
    <row r="896" s="53" customFormat="1" ht="22.5" spans="1:16">
      <c r="A896" s="89" t="s">
        <v>2448</v>
      </c>
      <c r="B896" s="89" t="s">
        <v>2449</v>
      </c>
      <c r="C896" s="201" t="s">
        <v>157</v>
      </c>
      <c r="D896" s="89" t="s">
        <v>2450</v>
      </c>
      <c r="E896" s="201" t="s">
        <v>151</v>
      </c>
      <c r="F896" s="91">
        <v>15</v>
      </c>
      <c r="G896" s="202">
        <v>56.09</v>
      </c>
      <c r="H896" s="86">
        <v>0.2644</v>
      </c>
      <c r="I896" s="126">
        <f>(TRUNC(G896*H896,2)+G896)</f>
        <v>70.92</v>
      </c>
      <c r="J896" s="141">
        <f>(TRUNC(I896*F896,2))</f>
        <v>1063.8</v>
      </c>
      <c r="K896" s="128"/>
      <c r="L896" s="135">
        <f>$L$1046</f>
        <v>0</v>
      </c>
      <c r="M896" s="169">
        <f>I896*(1-L896)</f>
        <v>70.92</v>
      </c>
      <c r="N896" s="131">
        <f>(TRUNC(M896*F896,2))</f>
        <v>1063.8</v>
      </c>
      <c r="O896" s="220"/>
      <c r="P896" s="220"/>
    </row>
    <row r="897" ht="22.5" spans="1:16">
      <c r="A897" s="82" t="s">
        <v>2451</v>
      </c>
      <c r="B897" s="82" t="s">
        <v>2452</v>
      </c>
      <c r="C897" s="83" t="s">
        <v>157</v>
      </c>
      <c r="D897" s="82" t="s">
        <v>2453</v>
      </c>
      <c r="E897" s="83" t="s">
        <v>151</v>
      </c>
      <c r="F897" s="84">
        <v>26</v>
      </c>
      <c r="G897" s="85">
        <v>82.45</v>
      </c>
      <c r="H897" s="86">
        <v>0.2644</v>
      </c>
      <c r="I897" s="126">
        <f t="shared" ref="I897:I908" si="220">(TRUNC(G897*H897,2)+G897)</f>
        <v>104.24</v>
      </c>
      <c r="J897" s="141">
        <f t="shared" ref="J897:J908" si="221">(TRUNC(I897*F897,2))</f>
        <v>2710.24</v>
      </c>
      <c r="K897" s="128"/>
      <c r="L897" s="135">
        <f t="shared" ref="L897:L908" si="222">$L$1046</f>
        <v>0</v>
      </c>
      <c r="M897" s="169">
        <f t="shared" ref="M897:M908" si="223">I897*(1-L897)</f>
        <v>104.24</v>
      </c>
      <c r="N897" s="131">
        <f t="shared" ref="N897:N908" si="224">(TRUNC(M897*F897,2))</f>
        <v>2710.24</v>
      </c>
      <c r="O897" s="132"/>
      <c r="P897" s="132"/>
    </row>
    <row r="898" ht="22.5" spans="1:16">
      <c r="A898" s="82" t="s">
        <v>2454</v>
      </c>
      <c r="B898" s="82" t="s">
        <v>2455</v>
      </c>
      <c r="C898" s="83" t="s">
        <v>90</v>
      </c>
      <c r="D898" s="82" t="s">
        <v>2456</v>
      </c>
      <c r="E898" s="83" t="s">
        <v>151</v>
      </c>
      <c r="F898" s="84">
        <v>33</v>
      </c>
      <c r="G898" s="85">
        <v>680.81</v>
      </c>
      <c r="H898" s="86">
        <v>0.2644</v>
      </c>
      <c r="I898" s="126">
        <f t="shared" si="220"/>
        <v>860.81</v>
      </c>
      <c r="J898" s="141">
        <f t="shared" si="221"/>
        <v>28406.73</v>
      </c>
      <c r="K898" s="128"/>
      <c r="L898" s="135">
        <f t="shared" si="222"/>
        <v>0</v>
      </c>
      <c r="M898" s="169">
        <f t="shared" si="223"/>
        <v>860.81</v>
      </c>
      <c r="N898" s="131">
        <f t="shared" si="224"/>
        <v>28406.73</v>
      </c>
      <c r="O898" s="132"/>
      <c r="P898" s="132"/>
    </row>
    <row r="899" ht="22.5" spans="1:16">
      <c r="A899" s="82" t="s">
        <v>2457</v>
      </c>
      <c r="B899" s="82" t="s">
        <v>2458</v>
      </c>
      <c r="C899" s="83" t="s">
        <v>90</v>
      </c>
      <c r="D899" s="82" t="s">
        <v>2459</v>
      </c>
      <c r="E899" s="83" t="s">
        <v>151</v>
      </c>
      <c r="F899" s="84">
        <v>15</v>
      </c>
      <c r="G899" s="85">
        <v>629.46</v>
      </c>
      <c r="H899" s="86">
        <v>0.2644</v>
      </c>
      <c r="I899" s="126">
        <f t="shared" si="220"/>
        <v>795.88</v>
      </c>
      <c r="J899" s="141">
        <f t="shared" si="221"/>
        <v>11938.2</v>
      </c>
      <c r="K899" s="128"/>
      <c r="L899" s="135">
        <f t="shared" si="222"/>
        <v>0</v>
      </c>
      <c r="M899" s="169">
        <f t="shared" si="223"/>
        <v>795.88</v>
      </c>
      <c r="N899" s="131">
        <f t="shared" si="224"/>
        <v>11938.2</v>
      </c>
      <c r="O899" s="132"/>
      <c r="P899" s="132"/>
    </row>
    <row r="900" ht="22.5" spans="1:16">
      <c r="A900" s="82" t="s">
        <v>2460</v>
      </c>
      <c r="B900" s="82" t="s">
        <v>2461</v>
      </c>
      <c r="C900" s="83" t="s">
        <v>166</v>
      </c>
      <c r="D900" s="82" t="s">
        <v>2462</v>
      </c>
      <c r="E900" s="83" t="s">
        <v>151</v>
      </c>
      <c r="F900" s="84">
        <v>4</v>
      </c>
      <c r="G900" s="85">
        <v>1503.64</v>
      </c>
      <c r="H900" s="86">
        <v>0.2644</v>
      </c>
      <c r="I900" s="126">
        <f t="shared" si="220"/>
        <v>1901.2</v>
      </c>
      <c r="J900" s="141">
        <f t="shared" si="221"/>
        <v>7604.8</v>
      </c>
      <c r="K900" s="128"/>
      <c r="L900" s="135">
        <f t="shared" si="222"/>
        <v>0</v>
      </c>
      <c r="M900" s="169">
        <f t="shared" si="223"/>
        <v>1901.2</v>
      </c>
      <c r="N900" s="131">
        <f t="shared" si="224"/>
        <v>7604.8</v>
      </c>
      <c r="O900" s="132"/>
      <c r="P900" s="132"/>
    </row>
    <row r="901" ht="15" spans="1:16">
      <c r="A901" s="82" t="s">
        <v>2463</v>
      </c>
      <c r="B901" s="82" t="s">
        <v>2464</v>
      </c>
      <c r="C901" s="83" t="s">
        <v>166</v>
      </c>
      <c r="D901" s="82" t="s">
        <v>2465</v>
      </c>
      <c r="E901" s="83" t="s">
        <v>151</v>
      </c>
      <c r="F901" s="84">
        <v>16</v>
      </c>
      <c r="G901" s="85">
        <v>125.4</v>
      </c>
      <c r="H901" s="86">
        <v>0.2644</v>
      </c>
      <c r="I901" s="126">
        <f t="shared" si="220"/>
        <v>158.55</v>
      </c>
      <c r="J901" s="141">
        <f t="shared" si="221"/>
        <v>2536.8</v>
      </c>
      <c r="K901" s="128"/>
      <c r="L901" s="135">
        <f t="shared" si="222"/>
        <v>0</v>
      </c>
      <c r="M901" s="169">
        <f t="shared" si="223"/>
        <v>158.55</v>
      </c>
      <c r="N901" s="131">
        <f t="shared" si="224"/>
        <v>2536.8</v>
      </c>
      <c r="O901" s="132"/>
      <c r="P901" s="132"/>
    </row>
    <row r="902" ht="22.5" spans="1:16">
      <c r="A902" s="82" t="s">
        <v>2466</v>
      </c>
      <c r="B902" s="82" t="s">
        <v>2467</v>
      </c>
      <c r="C902" s="83" t="s">
        <v>90</v>
      </c>
      <c r="D902" s="82" t="s">
        <v>2468</v>
      </c>
      <c r="E902" s="83" t="s">
        <v>151</v>
      </c>
      <c r="F902" s="84">
        <v>33</v>
      </c>
      <c r="G902" s="85">
        <v>63.98</v>
      </c>
      <c r="H902" s="86">
        <v>0.2644</v>
      </c>
      <c r="I902" s="126">
        <f t="shared" si="220"/>
        <v>80.89</v>
      </c>
      <c r="J902" s="141">
        <f t="shared" si="221"/>
        <v>2669.37</v>
      </c>
      <c r="K902" s="128"/>
      <c r="L902" s="135">
        <f t="shared" si="222"/>
        <v>0</v>
      </c>
      <c r="M902" s="169">
        <f t="shared" si="223"/>
        <v>80.89</v>
      </c>
      <c r="N902" s="131">
        <f t="shared" si="224"/>
        <v>2669.37</v>
      </c>
      <c r="O902" s="132"/>
      <c r="P902" s="132"/>
    </row>
    <row r="903" ht="22.5" spans="1:16">
      <c r="A903" s="82" t="s">
        <v>2469</v>
      </c>
      <c r="B903" s="82" t="s">
        <v>2470</v>
      </c>
      <c r="C903" s="83" t="s">
        <v>90</v>
      </c>
      <c r="D903" s="82" t="s">
        <v>2471</v>
      </c>
      <c r="E903" s="83" t="s">
        <v>151</v>
      </c>
      <c r="F903" s="84">
        <v>15</v>
      </c>
      <c r="G903" s="85">
        <v>75.48</v>
      </c>
      <c r="H903" s="86">
        <v>0.2644</v>
      </c>
      <c r="I903" s="126">
        <f t="shared" si="220"/>
        <v>95.43</v>
      </c>
      <c r="J903" s="141">
        <f t="shared" si="221"/>
        <v>1431.45</v>
      </c>
      <c r="K903" s="128"/>
      <c r="L903" s="135">
        <f t="shared" si="222"/>
        <v>0</v>
      </c>
      <c r="M903" s="169">
        <f t="shared" si="223"/>
        <v>95.43</v>
      </c>
      <c r="N903" s="131">
        <f t="shared" si="224"/>
        <v>1431.45</v>
      </c>
      <c r="O903" s="132"/>
      <c r="P903" s="132"/>
    </row>
    <row r="904" ht="33.75" spans="1:16">
      <c r="A904" s="82" t="s">
        <v>2472</v>
      </c>
      <c r="B904" s="82" t="s">
        <v>2473</v>
      </c>
      <c r="C904" s="83" t="s">
        <v>157</v>
      </c>
      <c r="D904" s="82" t="s">
        <v>2474</v>
      </c>
      <c r="E904" s="83" t="s">
        <v>151</v>
      </c>
      <c r="F904" s="84">
        <v>66</v>
      </c>
      <c r="G904" s="85">
        <v>428.1</v>
      </c>
      <c r="H904" s="86">
        <v>0.2644</v>
      </c>
      <c r="I904" s="126">
        <f t="shared" si="220"/>
        <v>541.28</v>
      </c>
      <c r="J904" s="141">
        <f t="shared" si="221"/>
        <v>35724.48</v>
      </c>
      <c r="K904" s="128"/>
      <c r="L904" s="135">
        <f t="shared" si="222"/>
        <v>0</v>
      </c>
      <c r="M904" s="169">
        <f t="shared" si="223"/>
        <v>541.28</v>
      </c>
      <c r="N904" s="131">
        <f t="shared" si="224"/>
        <v>35724.48</v>
      </c>
      <c r="O904" s="132"/>
      <c r="P904" s="132"/>
    </row>
    <row r="905" ht="33.75" spans="1:16">
      <c r="A905" s="82" t="s">
        <v>2475</v>
      </c>
      <c r="B905" s="82" t="s">
        <v>2476</v>
      </c>
      <c r="C905" s="83" t="s">
        <v>157</v>
      </c>
      <c r="D905" s="82" t="s">
        <v>2477</v>
      </c>
      <c r="E905" s="83" t="s">
        <v>151</v>
      </c>
      <c r="F905" s="84">
        <v>82</v>
      </c>
      <c r="G905" s="85">
        <v>499.2</v>
      </c>
      <c r="H905" s="86">
        <v>0.2644</v>
      </c>
      <c r="I905" s="126">
        <f t="shared" si="220"/>
        <v>631.18</v>
      </c>
      <c r="J905" s="141">
        <f t="shared" si="221"/>
        <v>51756.76</v>
      </c>
      <c r="K905" s="128"/>
      <c r="L905" s="135">
        <f t="shared" si="222"/>
        <v>0</v>
      </c>
      <c r="M905" s="169">
        <f t="shared" si="223"/>
        <v>631.18</v>
      </c>
      <c r="N905" s="131">
        <f t="shared" si="224"/>
        <v>51756.76</v>
      </c>
      <c r="O905" s="132"/>
      <c r="P905" s="132"/>
    </row>
    <row r="906" ht="15" spans="1:16">
      <c r="A906" s="82" t="s">
        <v>2478</v>
      </c>
      <c r="B906" s="82" t="s">
        <v>2479</v>
      </c>
      <c r="C906" s="83" t="s">
        <v>166</v>
      </c>
      <c r="D906" s="82" t="s">
        <v>2480</v>
      </c>
      <c r="E906" s="83" t="s">
        <v>151</v>
      </c>
      <c r="F906" s="84">
        <v>3</v>
      </c>
      <c r="G906" s="85">
        <v>21.81</v>
      </c>
      <c r="H906" s="86">
        <v>0.2644</v>
      </c>
      <c r="I906" s="126">
        <f t="shared" si="220"/>
        <v>27.57</v>
      </c>
      <c r="J906" s="141">
        <f t="shared" si="221"/>
        <v>82.71</v>
      </c>
      <c r="K906" s="128"/>
      <c r="L906" s="135">
        <f t="shared" si="222"/>
        <v>0</v>
      </c>
      <c r="M906" s="169">
        <f t="shared" si="223"/>
        <v>27.57</v>
      </c>
      <c r="N906" s="131">
        <f t="shared" si="224"/>
        <v>82.71</v>
      </c>
      <c r="O906" s="132"/>
      <c r="P906" s="132"/>
    </row>
    <row r="907" ht="15" spans="1:16">
      <c r="A907" s="82" t="s">
        <v>2481</v>
      </c>
      <c r="B907" s="82" t="s">
        <v>2482</v>
      </c>
      <c r="C907" s="83" t="s">
        <v>166</v>
      </c>
      <c r="D907" s="82" t="s">
        <v>2483</v>
      </c>
      <c r="E907" s="83" t="s">
        <v>151</v>
      </c>
      <c r="F907" s="84">
        <v>17</v>
      </c>
      <c r="G907" s="85">
        <v>30.49</v>
      </c>
      <c r="H907" s="86">
        <v>0.2644</v>
      </c>
      <c r="I907" s="126">
        <f t="shared" si="220"/>
        <v>38.55</v>
      </c>
      <c r="J907" s="141">
        <f t="shared" si="221"/>
        <v>655.35</v>
      </c>
      <c r="K907" s="128"/>
      <c r="L907" s="135">
        <f t="shared" si="222"/>
        <v>0</v>
      </c>
      <c r="M907" s="169">
        <f t="shared" si="223"/>
        <v>38.55</v>
      </c>
      <c r="N907" s="131">
        <f t="shared" si="224"/>
        <v>655.35</v>
      </c>
      <c r="O907" s="132"/>
      <c r="P907" s="132"/>
    </row>
    <row r="908" s="53" customFormat="1" ht="15" spans="1:16">
      <c r="A908" s="89" t="s">
        <v>2484</v>
      </c>
      <c r="B908" s="89" t="s">
        <v>2485</v>
      </c>
      <c r="C908" s="201" t="s">
        <v>166</v>
      </c>
      <c r="D908" s="89" t="s">
        <v>2486</v>
      </c>
      <c r="E908" s="201" t="s">
        <v>151</v>
      </c>
      <c r="F908" s="91">
        <v>72</v>
      </c>
      <c r="G908" s="202">
        <v>43.99</v>
      </c>
      <c r="H908" s="86">
        <v>0.2644</v>
      </c>
      <c r="I908" s="126">
        <f t="shared" si="220"/>
        <v>55.62</v>
      </c>
      <c r="J908" s="141">
        <f t="shared" si="221"/>
        <v>4004.64</v>
      </c>
      <c r="K908" s="128"/>
      <c r="L908" s="135">
        <f t="shared" si="222"/>
        <v>0</v>
      </c>
      <c r="M908" s="169">
        <f t="shared" si="223"/>
        <v>55.62</v>
      </c>
      <c r="N908" s="131">
        <f t="shared" si="224"/>
        <v>4004.64</v>
      </c>
      <c r="O908" s="132"/>
      <c r="P908" s="220"/>
    </row>
    <row r="909" ht="15" spans="1:16">
      <c r="A909" s="82" t="s">
        <v>2487</v>
      </c>
      <c r="B909" s="82" t="s">
        <v>2488</v>
      </c>
      <c r="C909" s="83" t="s">
        <v>166</v>
      </c>
      <c r="D909" s="82" t="s">
        <v>2489</v>
      </c>
      <c r="E909" s="83" t="s">
        <v>151</v>
      </c>
      <c r="F909" s="84">
        <v>2</v>
      </c>
      <c r="G909" s="85">
        <v>1033.02</v>
      </c>
      <c r="H909" s="86">
        <v>0.2644</v>
      </c>
      <c r="I909" s="126">
        <f t="shared" ref="I909:I923" si="225">(TRUNC(G909*H909,2)+G909)</f>
        <v>1306.15</v>
      </c>
      <c r="J909" s="141">
        <f t="shared" ref="J909:J923" si="226">(TRUNC(I909*F909,2))</f>
        <v>2612.3</v>
      </c>
      <c r="K909" s="128"/>
      <c r="L909" s="135">
        <f t="shared" ref="L909:L923" si="227">$L$1046</f>
        <v>0</v>
      </c>
      <c r="M909" s="169">
        <f t="shared" ref="M909:M923" si="228">I909*(1-L909)</f>
        <v>1306.15</v>
      </c>
      <c r="N909" s="131">
        <f t="shared" ref="N909:N923" si="229">(TRUNC(M909*F909,2))</f>
        <v>2612.3</v>
      </c>
      <c r="O909" s="132"/>
      <c r="P909" s="132"/>
    </row>
    <row r="910" ht="15" spans="1:16">
      <c r="A910" s="82" t="s">
        <v>2490</v>
      </c>
      <c r="B910" s="82" t="s">
        <v>2491</v>
      </c>
      <c r="C910" s="83" t="s">
        <v>166</v>
      </c>
      <c r="D910" s="82" t="s">
        <v>2492</v>
      </c>
      <c r="E910" s="83" t="s">
        <v>151</v>
      </c>
      <c r="F910" s="84">
        <v>46</v>
      </c>
      <c r="G910" s="85">
        <v>1655.82</v>
      </c>
      <c r="H910" s="86">
        <v>0.2644</v>
      </c>
      <c r="I910" s="126">
        <f t="shared" si="225"/>
        <v>2093.61</v>
      </c>
      <c r="J910" s="141">
        <f t="shared" si="226"/>
        <v>96306.06</v>
      </c>
      <c r="K910" s="128"/>
      <c r="L910" s="135">
        <f t="shared" si="227"/>
        <v>0</v>
      </c>
      <c r="M910" s="169">
        <f t="shared" si="228"/>
        <v>2093.61</v>
      </c>
      <c r="N910" s="131">
        <f t="shared" si="229"/>
        <v>96306.06</v>
      </c>
      <c r="O910" s="132"/>
      <c r="P910" s="132"/>
    </row>
    <row r="911" ht="33.75" spans="1:16">
      <c r="A911" s="82" t="s">
        <v>2493</v>
      </c>
      <c r="B911" s="82" t="s">
        <v>2494</v>
      </c>
      <c r="C911" s="83" t="s">
        <v>149</v>
      </c>
      <c r="D911" s="82" t="s">
        <v>2495</v>
      </c>
      <c r="E911" s="83" t="s">
        <v>221</v>
      </c>
      <c r="F911" s="84">
        <v>2486</v>
      </c>
      <c r="G911" s="85">
        <v>23.02</v>
      </c>
      <c r="H911" s="86">
        <v>0.2644</v>
      </c>
      <c r="I911" s="126">
        <f t="shared" si="225"/>
        <v>29.1</v>
      </c>
      <c r="J911" s="141">
        <f t="shared" si="226"/>
        <v>72342.6</v>
      </c>
      <c r="K911" s="128"/>
      <c r="L911" s="135">
        <f t="shared" si="227"/>
        <v>0</v>
      </c>
      <c r="M911" s="169">
        <f t="shared" si="228"/>
        <v>29.1</v>
      </c>
      <c r="N911" s="131">
        <f t="shared" si="229"/>
        <v>72342.6</v>
      </c>
      <c r="O911" s="132"/>
      <c r="P911" s="132"/>
    </row>
    <row r="912" ht="45" spans="1:16">
      <c r="A912" s="82" t="s">
        <v>2496</v>
      </c>
      <c r="B912" s="82" t="s">
        <v>1091</v>
      </c>
      <c r="C912" s="83" t="s">
        <v>149</v>
      </c>
      <c r="D912" s="82" t="s">
        <v>1092</v>
      </c>
      <c r="E912" s="83" t="s">
        <v>221</v>
      </c>
      <c r="F912" s="84">
        <v>857.4</v>
      </c>
      <c r="G912" s="85">
        <v>60.37</v>
      </c>
      <c r="H912" s="86">
        <v>0.2644</v>
      </c>
      <c r="I912" s="126">
        <f t="shared" si="225"/>
        <v>76.33</v>
      </c>
      <c r="J912" s="141">
        <f t="shared" si="226"/>
        <v>65445.34</v>
      </c>
      <c r="K912" s="128"/>
      <c r="L912" s="135">
        <f t="shared" si="227"/>
        <v>0</v>
      </c>
      <c r="M912" s="169">
        <f t="shared" si="228"/>
        <v>76.33</v>
      </c>
      <c r="N912" s="131">
        <f t="shared" si="229"/>
        <v>65445.34</v>
      </c>
      <c r="O912" s="132"/>
      <c r="P912" s="132"/>
    </row>
    <row r="913" ht="33.75" spans="1:16">
      <c r="A913" s="82" t="s">
        <v>2497</v>
      </c>
      <c r="B913" s="82" t="s">
        <v>890</v>
      </c>
      <c r="C913" s="83" t="s">
        <v>149</v>
      </c>
      <c r="D913" s="82" t="s">
        <v>891</v>
      </c>
      <c r="E913" s="83" t="s">
        <v>151</v>
      </c>
      <c r="F913" s="84">
        <v>4972</v>
      </c>
      <c r="G913" s="85">
        <v>0.12</v>
      </c>
      <c r="H913" s="86">
        <v>0.2644</v>
      </c>
      <c r="I913" s="126">
        <f t="shared" si="225"/>
        <v>0.15</v>
      </c>
      <c r="J913" s="141">
        <f t="shared" si="226"/>
        <v>745.8</v>
      </c>
      <c r="K913" s="128"/>
      <c r="L913" s="135">
        <f t="shared" si="227"/>
        <v>0</v>
      </c>
      <c r="M913" s="169">
        <f t="shared" si="228"/>
        <v>0.15</v>
      </c>
      <c r="N913" s="131">
        <f t="shared" si="229"/>
        <v>745.8</v>
      </c>
      <c r="O913" s="132"/>
      <c r="P913" s="132"/>
    </row>
    <row r="914" ht="15" spans="1:16">
      <c r="A914" s="82" t="s">
        <v>2498</v>
      </c>
      <c r="B914" s="82" t="s">
        <v>2499</v>
      </c>
      <c r="C914" s="83" t="s">
        <v>821</v>
      </c>
      <c r="D914" s="82" t="s">
        <v>2500</v>
      </c>
      <c r="E914" s="83" t="s">
        <v>351</v>
      </c>
      <c r="F914" s="84">
        <v>4972</v>
      </c>
      <c r="G914" s="85">
        <v>0.09</v>
      </c>
      <c r="H914" s="86">
        <v>0.2644</v>
      </c>
      <c r="I914" s="126">
        <f t="shared" si="225"/>
        <v>0.11</v>
      </c>
      <c r="J914" s="141">
        <f t="shared" si="226"/>
        <v>546.92</v>
      </c>
      <c r="K914" s="128"/>
      <c r="L914" s="135">
        <f t="shared" si="227"/>
        <v>0</v>
      </c>
      <c r="M914" s="169">
        <f t="shared" si="228"/>
        <v>0.11</v>
      </c>
      <c r="N914" s="131">
        <f t="shared" si="229"/>
        <v>546.92</v>
      </c>
      <c r="O914" s="132"/>
      <c r="P914" s="132"/>
    </row>
    <row r="915" ht="22.5" spans="1:16">
      <c r="A915" s="82" t="s">
        <v>2501</v>
      </c>
      <c r="B915" s="82" t="s">
        <v>2502</v>
      </c>
      <c r="C915" s="83" t="s">
        <v>157</v>
      </c>
      <c r="D915" s="82" t="s">
        <v>2503</v>
      </c>
      <c r="E915" s="83" t="s">
        <v>151</v>
      </c>
      <c r="F915" s="84">
        <v>2</v>
      </c>
      <c r="G915" s="85">
        <v>68.98</v>
      </c>
      <c r="H915" s="86">
        <v>0.2644</v>
      </c>
      <c r="I915" s="126">
        <f t="shared" si="225"/>
        <v>87.21</v>
      </c>
      <c r="J915" s="141">
        <f t="shared" si="226"/>
        <v>174.42</v>
      </c>
      <c r="K915" s="128"/>
      <c r="L915" s="135">
        <f t="shared" si="227"/>
        <v>0</v>
      </c>
      <c r="M915" s="169">
        <f t="shared" si="228"/>
        <v>87.21</v>
      </c>
      <c r="N915" s="131">
        <f t="shared" si="229"/>
        <v>174.42</v>
      </c>
      <c r="O915" s="132"/>
      <c r="P915" s="132"/>
    </row>
    <row r="916" ht="22.5" spans="1:16">
      <c r="A916" s="82" t="s">
        <v>2504</v>
      </c>
      <c r="B916" s="82" t="s">
        <v>2505</v>
      </c>
      <c r="C916" s="83" t="s">
        <v>157</v>
      </c>
      <c r="D916" s="82" t="s">
        <v>2506</v>
      </c>
      <c r="E916" s="83" t="s">
        <v>151</v>
      </c>
      <c r="F916" s="84">
        <v>2</v>
      </c>
      <c r="G916" s="85">
        <v>87.58</v>
      </c>
      <c r="H916" s="86">
        <v>0.2644</v>
      </c>
      <c r="I916" s="126">
        <f t="shared" si="225"/>
        <v>110.73</v>
      </c>
      <c r="J916" s="141">
        <f t="shared" si="226"/>
        <v>221.46</v>
      </c>
      <c r="K916" s="128"/>
      <c r="L916" s="135">
        <f t="shared" si="227"/>
        <v>0</v>
      </c>
      <c r="M916" s="169">
        <f t="shared" si="228"/>
        <v>110.73</v>
      </c>
      <c r="N916" s="131">
        <f t="shared" si="229"/>
        <v>221.46</v>
      </c>
      <c r="O916" s="132"/>
      <c r="P916" s="132"/>
    </row>
    <row r="917" ht="22.5" spans="1:16">
      <c r="A917" s="82" t="s">
        <v>2507</v>
      </c>
      <c r="B917" s="82" t="s">
        <v>2508</v>
      </c>
      <c r="C917" s="83" t="s">
        <v>157</v>
      </c>
      <c r="D917" s="82" t="s">
        <v>2509</v>
      </c>
      <c r="E917" s="83" t="s">
        <v>151</v>
      </c>
      <c r="F917" s="84">
        <v>4</v>
      </c>
      <c r="G917" s="85">
        <v>120.73</v>
      </c>
      <c r="H917" s="86">
        <v>0.2644</v>
      </c>
      <c r="I917" s="126">
        <f t="shared" si="225"/>
        <v>152.65</v>
      </c>
      <c r="J917" s="141">
        <f t="shared" si="226"/>
        <v>610.6</v>
      </c>
      <c r="K917" s="128"/>
      <c r="L917" s="135">
        <f t="shared" si="227"/>
        <v>0</v>
      </c>
      <c r="M917" s="169">
        <f t="shared" si="228"/>
        <v>152.65</v>
      </c>
      <c r="N917" s="131">
        <f t="shared" si="229"/>
        <v>610.6</v>
      </c>
      <c r="O917" s="132"/>
      <c r="P917" s="132"/>
    </row>
    <row r="918" ht="22.5" spans="1:16">
      <c r="A918" s="82" t="s">
        <v>2510</v>
      </c>
      <c r="B918" s="82" t="s">
        <v>2511</v>
      </c>
      <c r="C918" s="83" t="s">
        <v>157</v>
      </c>
      <c r="D918" s="82" t="s">
        <v>2512</v>
      </c>
      <c r="E918" s="83" t="s">
        <v>151</v>
      </c>
      <c r="F918" s="84">
        <v>2</v>
      </c>
      <c r="G918" s="85">
        <v>411.39</v>
      </c>
      <c r="H918" s="86">
        <v>0.2644</v>
      </c>
      <c r="I918" s="126">
        <f t="shared" si="225"/>
        <v>520.16</v>
      </c>
      <c r="J918" s="141">
        <f t="shared" si="226"/>
        <v>1040.32</v>
      </c>
      <c r="K918" s="128"/>
      <c r="L918" s="135">
        <f t="shared" si="227"/>
        <v>0</v>
      </c>
      <c r="M918" s="169">
        <f t="shared" si="228"/>
        <v>520.16</v>
      </c>
      <c r="N918" s="131">
        <f t="shared" si="229"/>
        <v>1040.32</v>
      </c>
      <c r="O918" s="132"/>
      <c r="P918" s="132"/>
    </row>
    <row r="919" ht="22.5" spans="1:16">
      <c r="A919" s="82" t="s">
        <v>2513</v>
      </c>
      <c r="B919" s="82" t="s">
        <v>2514</v>
      </c>
      <c r="C919" s="83" t="s">
        <v>157</v>
      </c>
      <c r="D919" s="82" t="s">
        <v>2515</v>
      </c>
      <c r="E919" s="83" t="s">
        <v>151</v>
      </c>
      <c r="F919" s="84">
        <v>16</v>
      </c>
      <c r="G919" s="85">
        <v>568.9</v>
      </c>
      <c r="H919" s="86">
        <v>0.2644</v>
      </c>
      <c r="I919" s="126">
        <f t="shared" si="225"/>
        <v>719.31</v>
      </c>
      <c r="J919" s="141">
        <f t="shared" si="226"/>
        <v>11508.96</v>
      </c>
      <c r="K919" s="128"/>
      <c r="L919" s="135">
        <f t="shared" si="227"/>
        <v>0</v>
      </c>
      <c r="M919" s="169">
        <f t="shared" si="228"/>
        <v>719.31</v>
      </c>
      <c r="N919" s="131">
        <f t="shared" si="229"/>
        <v>11508.96</v>
      </c>
      <c r="O919" s="132"/>
      <c r="P919" s="132"/>
    </row>
    <row r="920" ht="15" spans="1:16">
      <c r="A920" s="82" t="s">
        <v>2516</v>
      </c>
      <c r="B920" s="82" t="s">
        <v>2517</v>
      </c>
      <c r="C920" s="83" t="s">
        <v>166</v>
      </c>
      <c r="D920" s="82" t="s">
        <v>2518</v>
      </c>
      <c r="E920" s="83" t="s">
        <v>151</v>
      </c>
      <c r="F920" s="84">
        <v>1</v>
      </c>
      <c r="G920" s="85">
        <v>26.98</v>
      </c>
      <c r="H920" s="86">
        <v>0.2644</v>
      </c>
      <c r="I920" s="126">
        <f t="shared" si="225"/>
        <v>34.11</v>
      </c>
      <c r="J920" s="141">
        <f t="shared" si="226"/>
        <v>34.11</v>
      </c>
      <c r="K920" s="128"/>
      <c r="L920" s="135">
        <f t="shared" si="227"/>
        <v>0</v>
      </c>
      <c r="M920" s="169">
        <f t="shared" si="228"/>
        <v>34.11</v>
      </c>
      <c r="N920" s="131">
        <f t="shared" si="229"/>
        <v>34.11</v>
      </c>
      <c r="O920" s="132"/>
      <c r="P920" s="132"/>
    </row>
    <row r="921" ht="15" spans="1:16">
      <c r="A921" s="82" t="s">
        <v>2519</v>
      </c>
      <c r="B921" s="82" t="s">
        <v>2520</v>
      </c>
      <c r="C921" s="83" t="s">
        <v>166</v>
      </c>
      <c r="D921" s="82" t="s">
        <v>2521</v>
      </c>
      <c r="E921" s="83" t="s">
        <v>151</v>
      </c>
      <c r="F921" s="84">
        <v>7</v>
      </c>
      <c r="G921" s="85">
        <v>46.11</v>
      </c>
      <c r="H921" s="86">
        <v>0.2644</v>
      </c>
      <c r="I921" s="126">
        <f t="shared" si="225"/>
        <v>58.3</v>
      </c>
      <c r="J921" s="141">
        <f t="shared" si="226"/>
        <v>408.1</v>
      </c>
      <c r="K921" s="128"/>
      <c r="L921" s="135">
        <f t="shared" si="227"/>
        <v>0</v>
      </c>
      <c r="M921" s="169">
        <f t="shared" si="228"/>
        <v>58.3</v>
      </c>
      <c r="N921" s="131">
        <f t="shared" si="229"/>
        <v>408.1</v>
      </c>
      <c r="O921" s="132"/>
      <c r="P921" s="132"/>
    </row>
    <row r="922" ht="15" spans="1:16">
      <c r="A922" s="82" t="s">
        <v>2522</v>
      </c>
      <c r="B922" s="82" t="s">
        <v>2523</v>
      </c>
      <c r="C922" s="83" t="s">
        <v>166</v>
      </c>
      <c r="D922" s="82" t="s">
        <v>2524</v>
      </c>
      <c r="E922" s="83" t="s">
        <v>151</v>
      </c>
      <c r="F922" s="84">
        <v>7</v>
      </c>
      <c r="G922" s="85">
        <v>43.58</v>
      </c>
      <c r="H922" s="86">
        <v>0.2644</v>
      </c>
      <c r="I922" s="126">
        <f t="shared" si="225"/>
        <v>55.1</v>
      </c>
      <c r="J922" s="141">
        <f t="shared" si="226"/>
        <v>385.7</v>
      </c>
      <c r="K922" s="128"/>
      <c r="L922" s="135">
        <f t="shared" si="227"/>
        <v>0</v>
      </c>
      <c r="M922" s="169">
        <f t="shared" si="228"/>
        <v>55.1</v>
      </c>
      <c r="N922" s="131">
        <f t="shared" si="229"/>
        <v>385.7</v>
      </c>
      <c r="O922" s="132"/>
      <c r="P922" s="132"/>
    </row>
    <row r="923" s="53" customFormat="1" ht="15" spans="1:16">
      <c r="A923" s="89" t="s">
        <v>2525</v>
      </c>
      <c r="B923" s="89" t="s">
        <v>2526</v>
      </c>
      <c r="C923" s="201" t="s">
        <v>166</v>
      </c>
      <c r="D923" s="89" t="s">
        <v>2527</v>
      </c>
      <c r="E923" s="201" t="s">
        <v>151</v>
      </c>
      <c r="F923" s="91">
        <v>26</v>
      </c>
      <c r="G923" s="202">
        <v>55.85</v>
      </c>
      <c r="H923" s="93">
        <v>0.2644</v>
      </c>
      <c r="I923" s="140">
        <f t="shared" si="225"/>
        <v>70.61</v>
      </c>
      <c r="J923" s="141">
        <f t="shared" si="226"/>
        <v>1835.86</v>
      </c>
      <c r="K923" s="219"/>
      <c r="L923" s="135">
        <f t="shared" si="227"/>
        <v>0</v>
      </c>
      <c r="M923" s="169">
        <f t="shared" si="228"/>
        <v>70.61</v>
      </c>
      <c r="N923" s="143">
        <f t="shared" si="229"/>
        <v>1835.86</v>
      </c>
      <c r="O923" s="220"/>
      <c r="P923" s="220"/>
    </row>
    <row r="924" s="53" customFormat="1" ht="15" spans="1:16">
      <c r="A924" s="89" t="s">
        <v>2528</v>
      </c>
      <c r="B924" s="89" t="s">
        <v>2529</v>
      </c>
      <c r="C924" s="90" t="s">
        <v>166</v>
      </c>
      <c r="D924" s="89" t="s">
        <v>2530</v>
      </c>
      <c r="E924" s="90" t="s">
        <v>151</v>
      </c>
      <c r="F924" s="91">
        <v>26</v>
      </c>
      <c r="G924" s="92">
        <v>56.31</v>
      </c>
      <c r="H924" s="93">
        <v>0.2644</v>
      </c>
      <c r="I924" s="140">
        <f t="shared" ref="I924:I927" si="230">(TRUNC(G924*H924,2)+G924)</f>
        <v>71.19</v>
      </c>
      <c r="J924" s="141">
        <f t="shared" ref="J924:J927" si="231">(TRUNC(I924*F924,2))</f>
        <v>1850.94</v>
      </c>
      <c r="K924" s="219"/>
      <c r="L924" s="135">
        <f t="shared" ref="L924:L927" si="232">$L$1046</f>
        <v>0</v>
      </c>
      <c r="M924" s="169">
        <f t="shared" ref="M924:M927" si="233">I924*(1-L924)</f>
        <v>71.19</v>
      </c>
      <c r="N924" s="143">
        <f t="shared" ref="N924:N927" si="234">(TRUNC(M924*F924,2))</f>
        <v>1850.94</v>
      </c>
      <c r="O924" s="220"/>
      <c r="P924" s="220"/>
    </row>
    <row r="925" s="53" customFormat="1" ht="15" spans="1:16">
      <c r="A925" s="89" t="s">
        <v>2531</v>
      </c>
      <c r="B925" s="89" t="s">
        <v>2532</v>
      </c>
      <c r="C925" s="90" t="s">
        <v>166</v>
      </c>
      <c r="D925" s="89" t="s">
        <v>2533</v>
      </c>
      <c r="E925" s="90" t="s">
        <v>151</v>
      </c>
      <c r="F925" s="91">
        <v>6</v>
      </c>
      <c r="G925" s="92">
        <v>50.04</v>
      </c>
      <c r="H925" s="93">
        <v>0.2644</v>
      </c>
      <c r="I925" s="140">
        <f t="shared" si="230"/>
        <v>63.27</v>
      </c>
      <c r="J925" s="141">
        <f t="shared" si="231"/>
        <v>379.62</v>
      </c>
      <c r="K925" s="219"/>
      <c r="L925" s="135">
        <f t="shared" si="232"/>
        <v>0</v>
      </c>
      <c r="M925" s="169">
        <f t="shared" si="233"/>
        <v>63.27</v>
      </c>
      <c r="N925" s="143">
        <f t="shared" si="234"/>
        <v>379.62</v>
      </c>
      <c r="O925" s="220"/>
      <c r="P925" s="220"/>
    </row>
    <row r="926" s="53" customFormat="1" ht="15" spans="1:16">
      <c r="A926" s="89" t="s">
        <v>2534</v>
      </c>
      <c r="B926" s="89" t="s">
        <v>2535</v>
      </c>
      <c r="C926" s="90" t="s">
        <v>166</v>
      </c>
      <c r="D926" s="89" t="s">
        <v>2536</v>
      </c>
      <c r="E926" s="90" t="s">
        <v>151</v>
      </c>
      <c r="F926" s="91">
        <v>2</v>
      </c>
      <c r="G926" s="92">
        <v>76.44</v>
      </c>
      <c r="H926" s="93">
        <v>0.2644</v>
      </c>
      <c r="I926" s="140">
        <f t="shared" si="230"/>
        <v>96.65</v>
      </c>
      <c r="J926" s="141">
        <f t="shared" si="231"/>
        <v>193.3</v>
      </c>
      <c r="K926" s="219"/>
      <c r="L926" s="135">
        <f t="shared" si="232"/>
        <v>0</v>
      </c>
      <c r="M926" s="169">
        <f t="shared" si="233"/>
        <v>96.65</v>
      </c>
      <c r="N926" s="143">
        <f t="shared" si="234"/>
        <v>193.3</v>
      </c>
      <c r="O926" s="220"/>
      <c r="P926" s="220"/>
    </row>
    <row r="927" s="53" customFormat="1" ht="15" spans="1:16">
      <c r="A927" s="89" t="s">
        <v>2537</v>
      </c>
      <c r="B927" s="89" t="s">
        <v>2538</v>
      </c>
      <c r="C927" s="201" t="s">
        <v>166</v>
      </c>
      <c r="D927" s="89" t="s">
        <v>2539</v>
      </c>
      <c r="E927" s="201" t="s">
        <v>151</v>
      </c>
      <c r="F927" s="91">
        <v>4</v>
      </c>
      <c r="G927" s="202">
        <v>112.74</v>
      </c>
      <c r="H927" s="93">
        <v>0.2644</v>
      </c>
      <c r="I927" s="140">
        <f t="shared" si="230"/>
        <v>142.54</v>
      </c>
      <c r="J927" s="141">
        <f t="shared" si="231"/>
        <v>570.16</v>
      </c>
      <c r="K927" s="219"/>
      <c r="L927" s="135">
        <f t="shared" si="232"/>
        <v>0</v>
      </c>
      <c r="M927" s="169">
        <f t="shared" si="233"/>
        <v>142.54</v>
      </c>
      <c r="N927" s="143">
        <f t="shared" si="234"/>
        <v>570.16</v>
      </c>
      <c r="O927" s="220"/>
      <c r="P927" s="220"/>
    </row>
    <row r="928" s="53" customFormat="1" ht="15" spans="1:16">
      <c r="A928" s="89" t="s">
        <v>2540</v>
      </c>
      <c r="B928" s="89" t="s">
        <v>2541</v>
      </c>
      <c r="C928" s="90" t="s">
        <v>166</v>
      </c>
      <c r="D928" s="89" t="s">
        <v>2542</v>
      </c>
      <c r="E928" s="90" t="s">
        <v>151</v>
      </c>
      <c r="F928" s="91">
        <v>2</v>
      </c>
      <c r="G928" s="92">
        <v>237.85</v>
      </c>
      <c r="H928" s="93">
        <v>0.2644</v>
      </c>
      <c r="I928" s="140">
        <f t="shared" ref="I928:I938" si="235">(TRUNC(G928*H928,2)+G928)</f>
        <v>300.73</v>
      </c>
      <c r="J928" s="141">
        <f t="shared" ref="J928:J938" si="236">(TRUNC(I928*F928,2))</f>
        <v>601.46</v>
      </c>
      <c r="K928" s="219"/>
      <c r="L928" s="135">
        <f t="shared" ref="L928:L938" si="237">$L$1046</f>
        <v>0</v>
      </c>
      <c r="M928" s="169">
        <f t="shared" ref="M928:M938" si="238">I928*(1-L928)</f>
        <v>300.73</v>
      </c>
      <c r="N928" s="143">
        <f t="shared" ref="N928:N938" si="239">(TRUNC(M928*F928,2))</f>
        <v>601.46</v>
      </c>
      <c r="O928" s="220"/>
      <c r="P928" s="220"/>
    </row>
    <row r="929" s="53" customFormat="1" ht="22.5" spans="1:16">
      <c r="A929" s="89" t="s">
        <v>2543</v>
      </c>
      <c r="B929" s="89" t="s">
        <v>2544</v>
      </c>
      <c r="C929" s="90" t="s">
        <v>157</v>
      </c>
      <c r="D929" s="89" t="s">
        <v>2545</v>
      </c>
      <c r="E929" s="90" t="s">
        <v>151</v>
      </c>
      <c r="F929" s="91">
        <v>14</v>
      </c>
      <c r="G929" s="92">
        <v>41</v>
      </c>
      <c r="H929" s="93">
        <v>0.2644</v>
      </c>
      <c r="I929" s="140">
        <f t="shared" si="235"/>
        <v>51.84</v>
      </c>
      <c r="J929" s="141">
        <f t="shared" si="236"/>
        <v>725.76</v>
      </c>
      <c r="K929" s="219"/>
      <c r="L929" s="135">
        <f t="shared" si="237"/>
        <v>0</v>
      </c>
      <c r="M929" s="169">
        <f t="shared" si="238"/>
        <v>51.84</v>
      </c>
      <c r="N929" s="143">
        <f t="shared" si="239"/>
        <v>725.76</v>
      </c>
      <c r="O929" s="220"/>
      <c r="P929" s="220"/>
    </row>
    <row r="930" s="53" customFormat="1" ht="22.5" spans="1:16">
      <c r="A930" s="89" t="s">
        <v>2546</v>
      </c>
      <c r="B930" s="89" t="s">
        <v>2547</v>
      </c>
      <c r="C930" s="90" t="s">
        <v>157</v>
      </c>
      <c r="D930" s="89" t="s">
        <v>2548</v>
      </c>
      <c r="E930" s="90" t="s">
        <v>151</v>
      </c>
      <c r="F930" s="91">
        <v>52</v>
      </c>
      <c r="G930" s="92">
        <v>54.89</v>
      </c>
      <c r="H930" s="93">
        <v>0.2644</v>
      </c>
      <c r="I930" s="140">
        <f t="shared" si="235"/>
        <v>69.4</v>
      </c>
      <c r="J930" s="141">
        <f t="shared" si="236"/>
        <v>3608.8</v>
      </c>
      <c r="K930" s="219"/>
      <c r="L930" s="135">
        <f t="shared" si="237"/>
        <v>0</v>
      </c>
      <c r="M930" s="169">
        <f t="shared" si="238"/>
        <v>69.4</v>
      </c>
      <c r="N930" s="143">
        <f t="shared" si="239"/>
        <v>3608.8</v>
      </c>
      <c r="O930" s="220"/>
      <c r="P930" s="220"/>
    </row>
    <row r="931" s="53" customFormat="1" ht="22.5" spans="1:16">
      <c r="A931" s="89" t="s">
        <v>2549</v>
      </c>
      <c r="B931" s="89" t="s">
        <v>2550</v>
      </c>
      <c r="C931" s="90" t="s">
        <v>157</v>
      </c>
      <c r="D931" s="89" t="s">
        <v>2551</v>
      </c>
      <c r="E931" s="90" t="s">
        <v>151</v>
      </c>
      <c r="F931" s="91">
        <v>2</v>
      </c>
      <c r="G931" s="92">
        <v>57.91</v>
      </c>
      <c r="H931" s="93">
        <v>0.2644</v>
      </c>
      <c r="I931" s="140">
        <f t="shared" si="235"/>
        <v>73.22</v>
      </c>
      <c r="J931" s="141">
        <f t="shared" si="236"/>
        <v>146.44</v>
      </c>
      <c r="K931" s="219"/>
      <c r="L931" s="135">
        <f t="shared" si="237"/>
        <v>0</v>
      </c>
      <c r="M931" s="169">
        <f t="shared" si="238"/>
        <v>73.22</v>
      </c>
      <c r="N931" s="143">
        <f t="shared" si="239"/>
        <v>146.44</v>
      </c>
      <c r="O931" s="220"/>
      <c r="P931" s="220"/>
    </row>
    <row r="932" s="53" customFormat="1" ht="22.5" spans="1:16">
      <c r="A932" s="89" t="s">
        <v>2552</v>
      </c>
      <c r="B932" s="89" t="s">
        <v>2553</v>
      </c>
      <c r="C932" s="90" t="s">
        <v>157</v>
      </c>
      <c r="D932" s="89" t="s">
        <v>2554</v>
      </c>
      <c r="E932" s="90" t="s">
        <v>151</v>
      </c>
      <c r="F932" s="91">
        <v>2</v>
      </c>
      <c r="G932" s="92">
        <v>72.2</v>
      </c>
      <c r="H932" s="93">
        <v>0.2644</v>
      </c>
      <c r="I932" s="140">
        <f t="shared" si="235"/>
        <v>91.28</v>
      </c>
      <c r="J932" s="141">
        <f t="shared" si="236"/>
        <v>182.56</v>
      </c>
      <c r="K932" s="219"/>
      <c r="L932" s="135">
        <f t="shared" si="237"/>
        <v>0</v>
      </c>
      <c r="M932" s="169">
        <f t="shared" si="238"/>
        <v>91.28</v>
      </c>
      <c r="N932" s="143">
        <f t="shared" si="239"/>
        <v>182.56</v>
      </c>
      <c r="O932" s="220"/>
      <c r="P932" s="220"/>
    </row>
    <row r="933" s="53" customFormat="1" ht="22.5" spans="1:16">
      <c r="A933" s="89" t="s">
        <v>2555</v>
      </c>
      <c r="B933" s="89" t="s">
        <v>2556</v>
      </c>
      <c r="C933" s="90" t="s">
        <v>157</v>
      </c>
      <c r="D933" s="89" t="s">
        <v>2557</v>
      </c>
      <c r="E933" s="90" t="s">
        <v>151</v>
      </c>
      <c r="F933" s="91">
        <v>2</v>
      </c>
      <c r="G933" s="92">
        <v>90.96</v>
      </c>
      <c r="H933" s="93">
        <v>0.2644</v>
      </c>
      <c r="I933" s="140">
        <f t="shared" si="235"/>
        <v>115</v>
      </c>
      <c r="J933" s="141">
        <f t="shared" si="236"/>
        <v>230</v>
      </c>
      <c r="K933" s="219"/>
      <c r="L933" s="135">
        <f t="shared" si="237"/>
        <v>0</v>
      </c>
      <c r="M933" s="169">
        <f t="shared" si="238"/>
        <v>115</v>
      </c>
      <c r="N933" s="143">
        <f t="shared" si="239"/>
        <v>230</v>
      </c>
      <c r="O933" s="220"/>
      <c r="P933" s="220"/>
    </row>
    <row r="934" s="53" customFormat="1" ht="22.5" spans="1:16">
      <c r="A934" s="89" t="s">
        <v>2558</v>
      </c>
      <c r="B934" s="89" t="s">
        <v>2559</v>
      </c>
      <c r="C934" s="90" t="s">
        <v>157</v>
      </c>
      <c r="D934" s="89" t="s">
        <v>2560</v>
      </c>
      <c r="E934" s="90" t="s">
        <v>151</v>
      </c>
      <c r="F934" s="91">
        <v>2</v>
      </c>
      <c r="G934" s="92">
        <v>128.58</v>
      </c>
      <c r="H934" s="93">
        <v>0.2644</v>
      </c>
      <c r="I934" s="140">
        <f t="shared" si="235"/>
        <v>162.57</v>
      </c>
      <c r="J934" s="141">
        <f t="shared" si="236"/>
        <v>325.14</v>
      </c>
      <c r="K934" s="219"/>
      <c r="L934" s="135">
        <f t="shared" si="237"/>
        <v>0</v>
      </c>
      <c r="M934" s="169">
        <f t="shared" si="238"/>
        <v>162.57</v>
      </c>
      <c r="N934" s="143">
        <f t="shared" si="239"/>
        <v>325.14</v>
      </c>
      <c r="O934" s="220"/>
      <c r="P934" s="220"/>
    </row>
    <row r="935" s="53" customFormat="1" ht="22.5" spans="1:16">
      <c r="A935" s="89" t="s">
        <v>2561</v>
      </c>
      <c r="B935" s="89" t="s">
        <v>2562</v>
      </c>
      <c r="C935" s="201" t="s">
        <v>157</v>
      </c>
      <c r="D935" s="89" t="s">
        <v>2563</v>
      </c>
      <c r="E935" s="201" t="s">
        <v>151</v>
      </c>
      <c r="F935" s="91">
        <v>2</v>
      </c>
      <c r="G935" s="202">
        <v>129.81</v>
      </c>
      <c r="H935" s="93">
        <v>0.2644</v>
      </c>
      <c r="I935" s="140">
        <f t="shared" si="235"/>
        <v>164.13</v>
      </c>
      <c r="J935" s="141">
        <f t="shared" si="236"/>
        <v>328.26</v>
      </c>
      <c r="K935" s="219"/>
      <c r="L935" s="135">
        <f t="shared" si="237"/>
        <v>0</v>
      </c>
      <c r="M935" s="169">
        <f t="shared" si="238"/>
        <v>164.13</v>
      </c>
      <c r="N935" s="143">
        <f t="shared" si="239"/>
        <v>328.26</v>
      </c>
      <c r="O935" s="220"/>
      <c r="P935" s="220"/>
    </row>
    <row r="936" s="53" customFormat="1" ht="22.5" spans="1:16">
      <c r="A936" s="89" t="s">
        <v>2564</v>
      </c>
      <c r="B936" s="89" t="s">
        <v>2565</v>
      </c>
      <c r="C936" s="201" t="s">
        <v>157</v>
      </c>
      <c r="D936" s="89" t="s">
        <v>2566</v>
      </c>
      <c r="E936" s="201" t="s">
        <v>151</v>
      </c>
      <c r="F936" s="91">
        <v>4</v>
      </c>
      <c r="G936" s="202">
        <v>174.05</v>
      </c>
      <c r="H936" s="93">
        <v>0.2644</v>
      </c>
      <c r="I936" s="140">
        <f t="shared" si="235"/>
        <v>220.06</v>
      </c>
      <c r="J936" s="141">
        <f t="shared" si="236"/>
        <v>880.24</v>
      </c>
      <c r="K936" s="219"/>
      <c r="L936" s="135">
        <f t="shared" si="237"/>
        <v>0</v>
      </c>
      <c r="M936" s="169">
        <f t="shared" si="238"/>
        <v>220.06</v>
      </c>
      <c r="N936" s="143">
        <f t="shared" si="239"/>
        <v>880.24</v>
      </c>
      <c r="O936" s="220"/>
      <c r="P936" s="220"/>
    </row>
    <row r="937" s="53" customFormat="1" ht="22.5" spans="1:16">
      <c r="A937" s="89" t="s">
        <v>2567</v>
      </c>
      <c r="B937" s="89" t="s">
        <v>2568</v>
      </c>
      <c r="C937" s="90" t="s">
        <v>157</v>
      </c>
      <c r="D937" s="89" t="s">
        <v>2569</v>
      </c>
      <c r="E937" s="90" t="s">
        <v>151</v>
      </c>
      <c r="F937" s="91">
        <v>4</v>
      </c>
      <c r="G937" s="92">
        <v>266.32</v>
      </c>
      <c r="H937" s="93">
        <v>0.2644</v>
      </c>
      <c r="I937" s="140">
        <f t="shared" si="235"/>
        <v>336.73</v>
      </c>
      <c r="J937" s="141">
        <f t="shared" si="236"/>
        <v>1346.92</v>
      </c>
      <c r="K937" s="219"/>
      <c r="L937" s="135">
        <f t="shared" si="237"/>
        <v>0</v>
      </c>
      <c r="M937" s="169">
        <f t="shared" si="238"/>
        <v>336.73</v>
      </c>
      <c r="N937" s="143">
        <f t="shared" si="239"/>
        <v>1346.92</v>
      </c>
      <c r="O937" s="220"/>
      <c r="P937" s="220"/>
    </row>
    <row r="938" s="53" customFormat="1" ht="15" spans="1:16">
      <c r="A938" s="89" t="s">
        <v>2570</v>
      </c>
      <c r="B938" s="89" t="s">
        <v>2571</v>
      </c>
      <c r="C938" s="201" t="s">
        <v>166</v>
      </c>
      <c r="D938" s="89" t="s">
        <v>2572</v>
      </c>
      <c r="E938" s="201" t="s">
        <v>412</v>
      </c>
      <c r="F938" s="91">
        <v>9.2</v>
      </c>
      <c r="G938" s="202">
        <v>53.56</v>
      </c>
      <c r="H938" s="93">
        <v>0.2644</v>
      </c>
      <c r="I938" s="140">
        <f t="shared" si="235"/>
        <v>67.72</v>
      </c>
      <c r="J938" s="141">
        <f t="shared" si="236"/>
        <v>623.02</v>
      </c>
      <c r="K938" s="219"/>
      <c r="L938" s="135">
        <f t="shared" si="237"/>
        <v>0</v>
      </c>
      <c r="M938" s="169">
        <f t="shared" si="238"/>
        <v>67.72</v>
      </c>
      <c r="N938" s="143">
        <f t="shared" si="239"/>
        <v>623.02</v>
      </c>
      <c r="O938" s="220"/>
      <c r="P938" s="220"/>
    </row>
    <row r="939" ht="15" spans="1:16">
      <c r="A939" s="82" t="s">
        <v>2573</v>
      </c>
      <c r="B939" s="82" t="s">
        <v>2574</v>
      </c>
      <c r="C939" s="83" t="s">
        <v>166</v>
      </c>
      <c r="D939" s="82" t="s">
        <v>2575</v>
      </c>
      <c r="E939" s="83" t="s">
        <v>412</v>
      </c>
      <c r="F939" s="84">
        <v>4.1</v>
      </c>
      <c r="G939" s="85">
        <v>118.27</v>
      </c>
      <c r="H939" s="86">
        <v>0.2644</v>
      </c>
      <c r="I939" s="126">
        <f t="shared" ref="I937:I948" si="240">(TRUNC(G939*H939,2)+G939)</f>
        <v>149.54</v>
      </c>
      <c r="J939" s="141">
        <f t="shared" ref="J937:J948" si="241">(TRUNC(I939*F939,2))</f>
        <v>613.11</v>
      </c>
      <c r="K939" s="128"/>
      <c r="L939" s="135">
        <f t="shared" ref="L937:L948" si="242">$L$1046</f>
        <v>0</v>
      </c>
      <c r="M939" s="169">
        <f t="shared" ref="M937:M948" si="243">I939*(1-L939)</f>
        <v>149.54</v>
      </c>
      <c r="N939" s="131">
        <f t="shared" ref="N937:N948" si="244">(TRUNC(M939*F939,2))</f>
        <v>613.11</v>
      </c>
      <c r="O939" s="132"/>
      <c r="P939" s="132"/>
    </row>
    <row r="940" ht="15" spans="1:16">
      <c r="A940" s="156" t="s">
        <v>2576</v>
      </c>
      <c r="B940" s="156" t="s">
        <v>87</v>
      </c>
      <c r="C940" s="203"/>
      <c r="D940" s="156" t="s">
        <v>2577</v>
      </c>
      <c r="E940" s="203"/>
      <c r="F940" s="204"/>
      <c r="G940" s="185" t="s">
        <v>146</v>
      </c>
      <c r="H940" s="205"/>
      <c r="I940" s="210"/>
      <c r="J940" s="180">
        <f>SUM(J941:J952)</f>
        <v>301071.23</v>
      </c>
      <c r="K940" s="181"/>
      <c r="L940" s="211"/>
      <c r="M940" s="212"/>
      <c r="N940" s="213"/>
      <c r="O940" s="184">
        <f>SUM(N941:N952)</f>
        <v>301071.23</v>
      </c>
      <c r="P940" s="184"/>
    </row>
    <row r="941" ht="45" spans="1:16">
      <c r="A941" s="82" t="s">
        <v>2578</v>
      </c>
      <c r="B941" s="82" t="s">
        <v>1987</v>
      </c>
      <c r="C941" s="83" t="s">
        <v>157</v>
      </c>
      <c r="D941" s="82" t="s">
        <v>1988</v>
      </c>
      <c r="E941" s="83" t="s">
        <v>221</v>
      </c>
      <c r="F941" s="84">
        <v>283.65</v>
      </c>
      <c r="G941" s="85">
        <v>42.32</v>
      </c>
      <c r="H941" s="86">
        <v>0.2644</v>
      </c>
      <c r="I941" s="126">
        <f t="shared" si="240"/>
        <v>53.5</v>
      </c>
      <c r="J941" s="141">
        <f t="shared" si="241"/>
        <v>15175.27</v>
      </c>
      <c r="K941" s="128"/>
      <c r="L941" s="135">
        <f t="shared" si="242"/>
        <v>0</v>
      </c>
      <c r="M941" s="169">
        <f t="shared" si="243"/>
        <v>53.5</v>
      </c>
      <c r="N941" s="131">
        <f t="shared" si="244"/>
        <v>15175.27</v>
      </c>
      <c r="O941" s="132"/>
      <c r="P941" s="132"/>
    </row>
    <row r="942" ht="45" spans="1:16">
      <c r="A942" s="82" t="s">
        <v>2579</v>
      </c>
      <c r="B942" s="82" t="s">
        <v>2580</v>
      </c>
      <c r="C942" s="83" t="s">
        <v>157</v>
      </c>
      <c r="D942" s="82" t="s">
        <v>2581</v>
      </c>
      <c r="E942" s="83" t="s">
        <v>221</v>
      </c>
      <c r="F942" s="84">
        <v>10</v>
      </c>
      <c r="G942" s="85">
        <v>29.83</v>
      </c>
      <c r="H942" s="86">
        <v>0.2644</v>
      </c>
      <c r="I942" s="126">
        <f t="shared" si="240"/>
        <v>37.71</v>
      </c>
      <c r="J942" s="141">
        <f t="shared" si="241"/>
        <v>377.1</v>
      </c>
      <c r="K942" s="128"/>
      <c r="L942" s="135">
        <f t="shared" si="242"/>
        <v>0</v>
      </c>
      <c r="M942" s="169">
        <f t="shared" si="243"/>
        <v>37.71</v>
      </c>
      <c r="N942" s="131">
        <f t="shared" si="244"/>
        <v>377.1</v>
      </c>
      <c r="O942" s="132"/>
      <c r="P942" s="132"/>
    </row>
    <row r="943" ht="45" spans="1:16">
      <c r="A943" s="82" t="s">
        <v>2582</v>
      </c>
      <c r="B943" s="82" t="s">
        <v>1862</v>
      </c>
      <c r="C943" s="83" t="s">
        <v>157</v>
      </c>
      <c r="D943" s="82" t="s">
        <v>1863</v>
      </c>
      <c r="E943" s="83" t="s">
        <v>221</v>
      </c>
      <c r="F943" s="84">
        <v>171.6</v>
      </c>
      <c r="G943" s="85">
        <v>52.21</v>
      </c>
      <c r="H943" s="86">
        <v>0.2644</v>
      </c>
      <c r="I943" s="126">
        <f t="shared" si="240"/>
        <v>66.01</v>
      </c>
      <c r="J943" s="141">
        <f t="shared" si="241"/>
        <v>11327.31</v>
      </c>
      <c r="K943" s="128"/>
      <c r="L943" s="135">
        <f t="shared" si="242"/>
        <v>0</v>
      </c>
      <c r="M943" s="169">
        <f t="shared" si="243"/>
        <v>66.01</v>
      </c>
      <c r="N943" s="131">
        <f t="shared" si="244"/>
        <v>11327.31</v>
      </c>
      <c r="O943" s="132"/>
      <c r="P943" s="132"/>
    </row>
    <row r="944" ht="45" spans="1:16">
      <c r="A944" s="82" t="s">
        <v>2583</v>
      </c>
      <c r="B944" s="82" t="s">
        <v>2584</v>
      </c>
      <c r="C944" s="83" t="s">
        <v>157</v>
      </c>
      <c r="D944" s="82" t="s">
        <v>2585</v>
      </c>
      <c r="E944" s="83" t="s">
        <v>221</v>
      </c>
      <c r="F944" s="84">
        <v>173.9</v>
      </c>
      <c r="G944" s="85">
        <v>62.75</v>
      </c>
      <c r="H944" s="86">
        <v>0.2644</v>
      </c>
      <c r="I944" s="126">
        <f t="shared" si="240"/>
        <v>79.34</v>
      </c>
      <c r="J944" s="141">
        <f t="shared" si="241"/>
        <v>13797.22</v>
      </c>
      <c r="K944" s="128"/>
      <c r="L944" s="135">
        <f t="shared" si="242"/>
        <v>0</v>
      </c>
      <c r="M944" s="169">
        <f t="shared" si="243"/>
        <v>79.34</v>
      </c>
      <c r="N944" s="131">
        <f t="shared" si="244"/>
        <v>13797.22</v>
      </c>
      <c r="O944" s="132"/>
      <c r="P944" s="132"/>
    </row>
    <row r="945" ht="45" spans="1:16">
      <c r="A945" s="82" t="s">
        <v>2586</v>
      </c>
      <c r="B945" s="82" t="s">
        <v>2587</v>
      </c>
      <c r="C945" s="83" t="s">
        <v>157</v>
      </c>
      <c r="D945" s="82" t="s">
        <v>2588</v>
      </c>
      <c r="E945" s="83" t="s">
        <v>221</v>
      </c>
      <c r="F945" s="84">
        <v>60.4</v>
      </c>
      <c r="G945" s="85">
        <v>71.28</v>
      </c>
      <c r="H945" s="86">
        <v>0.2644</v>
      </c>
      <c r="I945" s="126">
        <f t="shared" si="240"/>
        <v>90.12</v>
      </c>
      <c r="J945" s="141">
        <f t="shared" si="241"/>
        <v>5443.24</v>
      </c>
      <c r="K945" s="128"/>
      <c r="L945" s="135">
        <f t="shared" si="242"/>
        <v>0</v>
      </c>
      <c r="M945" s="169">
        <f t="shared" si="243"/>
        <v>90.12</v>
      </c>
      <c r="N945" s="131">
        <f t="shared" si="244"/>
        <v>5443.24</v>
      </c>
      <c r="O945" s="132"/>
      <c r="P945" s="132"/>
    </row>
    <row r="946" ht="45" spans="1:16">
      <c r="A946" s="82" t="s">
        <v>2589</v>
      </c>
      <c r="B946" s="82" t="s">
        <v>2590</v>
      </c>
      <c r="C946" s="83" t="s">
        <v>157</v>
      </c>
      <c r="D946" s="82" t="s">
        <v>2591</v>
      </c>
      <c r="E946" s="83" t="s">
        <v>221</v>
      </c>
      <c r="F946" s="84">
        <v>98.2</v>
      </c>
      <c r="G946" s="85">
        <v>96.47</v>
      </c>
      <c r="H946" s="86">
        <v>0.2644</v>
      </c>
      <c r="I946" s="126">
        <f t="shared" si="240"/>
        <v>121.97</v>
      </c>
      <c r="J946" s="141">
        <f t="shared" si="241"/>
        <v>11977.45</v>
      </c>
      <c r="K946" s="128"/>
      <c r="L946" s="135">
        <f t="shared" si="242"/>
        <v>0</v>
      </c>
      <c r="M946" s="169">
        <f t="shared" si="243"/>
        <v>121.97</v>
      </c>
      <c r="N946" s="131">
        <f t="shared" si="244"/>
        <v>11977.45</v>
      </c>
      <c r="O946" s="132"/>
      <c r="P946" s="132"/>
    </row>
    <row r="947" ht="45" spans="1:16">
      <c r="A947" s="82" t="s">
        <v>2592</v>
      </c>
      <c r="B947" s="82" t="s">
        <v>2593</v>
      </c>
      <c r="C947" s="83" t="s">
        <v>157</v>
      </c>
      <c r="D947" s="82" t="s">
        <v>2594</v>
      </c>
      <c r="E947" s="83" t="s">
        <v>221</v>
      </c>
      <c r="F947" s="84">
        <v>40.55</v>
      </c>
      <c r="G947" s="85">
        <v>117.17</v>
      </c>
      <c r="H947" s="86">
        <v>0.2644</v>
      </c>
      <c r="I947" s="126">
        <f t="shared" si="240"/>
        <v>148.14</v>
      </c>
      <c r="J947" s="141">
        <f t="shared" si="241"/>
        <v>6007.07</v>
      </c>
      <c r="K947" s="128"/>
      <c r="L947" s="135">
        <f t="shared" si="242"/>
        <v>0</v>
      </c>
      <c r="M947" s="169">
        <f t="shared" si="243"/>
        <v>148.14</v>
      </c>
      <c r="N947" s="131">
        <f t="shared" si="244"/>
        <v>6007.07</v>
      </c>
      <c r="O947" s="132"/>
      <c r="P947" s="132"/>
    </row>
    <row r="948" ht="33.75" spans="1:16">
      <c r="A948" s="89" t="s">
        <v>2595</v>
      </c>
      <c r="B948" s="89" t="s">
        <v>2596</v>
      </c>
      <c r="C948" s="201" t="s">
        <v>149</v>
      </c>
      <c r="D948" s="89" t="s">
        <v>2597</v>
      </c>
      <c r="E948" s="201" t="s">
        <v>221</v>
      </c>
      <c r="F948" s="91">
        <v>169</v>
      </c>
      <c r="G948" s="202">
        <v>313.85</v>
      </c>
      <c r="H948" s="86">
        <v>0.2644</v>
      </c>
      <c r="I948" s="126">
        <f t="shared" si="240"/>
        <v>396.83</v>
      </c>
      <c r="J948" s="141">
        <f t="shared" si="241"/>
        <v>67064.27</v>
      </c>
      <c r="K948" s="128"/>
      <c r="L948" s="135">
        <f t="shared" si="242"/>
        <v>0</v>
      </c>
      <c r="M948" s="169">
        <f t="shared" si="243"/>
        <v>396.83</v>
      </c>
      <c r="N948" s="131">
        <f t="shared" si="244"/>
        <v>67064.27</v>
      </c>
      <c r="O948" s="220"/>
      <c r="P948" s="220"/>
    </row>
    <row r="949" ht="33.75" spans="1:16">
      <c r="A949" s="89" t="s">
        <v>2598</v>
      </c>
      <c r="B949" s="89" t="s">
        <v>2599</v>
      </c>
      <c r="C949" s="90" t="s">
        <v>149</v>
      </c>
      <c r="D949" s="89" t="s">
        <v>2600</v>
      </c>
      <c r="E949" s="90" t="s">
        <v>221</v>
      </c>
      <c r="F949" s="91">
        <v>44.45</v>
      </c>
      <c r="G949" s="92">
        <v>254.47</v>
      </c>
      <c r="H949" s="93">
        <v>0.2644</v>
      </c>
      <c r="I949" s="140">
        <f t="shared" ref="I949:I952" si="245">(TRUNC(G949*H949,2)+G949)</f>
        <v>321.75</v>
      </c>
      <c r="J949" s="141">
        <f t="shared" ref="J949:J952" si="246">(TRUNC(I949*F949,2))</f>
        <v>14301.78</v>
      </c>
      <c r="K949" s="219"/>
      <c r="L949" s="135">
        <f t="shared" ref="L949:L952" si="247">$L$1046</f>
        <v>0</v>
      </c>
      <c r="M949" s="169">
        <f t="shared" ref="M949:M952" si="248">I949*(1-L949)</f>
        <v>321.75</v>
      </c>
      <c r="N949" s="143">
        <f t="shared" ref="N949:N952" si="249">(TRUNC(M949*F949,2))</f>
        <v>14301.78</v>
      </c>
      <c r="O949" s="220"/>
      <c r="P949" s="220"/>
    </row>
    <row r="950" ht="33.75" spans="1:16">
      <c r="A950" s="89" t="s">
        <v>2601</v>
      </c>
      <c r="B950" s="89" t="s">
        <v>787</v>
      </c>
      <c r="C950" s="90" t="s">
        <v>149</v>
      </c>
      <c r="D950" s="89" t="s">
        <v>788</v>
      </c>
      <c r="E950" s="90" t="s">
        <v>221</v>
      </c>
      <c r="F950" s="91">
        <v>60.45</v>
      </c>
      <c r="G950" s="92">
        <v>362.45</v>
      </c>
      <c r="H950" s="93">
        <v>0.2644</v>
      </c>
      <c r="I950" s="140">
        <f t="shared" si="245"/>
        <v>458.28</v>
      </c>
      <c r="J950" s="141">
        <f t="shared" si="246"/>
        <v>27703.02</v>
      </c>
      <c r="K950" s="219"/>
      <c r="L950" s="135">
        <f t="shared" si="247"/>
        <v>0</v>
      </c>
      <c r="M950" s="169">
        <f t="shared" si="248"/>
        <v>458.28</v>
      </c>
      <c r="N950" s="143">
        <f t="shared" si="249"/>
        <v>27703.02</v>
      </c>
      <c r="O950" s="220"/>
      <c r="P950" s="220"/>
    </row>
    <row r="951" ht="33.75" spans="1:16">
      <c r="A951" s="89" t="s">
        <v>2602</v>
      </c>
      <c r="B951" s="89" t="s">
        <v>2603</v>
      </c>
      <c r="C951" s="90" t="s">
        <v>149</v>
      </c>
      <c r="D951" s="89" t="s">
        <v>2604</v>
      </c>
      <c r="E951" s="90" t="s">
        <v>221</v>
      </c>
      <c r="F951" s="91">
        <v>32.5</v>
      </c>
      <c r="G951" s="92">
        <v>626.86</v>
      </c>
      <c r="H951" s="93">
        <v>0.2644</v>
      </c>
      <c r="I951" s="140">
        <f t="shared" si="245"/>
        <v>792.6</v>
      </c>
      <c r="J951" s="141">
        <f t="shared" si="246"/>
        <v>25759.5</v>
      </c>
      <c r="K951" s="219"/>
      <c r="L951" s="135">
        <f t="shared" si="247"/>
        <v>0</v>
      </c>
      <c r="M951" s="169">
        <f t="shared" si="248"/>
        <v>792.6</v>
      </c>
      <c r="N951" s="143">
        <f t="shared" si="249"/>
        <v>25759.5</v>
      </c>
      <c r="O951" s="220"/>
      <c r="P951" s="220"/>
    </row>
    <row r="952" ht="22.5" spans="1:16">
      <c r="A952" s="89" t="s">
        <v>2605</v>
      </c>
      <c r="B952" s="89" t="s">
        <v>2441</v>
      </c>
      <c r="C952" s="201" t="s">
        <v>166</v>
      </c>
      <c r="D952" s="89" t="s">
        <v>2442</v>
      </c>
      <c r="E952" s="201" t="s">
        <v>99</v>
      </c>
      <c r="F952" s="91">
        <v>600</v>
      </c>
      <c r="G952" s="202">
        <v>134.64</v>
      </c>
      <c r="H952" s="86">
        <v>0.2644</v>
      </c>
      <c r="I952" s="126">
        <f t="shared" si="245"/>
        <v>170.23</v>
      </c>
      <c r="J952" s="141">
        <f t="shared" si="246"/>
        <v>102138</v>
      </c>
      <c r="K952" s="128"/>
      <c r="L952" s="135">
        <f t="shared" si="247"/>
        <v>0</v>
      </c>
      <c r="M952" s="169">
        <f t="shared" si="248"/>
        <v>170.23</v>
      </c>
      <c r="N952" s="131">
        <f t="shared" si="249"/>
        <v>102138</v>
      </c>
      <c r="O952" s="220"/>
      <c r="P952" s="220"/>
    </row>
    <row r="953" ht="15" spans="1:16">
      <c r="A953" s="240" t="s">
        <v>2606</v>
      </c>
      <c r="B953" s="240" t="s">
        <v>87</v>
      </c>
      <c r="C953" s="241"/>
      <c r="D953" s="240" t="s">
        <v>2607</v>
      </c>
      <c r="E953" s="241"/>
      <c r="F953" s="242"/>
      <c r="G953" s="243" t="s">
        <v>146</v>
      </c>
      <c r="H953" s="205"/>
      <c r="I953" s="210"/>
      <c r="J953" s="180">
        <f>SUM(J954:J955)</f>
        <v>13329.6</v>
      </c>
      <c r="K953" s="181"/>
      <c r="L953" s="211"/>
      <c r="M953" s="212"/>
      <c r="N953" s="213"/>
      <c r="O953" s="184">
        <f>SUM(N954:N955)</f>
        <v>13329.6</v>
      </c>
      <c r="P953" s="184"/>
    </row>
    <row r="954" ht="22.5" spans="1:16">
      <c r="A954" s="89" t="s">
        <v>2608</v>
      </c>
      <c r="B954" s="89" t="s">
        <v>2609</v>
      </c>
      <c r="C954" s="90" t="s">
        <v>166</v>
      </c>
      <c r="D954" s="89" t="s">
        <v>2610</v>
      </c>
      <c r="E954" s="90" t="s">
        <v>221</v>
      </c>
      <c r="F954" s="91">
        <v>480</v>
      </c>
      <c r="G954" s="92">
        <v>15.89</v>
      </c>
      <c r="H954" s="93">
        <v>0.2644</v>
      </c>
      <c r="I954" s="140">
        <f t="shared" ref="I953:I960" si="250">(TRUNC(G954*H954,2)+G954)</f>
        <v>20.09</v>
      </c>
      <c r="J954" s="141">
        <f t="shared" ref="J953:J960" si="251">(TRUNC(I954*F954,2))</f>
        <v>9643.2</v>
      </c>
      <c r="K954" s="219"/>
      <c r="L954" s="135">
        <f t="shared" ref="L953:L960" si="252">$L$1046</f>
        <v>0</v>
      </c>
      <c r="M954" s="169">
        <f t="shared" ref="M953:M960" si="253">I954*(1-L954)</f>
        <v>20.09</v>
      </c>
      <c r="N954" s="143">
        <f t="shared" ref="N953:N960" si="254">(TRUNC(M954*F954,2))</f>
        <v>9643.2</v>
      </c>
      <c r="O954" s="220"/>
      <c r="P954" s="220"/>
    </row>
    <row r="955" ht="15" spans="1:16">
      <c r="A955" s="89" t="s">
        <v>2611</v>
      </c>
      <c r="B955" s="89" t="s">
        <v>2612</v>
      </c>
      <c r="C955" s="201" t="s">
        <v>166</v>
      </c>
      <c r="D955" s="89" t="s">
        <v>2613</v>
      </c>
      <c r="E955" s="201" t="s">
        <v>221</v>
      </c>
      <c r="F955" s="91">
        <v>480</v>
      </c>
      <c r="G955" s="202">
        <v>6.08</v>
      </c>
      <c r="H955" s="93">
        <v>0.2644</v>
      </c>
      <c r="I955" s="140">
        <f t="shared" si="250"/>
        <v>7.68</v>
      </c>
      <c r="J955" s="141">
        <f t="shared" si="251"/>
        <v>3686.4</v>
      </c>
      <c r="K955" s="219"/>
      <c r="L955" s="135">
        <f t="shared" si="252"/>
        <v>0</v>
      </c>
      <c r="M955" s="169">
        <f t="shared" si="253"/>
        <v>7.68</v>
      </c>
      <c r="N955" s="143">
        <f t="shared" si="254"/>
        <v>3686.4</v>
      </c>
      <c r="O955" s="220"/>
      <c r="P955" s="220"/>
    </row>
    <row r="956" ht="15" spans="1:16">
      <c r="A956" s="164" t="s">
        <v>2614</v>
      </c>
      <c r="B956" s="164" t="s">
        <v>87</v>
      </c>
      <c r="C956" s="188"/>
      <c r="D956" s="164" t="s">
        <v>42</v>
      </c>
      <c r="E956" s="188"/>
      <c r="F956" s="189"/>
      <c r="G956" s="190" t="s">
        <v>146</v>
      </c>
      <c r="H956" s="191"/>
      <c r="I956" s="194"/>
      <c r="J956" s="195"/>
      <c r="K956" s="144">
        <f>SUM(J957:J960)</f>
        <v>81658.45</v>
      </c>
      <c r="L956" s="196"/>
      <c r="M956" s="197"/>
      <c r="N956" s="198"/>
      <c r="O956" s="148"/>
      <c r="P956" s="148">
        <f>SUM(N957:N960)</f>
        <v>81658.45</v>
      </c>
    </row>
    <row r="957" ht="45" spans="1:16">
      <c r="A957" s="82" t="s">
        <v>2615</v>
      </c>
      <c r="B957" s="82" t="s">
        <v>2616</v>
      </c>
      <c r="C957" s="83" t="s">
        <v>157</v>
      </c>
      <c r="D957" s="82" t="s">
        <v>2617</v>
      </c>
      <c r="E957" s="83" t="s">
        <v>99</v>
      </c>
      <c r="F957" s="84">
        <v>827.48</v>
      </c>
      <c r="G957" s="85">
        <v>65.58</v>
      </c>
      <c r="H957" s="86">
        <v>0.2644</v>
      </c>
      <c r="I957" s="126">
        <f t="shared" si="250"/>
        <v>82.91</v>
      </c>
      <c r="J957" s="141">
        <f t="shared" si="251"/>
        <v>68606.36</v>
      </c>
      <c r="K957" s="128"/>
      <c r="L957" s="135">
        <f t="shared" si="252"/>
        <v>0</v>
      </c>
      <c r="M957" s="169">
        <f t="shared" si="253"/>
        <v>82.91</v>
      </c>
      <c r="N957" s="131">
        <f t="shared" si="254"/>
        <v>68606.36</v>
      </c>
      <c r="O957" s="132"/>
      <c r="P957" s="132"/>
    </row>
    <row r="958" ht="45" spans="1:16">
      <c r="A958" s="89" t="s">
        <v>2618</v>
      </c>
      <c r="B958" s="89" t="s">
        <v>2619</v>
      </c>
      <c r="C958" s="201" t="s">
        <v>157</v>
      </c>
      <c r="D958" s="89" t="s">
        <v>2620</v>
      </c>
      <c r="E958" s="201" t="s">
        <v>99</v>
      </c>
      <c r="F958" s="91">
        <v>827.48</v>
      </c>
      <c r="G958" s="202">
        <v>4.66</v>
      </c>
      <c r="H958" s="86">
        <v>0.2644</v>
      </c>
      <c r="I958" s="126">
        <f t="shared" si="250"/>
        <v>5.89</v>
      </c>
      <c r="J958" s="141">
        <f t="shared" si="251"/>
        <v>4873.85</v>
      </c>
      <c r="K958" s="128"/>
      <c r="L958" s="135">
        <f t="shared" si="252"/>
        <v>0</v>
      </c>
      <c r="M958" s="169">
        <f t="shared" si="253"/>
        <v>5.89</v>
      </c>
      <c r="N958" s="131">
        <f t="shared" si="254"/>
        <v>4873.85</v>
      </c>
      <c r="O958" s="220"/>
      <c r="P958" s="220"/>
    </row>
    <row r="959" ht="22.5" spans="1:16">
      <c r="A959" s="89" t="s">
        <v>2621</v>
      </c>
      <c r="B959" s="89" t="s">
        <v>2622</v>
      </c>
      <c r="C959" s="201" t="s">
        <v>90</v>
      </c>
      <c r="D959" s="89" t="s">
        <v>2623</v>
      </c>
      <c r="E959" s="201" t="s">
        <v>99</v>
      </c>
      <c r="F959" s="91">
        <v>1008</v>
      </c>
      <c r="G959" s="202">
        <v>2.7</v>
      </c>
      <c r="H959" s="86">
        <v>0.2644</v>
      </c>
      <c r="I959" s="126">
        <f t="shared" si="250"/>
        <v>3.41</v>
      </c>
      <c r="J959" s="141">
        <f t="shared" si="251"/>
        <v>3437.28</v>
      </c>
      <c r="K959" s="128"/>
      <c r="L959" s="135">
        <f t="shared" si="252"/>
        <v>0</v>
      </c>
      <c r="M959" s="169">
        <f t="shared" si="253"/>
        <v>3.41</v>
      </c>
      <c r="N959" s="131">
        <f t="shared" si="254"/>
        <v>3437.28</v>
      </c>
      <c r="O959" s="220"/>
      <c r="P959" s="220"/>
    </row>
    <row r="960" ht="33.75" spans="1:16">
      <c r="A960" s="89" t="s">
        <v>2624</v>
      </c>
      <c r="B960" s="89" t="s">
        <v>2625</v>
      </c>
      <c r="C960" s="201" t="s">
        <v>149</v>
      </c>
      <c r="D960" s="89" t="s">
        <v>2626</v>
      </c>
      <c r="E960" s="201" t="s">
        <v>221</v>
      </c>
      <c r="F960" s="91">
        <v>28</v>
      </c>
      <c r="G960" s="202">
        <v>133.92</v>
      </c>
      <c r="H960" s="86">
        <v>0.2644</v>
      </c>
      <c r="I960" s="126">
        <f t="shared" si="250"/>
        <v>169.32</v>
      </c>
      <c r="J960" s="141">
        <f t="shared" si="251"/>
        <v>4740.96</v>
      </c>
      <c r="K960" s="128"/>
      <c r="L960" s="135">
        <f t="shared" si="252"/>
        <v>0</v>
      </c>
      <c r="M960" s="169">
        <f t="shared" si="253"/>
        <v>169.32</v>
      </c>
      <c r="N960" s="131">
        <f t="shared" si="254"/>
        <v>4740.96</v>
      </c>
      <c r="O960" s="220"/>
      <c r="P960" s="220"/>
    </row>
    <row r="961" ht="15" spans="1:16">
      <c r="A961" s="275" t="s">
        <v>2627</v>
      </c>
      <c r="B961" s="275" t="s">
        <v>87</v>
      </c>
      <c r="C961" s="276"/>
      <c r="D961" s="275" t="s">
        <v>44</v>
      </c>
      <c r="E961" s="276"/>
      <c r="F961" s="277"/>
      <c r="G961" s="278" t="s">
        <v>146</v>
      </c>
      <c r="H961" s="191"/>
      <c r="I961" s="194"/>
      <c r="J961" s="195"/>
      <c r="K961" s="144">
        <f>J962+J976</f>
        <v>1133310.51</v>
      </c>
      <c r="L961" s="196"/>
      <c r="M961" s="197"/>
      <c r="N961" s="198"/>
      <c r="O961" s="148"/>
      <c r="P961" s="148">
        <f>O962+O976</f>
        <v>1133310.51</v>
      </c>
    </row>
    <row r="962" ht="15" spans="1:16">
      <c r="A962" s="240" t="s">
        <v>2628</v>
      </c>
      <c r="B962" s="240" t="s">
        <v>87</v>
      </c>
      <c r="C962" s="279"/>
      <c r="D962" s="240" t="s">
        <v>2629</v>
      </c>
      <c r="E962" s="279"/>
      <c r="F962" s="242"/>
      <c r="G962" s="280" t="s">
        <v>146</v>
      </c>
      <c r="H962" s="205"/>
      <c r="I962" s="210"/>
      <c r="J962" s="180">
        <f>SUM(J963:J975)</f>
        <v>820894.22</v>
      </c>
      <c r="K962" s="181"/>
      <c r="L962" s="211"/>
      <c r="M962" s="212"/>
      <c r="N962" s="213"/>
      <c r="O962" s="184">
        <f>SUM(N963:N975)</f>
        <v>820894.22</v>
      </c>
      <c r="P962" s="184"/>
    </row>
    <row r="963" ht="56.25" spans="1:16">
      <c r="A963" s="89" t="s">
        <v>2630</v>
      </c>
      <c r="B963" s="89" t="s">
        <v>2631</v>
      </c>
      <c r="C963" s="201" t="s">
        <v>157</v>
      </c>
      <c r="D963" s="89" t="s">
        <v>2632</v>
      </c>
      <c r="E963" s="201" t="s">
        <v>99</v>
      </c>
      <c r="F963" s="91">
        <v>822.46</v>
      </c>
      <c r="G963" s="202">
        <v>94.5</v>
      </c>
      <c r="H963" s="86">
        <v>0.2644</v>
      </c>
      <c r="I963" s="126">
        <f t="shared" ref="I963:I1008" si="255">(TRUNC(G963*H963,2)+G963)</f>
        <v>119.48</v>
      </c>
      <c r="J963" s="141">
        <f t="shared" ref="J963:J1008" si="256">(TRUNC(I963*F963,2))</f>
        <v>98267.52</v>
      </c>
      <c r="K963" s="128"/>
      <c r="L963" s="135">
        <f t="shared" ref="L963:L1008" si="257">$L$1046</f>
        <v>0</v>
      </c>
      <c r="M963" s="169">
        <f t="shared" ref="M963:M1008" si="258">I963*(1-L963)</f>
        <v>119.48</v>
      </c>
      <c r="N963" s="131">
        <f t="shared" ref="N963:N1008" si="259">(TRUNC(M963*F963,2))</f>
        <v>98267.52</v>
      </c>
      <c r="O963" s="220"/>
      <c r="P963" s="220"/>
    </row>
    <row r="964" ht="33.75" spans="1:16">
      <c r="A964" s="89" t="s">
        <v>2633</v>
      </c>
      <c r="B964" s="89" t="s">
        <v>2634</v>
      </c>
      <c r="C964" s="201" t="s">
        <v>149</v>
      </c>
      <c r="D964" s="89" t="s">
        <v>2635</v>
      </c>
      <c r="E964" s="201" t="s">
        <v>99</v>
      </c>
      <c r="F964" s="91">
        <v>1342.49</v>
      </c>
      <c r="G964" s="202">
        <v>54.94</v>
      </c>
      <c r="H964" s="86">
        <v>0.2644</v>
      </c>
      <c r="I964" s="126">
        <f t="shared" si="255"/>
        <v>69.46</v>
      </c>
      <c r="J964" s="141">
        <f t="shared" si="256"/>
        <v>93249.35</v>
      </c>
      <c r="K964" s="128"/>
      <c r="L964" s="135">
        <f t="shared" si="257"/>
        <v>0</v>
      </c>
      <c r="M964" s="169">
        <f t="shared" si="258"/>
        <v>69.46</v>
      </c>
      <c r="N964" s="131">
        <f t="shared" si="259"/>
        <v>93249.35</v>
      </c>
      <c r="O964" s="220"/>
      <c r="P964" s="220"/>
    </row>
    <row r="965" ht="56.25" spans="1:16">
      <c r="A965" s="89" t="s">
        <v>2636</v>
      </c>
      <c r="B965" s="89" t="s">
        <v>2637</v>
      </c>
      <c r="C965" s="201" t="s">
        <v>90</v>
      </c>
      <c r="D965" s="89" t="s">
        <v>2638</v>
      </c>
      <c r="E965" s="201" t="s">
        <v>221</v>
      </c>
      <c r="F965" s="91">
        <v>567</v>
      </c>
      <c r="G965" s="202">
        <v>72.77</v>
      </c>
      <c r="H965" s="86">
        <v>0.2644</v>
      </c>
      <c r="I965" s="126">
        <f t="shared" si="255"/>
        <v>92.01</v>
      </c>
      <c r="J965" s="141">
        <f t="shared" si="256"/>
        <v>52169.67</v>
      </c>
      <c r="K965" s="128"/>
      <c r="L965" s="135">
        <f t="shared" si="257"/>
        <v>0</v>
      </c>
      <c r="M965" s="169">
        <f t="shared" si="258"/>
        <v>92.01</v>
      </c>
      <c r="N965" s="131">
        <f t="shared" si="259"/>
        <v>52169.67</v>
      </c>
      <c r="O965" s="220"/>
      <c r="P965" s="220"/>
    </row>
    <row r="966" ht="22.5" spans="1:16">
      <c r="A966" s="89" t="s">
        <v>2639</v>
      </c>
      <c r="B966" s="89" t="s">
        <v>2640</v>
      </c>
      <c r="C966" s="201" t="s">
        <v>157</v>
      </c>
      <c r="D966" s="89" t="s">
        <v>2641</v>
      </c>
      <c r="E966" s="201" t="s">
        <v>99</v>
      </c>
      <c r="F966" s="91">
        <v>1366</v>
      </c>
      <c r="G966" s="202">
        <v>222.13</v>
      </c>
      <c r="H966" s="86">
        <v>0.2644</v>
      </c>
      <c r="I966" s="126">
        <f t="shared" si="255"/>
        <v>280.86</v>
      </c>
      <c r="J966" s="141">
        <f t="shared" si="256"/>
        <v>383654.76</v>
      </c>
      <c r="K966" s="128"/>
      <c r="L966" s="135">
        <f t="shared" si="257"/>
        <v>0</v>
      </c>
      <c r="M966" s="169">
        <f t="shared" si="258"/>
        <v>280.86</v>
      </c>
      <c r="N966" s="131">
        <f t="shared" si="259"/>
        <v>383654.76</v>
      </c>
      <c r="O966" s="220"/>
      <c r="P966" s="220"/>
    </row>
    <row r="967" ht="15" spans="1:16">
      <c r="A967" s="89" t="s">
        <v>2642</v>
      </c>
      <c r="B967" s="89" t="s">
        <v>2643</v>
      </c>
      <c r="C967" s="201" t="s">
        <v>166</v>
      </c>
      <c r="D967" s="89" t="s">
        <v>2644</v>
      </c>
      <c r="E967" s="201" t="s">
        <v>151</v>
      </c>
      <c r="F967" s="91">
        <v>1375</v>
      </c>
      <c r="G967" s="202">
        <v>32.05</v>
      </c>
      <c r="H967" s="86">
        <v>0.2644</v>
      </c>
      <c r="I967" s="126">
        <f t="shared" si="255"/>
        <v>40.52</v>
      </c>
      <c r="J967" s="141">
        <f t="shared" si="256"/>
        <v>55715</v>
      </c>
      <c r="K967" s="128"/>
      <c r="L967" s="135">
        <f t="shared" si="257"/>
        <v>0</v>
      </c>
      <c r="M967" s="169">
        <f t="shared" si="258"/>
        <v>40.52</v>
      </c>
      <c r="N967" s="131">
        <f t="shared" si="259"/>
        <v>55715</v>
      </c>
      <c r="O967" s="220"/>
      <c r="P967" s="220"/>
    </row>
    <row r="968" ht="33.75" spans="1:16">
      <c r="A968" s="89" t="s">
        <v>2645</v>
      </c>
      <c r="B968" s="89" t="s">
        <v>2646</v>
      </c>
      <c r="C968" s="201" t="s">
        <v>157</v>
      </c>
      <c r="D968" s="89" t="s">
        <v>2647</v>
      </c>
      <c r="E968" s="201" t="s">
        <v>99</v>
      </c>
      <c r="F968" s="91">
        <v>35.66</v>
      </c>
      <c r="G968" s="202">
        <v>52.93</v>
      </c>
      <c r="H968" s="86">
        <v>0.2644</v>
      </c>
      <c r="I968" s="126">
        <f t="shared" si="255"/>
        <v>66.92</v>
      </c>
      <c r="J968" s="141">
        <f t="shared" si="256"/>
        <v>2386.36</v>
      </c>
      <c r="K968" s="128"/>
      <c r="L968" s="135">
        <f t="shared" si="257"/>
        <v>0</v>
      </c>
      <c r="M968" s="169">
        <f t="shared" si="258"/>
        <v>66.92</v>
      </c>
      <c r="N968" s="131">
        <f t="shared" si="259"/>
        <v>2386.36</v>
      </c>
      <c r="O968" s="220"/>
      <c r="P968" s="220"/>
    </row>
    <row r="969" ht="45" spans="1:16">
      <c r="A969" s="89" t="s">
        <v>2648</v>
      </c>
      <c r="B969" s="89" t="s">
        <v>2649</v>
      </c>
      <c r="C969" s="201" t="s">
        <v>149</v>
      </c>
      <c r="D969" s="89" t="s">
        <v>2650</v>
      </c>
      <c r="E969" s="201" t="s">
        <v>99</v>
      </c>
      <c r="F969" s="91">
        <v>53.42</v>
      </c>
      <c r="G969" s="202">
        <v>95.25</v>
      </c>
      <c r="H969" s="86">
        <v>0.2644</v>
      </c>
      <c r="I969" s="126">
        <f t="shared" si="255"/>
        <v>120.43</v>
      </c>
      <c r="J969" s="141">
        <f t="shared" si="256"/>
        <v>6433.37</v>
      </c>
      <c r="K969" s="128"/>
      <c r="L969" s="135">
        <f t="shared" si="257"/>
        <v>0</v>
      </c>
      <c r="M969" s="169">
        <f t="shared" si="258"/>
        <v>120.43</v>
      </c>
      <c r="N969" s="131">
        <f t="shared" si="259"/>
        <v>6433.37</v>
      </c>
      <c r="O969" s="220"/>
      <c r="P969" s="220"/>
    </row>
    <row r="970" ht="22.5" spans="1:16">
      <c r="A970" s="89" t="s">
        <v>2651</v>
      </c>
      <c r="B970" s="89" t="s">
        <v>2652</v>
      </c>
      <c r="C970" s="201" t="s">
        <v>157</v>
      </c>
      <c r="D970" s="89" t="s">
        <v>2653</v>
      </c>
      <c r="E970" s="201" t="s">
        <v>221</v>
      </c>
      <c r="F970" s="91">
        <v>10.35</v>
      </c>
      <c r="G970" s="202">
        <v>8.04</v>
      </c>
      <c r="H970" s="86">
        <v>0.2644</v>
      </c>
      <c r="I970" s="126">
        <f t="shared" si="255"/>
        <v>10.16</v>
      </c>
      <c r="J970" s="141">
        <f t="shared" si="256"/>
        <v>105.15</v>
      </c>
      <c r="K970" s="128"/>
      <c r="L970" s="135">
        <f t="shared" si="257"/>
        <v>0</v>
      </c>
      <c r="M970" s="169">
        <f t="shared" si="258"/>
        <v>10.16</v>
      </c>
      <c r="N970" s="131">
        <f t="shared" si="259"/>
        <v>105.15</v>
      </c>
      <c r="O970" s="220"/>
      <c r="P970" s="220"/>
    </row>
    <row r="971" ht="33.75" spans="1:16">
      <c r="A971" s="89" t="s">
        <v>2654</v>
      </c>
      <c r="B971" s="89" t="s">
        <v>2655</v>
      </c>
      <c r="C971" s="201" t="s">
        <v>149</v>
      </c>
      <c r="D971" s="89" t="s">
        <v>2656</v>
      </c>
      <c r="E971" s="201" t="s">
        <v>99</v>
      </c>
      <c r="F971" s="91">
        <v>38.26</v>
      </c>
      <c r="G971" s="202">
        <v>236.42</v>
      </c>
      <c r="H971" s="86">
        <v>0.2644</v>
      </c>
      <c r="I971" s="126">
        <f t="shared" si="255"/>
        <v>298.92</v>
      </c>
      <c r="J971" s="141">
        <f t="shared" si="256"/>
        <v>11436.67</v>
      </c>
      <c r="K971" s="128"/>
      <c r="L971" s="135">
        <f t="shared" si="257"/>
        <v>0</v>
      </c>
      <c r="M971" s="169">
        <f t="shared" si="258"/>
        <v>298.92</v>
      </c>
      <c r="N971" s="131">
        <f t="shared" si="259"/>
        <v>11436.67</v>
      </c>
      <c r="O971" s="220"/>
      <c r="P971" s="220"/>
    </row>
    <row r="972" ht="22.5" spans="1:16">
      <c r="A972" s="89" t="s">
        <v>2657</v>
      </c>
      <c r="B972" s="89" t="s">
        <v>2658</v>
      </c>
      <c r="C972" s="201" t="s">
        <v>157</v>
      </c>
      <c r="D972" s="89" t="s">
        <v>2659</v>
      </c>
      <c r="E972" s="201" t="s">
        <v>221</v>
      </c>
      <c r="F972" s="91">
        <v>86.94</v>
      </c>
      <c r="G972" s="202">
        <v>189.29</v>
      </c>
      <c r="H972" s="86">
        <v>0.2644</v>
      </c>
      <c r="I972" s="126">
        <f t="shared" si="255"/>
        <v>239.33</v>
      </c>
      <c r="J972" s="141">
        <f t="shared" si="256"/>
        <v>20807.35</v>
      </c>
      <c r="K972" s="128"/>
      <c r="L972" s="135">
        <f t="shared" si="257"/>
        <v>0</v>
      </c>
      <c r="M972" s="169">
        <f t="shared" si="258"/>
        <v>239.33</v>
      </c>
      <c r="N972" s="131">
        <f t="shared" si="259"/>
        <v>20807.35</v>
      </c>
      <c r="O972" s="220"/>
      <c r="P972" s="220"/>
    </row>
    <row r="973" ht="22.5" spans="1:16">
      <c r="A973" s="89" t="s">
        <v>2660</v>
      </c>
      <c r="B973" s="89" t="s">
        <v>2661</v>
      </c>
      <c r="C973" s="201" t="s">
        <v>157</v>
      </c>
      <c r="D973" s="89" t="s">
        <v>2662</v>
      </c>
      <c r="E973" s="201" t="s">
        <v>99</v>
      </c>
      <c r="F973" s="91">
        <v>256.59</v>
      </c>
      <c r="G973" s="202">
        <v>161.84</v>
      </c>
      <c r="H973" s="86">
        <v>0.2644</v>
      </c>
      <c r="I973" s="126">
        <f t="shared" si="255"/>
        <v>204.63</v>
      </c>
      <c r="J973" s="141">
        <f t="shared" si="256"/>
        <v>52506.01</v>
      </c>
      <c r="K973" s="128"/>
      <c r="L973" s="135">
        <f t="shared" si="257"/>
        <v>0</v>
      </c>
      <c r="M973" s="169">
        <f t="shared" si="258"/>
        <v>204.63</v>
      </c>
      <c r="N973" s="131">
        <f t="shared" si="259"/>
        <v>52506.01</v>
      </c>
      <c r="O973" s="220"/>
      <c r="P973" s="220"/>
    </row>
    <row r="974" ht="22.5" spans="1:16">
      <c r="A974" s="89" t="s">
        <v>2663</v>
      </c>
      <c r="B974" s="89" t="s">
        <v>2664</v>
      </c>
      <c r="C974" s="201" t="s">
        <v>157</v>
      </c>
      <c r="D974" s="89" t="s">
        <v>2665</v>
      </c>
      <c r="E974" s="201" t="s">
        <v>221</v>
      </c>
      <c r="F974" s="91">
        <v>235.46</v>
      </c>
      <c r="G974" s="202">
        <v>119.25</v>
      </c>
      <c r="H974" s="86">
        <v>0.2644</v>
      </c>
      <c r="I974" s="126">
        <f t="shared" si="255"/>
        <v>150.77</v>
      </c>
      <c r="J974" s="141">
        <f t="shared" si="256"/>
        <v>35500.3</v>
      </c>
      <c r="K974" s="128"/>
      <c r="L974" s="135">
        <f t="shared" si="257"/>
        <v>0</v>
      </c>
      <c r="M974" s="169">
        <f t="shared" si="258"/>
        <v>150.77</v>
      </c>
      <c r="N974" s="131">
        <f t="shared" si="259"/>
        <v>35500.3</v>
      </c>
      <c r="O974" s="220"/>
      <c r="P974" s="220"/>
    </row>
    <row r="975" ht="33.75" spans="1:16">
      <c r="A975" s="89" t="s">
        <v>2666</v>
      </c>
      <c r="B975" s="89" t="s">
        <v>2667</v>
      </c>
      <c r="C975" s="201" t="s">
        <v>149</v>
      </c>
      <c r="D975" s="89" t="s">
        <v>2668</v>
      </c>
      <c r="E975" s="201" t="s">
        <v>221</v>
      </c>
      <c r="F975" s="91">
        <v>176.79</v>
      </c>
      <c r="G975" s="202">
        <v>38.76</v>
      </c>
      <c r="H975" s="86">
        <v>0.2644</v>
      </c>
      <c r="I975" s="126">
        <f t="shared" si="255"/>
        <v>49</v>
      </c>
      <c r="J975" s="141">
        <f t="shared" si="256"/>
        <v>8662.71</v>
      </c>
      <c r="K975" s="128"/>
      <c r="L975" s="135">
        <f t="shared" si="257"/>
        <v>0</v>
      </c>
      <c r="M975" s="169">
        <f t="shared" si="258"/>
        <v>49</v>
      </c>
      <c r="N975" s="131">
        <f t="shared" si="259"/>
        <v>8662.71</v>
      </c>
      <c r="O975" s="220"/>
      <c r="P975" s="220"/>
    </row>
    <row r="976" ht="15" spans="1:16">
      <c r="A976" s="240" t="s">
        <v>2669</v>
      </c>
      <c r="B976" s="240" t="s">
        <v>87</v>
      </c>
      <c r="C976" s="279"/>
      <c r="D976" s="240" t="s">
        <v>2670</v>
      </c>
      <c r="E976" s="279"/>
      <c r="F976" s="242"/>
      <c r="G976" s="280" t="s">
        <v>146</v>
      </c>
      <c r="H976" s="205"/>
      <c r="I976" s="210"/>
      <c r="J976" s="180">
        <f>SUM(J977:J982)</f>
        <v>312416.29</v>
      </c>
      <c r="K976" s="181"/>
      <c r="L976" s="211"/>
      <c r="M976" s="212"/>
      <c r="N976" s="213"/>
      <c r="O976" s="184">
        <f>SUM(N977:N982)</f>
        <v>312416.29</v>
      </c>
      <c r="P976" s="184"/>
    </row>
    <row r="977" ht="33.75" spans="1:16">
      <c r="A977" s="89" t="s">
        <v>2671</v>
      </c>
      <c r="B977" s="89" t="s">
        <v>2672</v>
      </c>
      <c r="C977" s="201" t="s">
        <v>157</v>
      </c>
      <c r="D977" s="89" t="s">
        <v>2673</v>
      </c>
      <c r="E977" s="201" t="s">
        <v>99</v>
      </c>
      <c r="F977" s="91">
        <v>728.04</v>
      </c>
      <c r="G977" s="202">
        <v>106.45</v>
      </c>
      <c r="H977" s="86">
        <v>0.2644</v>
      </c>
      <c r="I977" s="126">
        <f t="shared" si="255"/>
        <v>134.59</v>
      </c>
      <c r="J977" s="141">
        <f t="shared" si="256"/>
        <v>97986.9</v>
      </c>
      <c r="K977" s="128"/>
      <c r="L977" s="135">
        <f t="shared" si="257"/>
        <v>0</v>
      </c>
      <c r="M977" s="169">
        <f t="shared" si="258"/>
        <v>134.59</v>
      </c>
      <c r="N977" s="131">
        <f t="shared" si="259"/>
        <v>97986.9</v>
      </c>
      <c r="O977" s="220"/>
      <c r="P977" s="220"/>
    </row>
    <row r="978" ht="33.75" spans="1:16">
      <c r="A978" s="89" t="s">
        <v>2674</v>
      </c>
      <c r="B978" s="89" t="s">
        <v>2675</v>
      </c>
      <c r="C978" s="201" t="s">
        <v>157</v>
      </c>
      <c r="D978" s="89" t="s">
        <v>2676</v>
      </c>
      <c r="E978" s="201" t="s">
        <v>221</v>
      </c>
      <c r="F978" s="91">
        <v>374.56</v>
      </c>
      <c r="G978" s="202">
        <v>41.58</v>
      </c>
      <c r="H978" s="86">
        <v>0.2644</v>
      </c>
      <c r="I978" s="126">
        <f t="shared" si="255"/>
        <v>52.57</v>
      </c>
      <c r="J978" s="141">
        <f t="shared" si="256"/>
        <v>19690.61</v>
      </c>
      <c r="K978" s="128"/>
      <c r="L978" s="135">
        <f t="shared" si="257"/>
        <v>0</v>
      </c>
      <c r="M978" s="169">
        <f t="shared" si="258"/>
        <v>52.57</v>
      </c>
      <c r="N978" s="131">
        <f t="shared" si="259"/>
        <v>19690.61</v>
      </c>
      <c r="O978" s="220"/>
      <c r="P978" s="220"/>
    </row>
    <row r="979" ht="33.75" spans="1:16">
      <c r="A979" s="89" t="s">
        <v>2677</v>
      </c>
      <c r="B979" s="89" t="s">
        <v>2678</v>
      </c>
      <c r="C979" s="201" t="s">
        <v>157</v>
      </c>
      <c r="D979" s="89" t="s">
        <v>2679</v>
      </c>
      <c r="E979" s="201" t="s">
        <v>99</v>
      </c>
      <c r="F979" s="91">
        <v>1229.03</v>
      </c>
      <c r="G979" s="202">
        <v>88.41</v>
      </c>
      <c r="H979" s="86">
        <v>0.2644</v>
      </c>
      <c r="I979" s="126">
        <f t="shared" si="255"/>
        <v>111.78</v>
      </c>
      <c r="J979" s="141">
        <f t="shared" si="256"/>
        <v>137380.97</v>
      </c>
      <c r="K979" s="128"/>
      <c r="L979" s="135">
        <f t="shared" si="257"/>
        <v>0</v>
      </c>
      <c r="M979" s="169">
        <f t="shared" si="258"/>
        <v>111.78</v>
      </c>
      <c r="N979" s="131">
        <f t="shared" si="259"/>
        <v>137380.97</v>
      </c>
      <c r="O979" s="220"/>
      <c r="P979" s="220"/>
    </row>
    <row r="980" ht="22.5" spans="1:16">
      <c r="A980" s="89" t="s">
        <v>2680</v>
      </c>
      <c r="B980" s="89" t="s">
        <v>2681</v>
      </c>
      <c r="C980" s="201" t="s">
        <v>157</v>
      </c>
      <c r="D980" s="89" t="s">
        <v>2682</v>
      </c>
      <c r="E980" s="201" t="s">
        <v>99</v>
      </c>
      <c r="F980" s="91">
        <v>1216.17</v>
      </c>
      <c r="G980" s="202">
        <v>22.1</v>
      </c>
      <c r="H980" s="86">
        <v>0.2644</v>
      </c>
      <c r="I980" s="126">
        <f t="shared" si="255"/>
        <v>27.94</v>
      </c>
      <c r="J980" s="141">
        <f t="shared" si="256"/>
        <v>33979.78</v>
      </c>
      <c r="K980" s="128"/>
      <c r="L980" s="135">
        <f t="shared" si="257"/>
        <v>0</v>
      </c>
      <c r="M980" s="169">
        <f t="shared" si="258"/>
        <v>27.94</v>
      </c>
      <c r="N980" s="131">
        <f t="shared" si="259"/>
        <v>33979.78</v>
      </c>
      <c r="O980" s="220"/>
      <c r="P980" s="220"/>
    </row>
    <row r="981" ht="22.5" spans="1:16">
      <c r="A981" s="89" t="s">
        <v>2683</v>
      </c>
      <c r="B981" s="89" t="s">
        <v>2684</v>
      </c>
      <c r="C981" s="201" t="s">
        <v>157</v>
      </c>
      <c r="D981" s="89" t="s">
        <v>2685</v>
      </c>
      <c r="E981" s="201" t="s">
        <v>2686</v>
      </c>
      <c r="F981" s="91">
        <v>61.6</v>
      </c>
      <c r="G981" s="202">
        <v>81.04</v>
      </c>
      <c r="H981" s="86">
        <v>0.2644</v>
      </c>
      <c r="I981" s="126">
        <f t="shared" si="255"/>
        <v>102.46</v>
      </c>
      <c r="J981" s="141">
        <f t="shared" si="256"/>
        <v>6311.53</v>
      </c>
      <c r="K981" s="128"/>
      <c r="L981" s="135">
        <f t="shared" si="257"/>
        <v>0</v>
      </c>
      <c r="M981" s="169">
        <f t="shared" si="258"/>
        <v>102.46</v>
      </c>
      <c r="N981" s="131">
        <f t="shared" si="259"/>
        <v>6311.53</v>
      </c>
      <c r="O981" s="220"/>
      <c r="P981" s="220"/>
    </row>
    <row r="982" ht="22.5" spans="1:16">
      <c r="A982" s="89" t="s">
        <v>2687</v>
      </c>
      <c r="B982" s="89" t="s">
        <v>2688</v>
      </c>
      <c r="C982" s="201" t="s">
        <v>157</v>
      </c>
      <c r="D982" s="89" t="s">
        <v>2689</v>
      </c>
      <c r="E982" s="201" t="s">
        <v>2686</v>
      </c>
      <c r="F982" s="91">
        <v>122.71</v>
      </c>
      <c r="G982" s="202">
        <v>110</v>
      </c>
      <c r="H982" s="86">
        <v>0.2644</v>
      </c>
      <c r="I982" s="126">
        <f t="shared" si="255"/>
        <v>139.08</v>
      </c>
      <c r="J982" s="141">
        <f t="shared" si="256"/>
        <v>17066.5</v>
      </c>
      <c r="K982" s="128"/>
      <c r="L982" s="135">
        <f t="shared" si="257"/>
        <v>0</v>
      </c>
      <c r="M982" s="169">
        <f t="shared" si="258"/>
        <v>139.08</v>
      </c>
      <c r="N982" s="131">
        <f t="shared" si="259"/>
        <v>17066.5</v>
      </c>
      <c r="O982" s="220"/>
      <c r="P982" s="220"/>
    </row>
    <row r="983" ht="15" spans="1:16">
      <c r="A983" s="275" t="s">
        <v>2690</v>
      </c>
      <c r="B983" s="275" t="s">
        <v>87</v>
      </c>
      <c r="C983" s="276"/>
      <c r="D983" s="275" t="s">
        <v>46</v>
      </c>
      <c r="E983" s="276"/>
      <c r="F983" s="277"/>
      <c r="G983" s="278" t="s">
        <v>146</v>
      </c>
      <c r="H983" s="191"/>
      <c r="I983" s="194"/>
      <c r="J983" s="195"/>
      <c r="K983" s="144">
        <f>J984+J988+J994+J998</f>
        <v>583792.84</v>
      </c>
      <c r="L983" s="196"/>
      <c r="M983" s="197"/>
      <c r="N983" s="198"/>
      <c r="O983" s="148"/>
      <c r="P983" s="148">
        <f>O984+O988+O994+O998</f>
        <v>583792.84</v>
      </c>
    </row>
    <row r="984" ht="15" spans="1:16">
      <c r="A984" s="240" t="s">
        <v>2691</v>
      </c>
      <c r="B984" s="240" t="s">
        <v>87</v>
      </c>
      <c r="C984" s="279"/>
      <c r="D984" s="240" t="s">
        <v>2692</v>
      </c>
      <c r="E984" s="279"/>
      <c r="F984" s="242"/>
      <c r="G984" s="280" t="s">
        <v>146</v>
      </c>
      <c r="H984" s="205"/>
      <c r="I984" s="210"/>
      <c r="J984" s="180">
        <f>SUM(J985:J987)</f>
        <v>282006.5</v>
      </c>
      <c r="K984" s="181"/>
      <c r="L984" s="211"/>
      <c r="M984" s="212"/>
      <c r="N984" s="213"/>
      <c r="O984" s="184">
        <f>SUM(N985:N987)</f>
        <v>282006.5</v>
      </c>
      <c r="P984" s="184"/>
    </row>
    <row r="985" ht="22.5" spans="1:16">
      <c r="A985" s="89" t="s">
        <v>2693</v>
      </c>
      <c r="B985" s="89" t="s">
        <v>2694</v>
      </c>
      <c r="C985" s="201" t="s">
        <v>157</v>
      </c>
      <c r="D985" s="89" t="s">
        <v>2695</v>
      </c>
      <c r="E985" s="201" t="s">
        <v>99</v>
      </c>
      <c r="F985" s="91">
        <v>5590.93</v>
      </c>
      <c r="G985" s="202">
        <v>4.85</v>
      </c>
      <c r="H985" s="86">
        <v>0.2644</v>
      </c>
      <c r="I985" s="126">
        <f t="shared" si="255"/>
        <v>6.13</v>
      </c>
      <c r="J985" s="141">
        <f t="shared" si="256"/>
        <v>34272.4</v>
      </c>
      <c r="K985" s="128"/>
      <c r="L985" s="135">
        <f t="shared" si="257"/>
        <v>0</v>
      </c>
      <c r="M985" s="169">
        <f t="shared" si="258"/>
        <v>6.13</v>
      </c>
      <c r="N985" s="131">
        <f t="shared" si="259"/>
        <v>34272.4</v>
      </c>
      <c r="O985" s="220"/>
      <c r="P985" s="220"/>
    </row>
    <row r="986" ht="22.5" spans="1:16">
      <c r="A986" s="89" t="s">
        <v>2696</v>
      </c>
      <c r="B986" s="89" t="s">
        <v>2697</v>
      </c>
      <c r="C986" s="201" t="s">
        <v>157</v>
      </c>
      <c r="D986" s="89" t="s">
        <v>2698</v>
      </c>
      <c r="E986" s="201" t="s">
        <v>99</v>
      </c>
      <c r="F986" s="91">
        <v>5590.93</v>
      </c>
      <c r="G986" s="202">
        <v>13.85</v>
      </c>
      <c r="H986" s="86">
        <v>0.2644</v>
      </c>
      <c r="I986" s="126">
        <f t="shared" si="255"/>
        <v>17.51</v>
      </c>
      <c r="J986" s="141">
        <f t="shared" si="256"/>
        <v>97897.18</v>
      </c>
      <c r="K986" s="128"/>
      <c r="L986" s="135">
        <f t="shared" si="257"/>
        <v>0</v>
      </c>
      <c r="M986" s="169">
        <f t="shared" si="258"/>
        <v>17.51</v>
      </c>
      <c r="N986" s="131">
        <f t="shared" si="259"/>
        <v>97897.18</v>
      </c>
      <c r="O986" s="220"/>
      <c r="P986" s="220"/>
    </row>
    <row r="987" ht="22.5" spans="1:16">
      <c r="A987" s="89" t="s">
        <v>2699</v>
      </c>
      <c r="B987" s="89" t="s">
        <v>2700</v>
      </c>
      <c r="C987" s="201" t="s">
        <v>157</v>
      </c>
      <c r="D987" s="89" t="s">
        <v>2701</v>
      </c>
      <c r="E987" s="201" t="s">
        <v>99</v>
      </c>
      <c r="F987" s="91">
        <v>5590.93</v>
      </c>
      <c r="G987" s="202">
        <v>21.2</v>
      </c>
      <c r="H987" s="86">
        <v>0.2644</v>
      </c>
      <c r="I987" s="126">
        <f t="shared" si="255"/>
        <v>26.8</v>
      </c>
      <c r="J987" s="141">
        <f t="shared" si="256"/>
        <v>149836.92</v>
      </c>
      <c r="K987" s="128"/>
      <c r="L987" s="135">
        <f t="shared" si="257"/>
        <v>0</v>
      </c>
      <c r="M987" s="169">
        <f t="shared" si="258"/>
        <v>26.8</v>
      </c>
      <c r="N987" s="131">
        <f t="shared" si="259"/>
        <v>149836.92</v>
      </c>
      <c r="O987" s="220"/>
      <c r="P987" s="220"/>
    </row>
    <row r="988" ht="15" spans="1:16">
      <c r="A988" s="240" t="s">
        <v>2702</v>
      </c>
      <c r="B988" s="240" t="s">
        <v>87</v>
      </c>
      <c r="C988" s="279"/>
      <c r="D988" s="240" t="s">
        <v>2703</v>
      </c>
      <c r="E988" s="279"/>
      <c r="F988" s="242"/>
      <c r="G988" s="280" t="s">
        <v>146</v>
      </c>
      <c r="H988" s="205"/>
      <c r="I988" s="210"/>
      <c r="J988" s="180">
        <f>SUM(J989:J993)</f>
        <v>29106.41</v>
      </c>
      <c r="K988" s="181"/>
      <c r="L988" s="211"/>
      <c r="M988" s="212"/>
      <c r="N988" s="213"/>
      <c r="O988" s="184">
        <f>SUM(N989:N993)</f>
        <v>29106.41</v>
      </c>
      <c r="P988" s="184"/>
    </row>
    <row r="989" ht="22.5" spans="1:16">
      <c r="A989" s="89" t="s">
        <v>2704</v>
      </c>
      <c r="B989" s="89" t="s">
        <v>2705</v>
      </c>
      <c r="C989" s="201" t="s">
        <v>157</v>
      </c>
      <c r="D989" s="89" t="s">
        <v>2706</v>
      </c>
      <c r="E989" s="201" t="s">
        <v>99</v>
      </c>
      <c r="F989" s="91">
        <v>365</v>
      </c>
      <c r="G989" s="202">
        <v>5.78</v>
      </c>
      <c r="H989" s="86">
        <v>0.2644</v>
      </c>
      <c r="I989" s="126">
        <f t="shared" si="255"/>
        <v>7.3</v>
      </c>
      <c r="J989" s="141">
        <f t="shared" si="256"/>
        <v>2664.5</v>
      </c>
      <c r="K989" s="128"/>
      <c r="L989" s="135">
        <f t="shared" si="257"/>
        <v>0</v>
      </c>
      <c r="M989" s="169">
        <f t="shared" si="258"/>
        <v>7.3</v>
      </c>
      <c r="N989" s="131">
        <f t="shared" si="259"/>
        <v>2664.5</v>
      </c>
      <c r="O989" s="220"/>
      <c r="P989" s="220"/>
    </row>
    <row r="990" ht="22.5" spans="1:16">
      <c r="A990" s="89" t="s">
        <v>2707</v>
      </c>
      <c r="B990" s="89" t="s">
        <v>2708</v>
      </c>
      <c r="C990" s="201" t="s">
        <v>157</v>
      </c>
      <c r="D990" s="89" t="s">
        <v>2709</v>
      </c>
      <c r="E990" s="201" t="s">
        <v>99</v>
      </c>
      <c r="F990" s="91">
        <v>365</v>
      </c>
      <c r="G990" s="202">
        <v>17.11</v>
      </c>
      <c r="H990" s="86">
        <v>0.2644</v>
      </c>
      <c r="I990" s="126">
        <f t="shared" si="255"/>
        <v>21.63</v>
      </c>
      <c r="J990" s="141">
        <f t="shared" si="256"/>
        <v>7894.95</v>
      </c>
      <c r="K990" s="128"/>
      <c r="L990" s="135">
        <f t="shared" si="257"/>
        <v>0</v>
      </c>
      <c r="M990" s="169">
        <f t="shared" si="258"/>
        <v>21.63</v>
      </c>
      <c r="N990" s="131">
        <f t="shared" si="259"/>
        <v>7894.95</v>
      </c>
      <c r="O990" s="220"/>
      <c r="P990" s="220"/>
    </row>
    <row r="991" ht="22.5" spans="1:16">
      <c r="A991" s="89" t="s">
        <v>2710</v>
      </c>
      <c r="B991" s="89" t="s">
        <v>2711</v>
      </c>
      <c r="C991" s="201" t="s">
        <v>157</v>
      </c>
      <c r="D991" s="89" t="s">
        <v>2712</v>
      </c>
      <c r="E991" s="201" t="s">
        <v>99</v>
      </c>
      <c r="F991" s="91">
        <v>365</v>
      </c>
      <c r="G991" s="202">
        <v>35</v>
      </c>
      <c r="H991" s="86">
        <v>0.2644</v>
      </c>
      <c r="I991" s="126">
        <f t="shared" si="255"/>
        <v>44.25</v>
      </c>
      <c r="J991" s="141">
        <f t="shared" si="256"/>
        <v>16151.25</v>
      </c>
      <c r="K991" s="128"/>
      <c r="L991" s="135">
        <f t="shared" si="257"/>
        <v>0</v>
      </c>
      <c r="M991" s="169">
        <f t="shared" si="258"/>
        <v>44.25</v>
      </c>
      <c r="N991" s="131">
        <f t="shared" si="259"/>
        <v>16151.25</v>
      </c>
      <c r="O991" s="220"/>
      <c r="P991" s="220"/>
    </row>
    <row r="992" ht="33.75" spans="1:16">
      <c r="A992" s="89" t="s">
        <v>2713</v>
      </c>
      <c r="B992" s="89" t="s">
        <v>616</v>
      </c>
      <c r="C992" s="201" t="s">
        <v>157</v>
      </c>
      <c r="D992" s="89" t="s">
        <v>617</v>
      </c>
      <c r="E992" s="201" t="s">
        <v>99</v>
      </c>
      <c r="F992" s="91">
        <v>27</v>
      </c>
      <c r="G992" s="202">
        <v>12.97</v>
      </c>
      <c r="H992" s="86">
        <v>0.2644</v>
      </c>
      <c r="I992" s="126">
        <f t="shared" si="255"/>
        <v>16.39</v>
      </c>
      <c r="J992" s="141">
        <f t="shared" si="256"/>
        <v>442.53</v>
      </c>
      <c r="K992" s="128"/>
      <c r="L992" s="135">
        <f t="shared" si="257"/>
        <v>0</v>
      </c>
      <c r="M992" s="169">
        <f t="shared" si="258"/>
        <v>16.39</v>
      </c>
      <c r="N992" s="131">
        <f t="shared" si="259"/>
        <v>442.53</v>
      </c>
      <c r="O992" s="220"/>
      <c r="P992" s="220"/>
    </row>
    <row r="993" ht="45" spans="1:16">
      <c r="A993" s="89" t="s">
        <v>2714</v>
      </c>
      <c r="B993" s="89" t="s">
        <v>2715</v>
      </c>
      <c r="C993" s="201" t="s">
        <v>157</v>
      </c>
      <c r="D993" s="89" t="s">
        <v>2716</v>
      </c>
      <c r="E993" s="201" t="s">
        <v>99</v>
      </c>
      <c r="F993" s="91">
        <v>27</v>
      </c>
      <c r="G993" s="202">
        <v>57.22</v>
      </c>
      <c r="H993" s="86">
        <v>0.2644</v>
      </c>
      <c r="I993" s="126">
        <f t="shared" si="255"/>
        <v>72.34</v>
      </c>
      <c r="J993" s="141">
        <f t="shared" si="256"/>
        <v>1953.18</v>
      </c>
      <c r="K993" s="128"/>
      <c r="L993" s="135">
        <f t="shared" si="257"/>
        <v>0</v>
      </c>
      <c r="M993" s="169">
        <f t="shared" si="258"/>
        <v>72.34</v>
      </c>
      <c r="N993" s="131">
        <f t="shared" si="259"/>
        <v>1953.18</v>
      </c>
      <c r="O993" s="220"/>
      <c r="P993" s="220"/>
    </row>
    <row r="994" ht="15" spans="1:16">
      <c r="A994" s="240" t="s">
        <v>2717</v>
      </c>
      <c r="B994" s="240" t="s">
        <v>87</v>
      </c>
      <c r="C994" s="279"/>
      <c r="D994" s="240" t="s">
        <v>2718</v>
      </c>
      <c r="E994" s="279"/>
      <c r="F994" s="242"/>
      <c r="G994" s="280" t="s">
        <v>146</v>
      </c>
      <c r="H994" s="205"/>
      <c r="I994" s="210"/>
      <c r="J994" s="180">
        <f>SUM(J995:J997)</f>
        <v>267045.5</v>
      </c>
      <c r="K994" s="181"/>
      <c r="L994" s="211"/>
      <c r="M994" s="212"/>
      <c r="N994" s="213"/>
      <c r="O994" s="184">
        <f>SUM(N995:N997)</f>
        <v>267045.5</v>
      </c>
      <c r="P994" s="184"/>
    </row>
    <row r="995" ht="22.5" spans="1:16">
      <c r="A995" s="89" t="s">
        <v>2719</v>
      </c>
      <c r="B995" s="89" t="s">
        <v>2720</v>
      </c>
      <c r="C995" s="201" t="s">
        <v>157</v>
      </c>
      <c r="D995" s="89" t="s">
        <v>2721</v>
      </c>
      <c r="E995" s="201" t="s">
        <v>99</v>
      </c>
      <c r="F995" s="91">
        <v>3536.09</v>
      </c>
      <c r="G995" s="202">
        <v>5.96</v>
      </c>
      <c r="H995" s="86">
        <v>0.2644</v>
      </c>
      <c r="I995" s="126">
        <f t="shared" si="255"/>
        <v>7.53</v>
      </c>
      <c r="J995" s="141">
        <f t="shared" si="256"/>
        <v>26626.75</v>
      </c>
      <c r="K995" s="128"/>
      <c r="L995" s="135">
        <f t="shared" si="257"/>
        <v>0</v>
      </c>
      <c r="M995" s="169">
        <f t="shared" si="258"/>
        <v>7.53</v>
      </c>
      <c r="N995" s="131">
        <f t="shared" si="259"/>
        <v>26626.75</v>
      </c>
      <c r="O995" s="220"/>
      <c r="P995" s="220"/>
    </row>
    <row r="996" ht="22.5" spans="1:16">
      <c r="A996" s="89" t="s">
        <v>2722</v>
      </c>
      <c r="B996" s="89" t="s">
        <v>2723</v>
      </c>
      <c r="C996" s="201" t="s">
        <v>157</v>
      </c>
      <c r="D996" s="89" t="s">
        <v>2724</v>
      </c>
      <c r="E996" s="201" t="s">
        <v>99</v>
      </c>
      <c r="F996" s="91">
        <v>3536.09</v>
      </c>
      <c r="G996" s="202">
        <v>16.54</v>
      </c>
      <c r="H996" s="86">
        <v>0.2644</v>
      </c>
      <c r="I996" s="126">
        <f t="shared" si="255"/>
        <v>20.91</v>
      </c>
      <c r="J996" s="141">
        <f t="shared" si="256"/>
        <v>73939.64</v>
      </c>
      <c r="K996" s="128"/>
      <c r="L996" s="135">
        <f t="shared" si="257"/>
        <v>0</v>
      </c>
      <c r="M996" s="169">
        <f t="shared" si="258"/>
        <v>20.91</v>
      </c>
      <c r="N996" s="131">
        <f t="shared" si="259"/>
        <v>73939.64</v>
      </c>
      <c r="O996" s="220"/>
      <c r="P996" s="220"/>
    </row>
    <row r="997" ht="22.5" spans="1:16">
      <c r="A997" s="89" t="s">
        <v>2725</v>
      </c>
      <c r="B997" s="89" t="s">
        <v>2726</v>
      </c>
      <c r="C997" s="201" t="s">
        <v>157</v>
      </c>
      <c r="D997" s="89" t="s">
        <v>2727</v>
      </c>
      <c r="E997" s="201" t="s">
        <v>99</v>
      </c>
      <c r="F997" s="91">
        <v>3536.09</v>
      </c>
      <c r="G997" s="202">
        <v>37.24</v>
      </c>
      <c r="H997" s="86">
        <v>0.2644</v>
      </c>
      <c r="I997" s="126">
        <f t="shared" si="255"/>
        <v>47.08</v>
      </c>
      <c r="J997" s="141">
        <f t="shared" si="256"/>
        <v>166479.11</v>
      </c>
      <c r="K997" s="128"/>
      <c r="L997" s="135">
        <f t="shared" si="257"/>
        <v>0</v>
      </c>
      <c r="M997" s="169">
        <f t="shared" si="258"/>
        <v>47.08</v>
      </c>
      <c r="N997" s="131">
        <f t="shared" si="259"/>
        <v>166479.11</v>
      </c>
      <c r="O997" s="220"/>
      <c r="P997" s="220"/>
    </row>
    <row r="998" ht="15" spans="1:16">
      <c r="A998" s="240" t="s">
        <v>2728</v>
      </c>
      <c r="B998" s="240" t="s">
        <v>87</v>
      </c>
      <c r="C998" s="279"/>
      <c r="D998" s="240" t="s">
        <v>2729</v>
      </c>
      <c r="E998" s="279"/>
      <c r="F998" s="242"/>
      <c r="G998" s="280" t="s">
        <v>146</v>
      </c>
      <c r="H998" s="205"/>
      <c r="I998" s="210"/>
      <c r="J998" s="180">
        <f>SUM(J999:J1000)</f>
        <v>5634.43</v>
      </c>
      <c r="K998" s="181"/>
      <c r="L998" s="211"/>
      <c r="M998" s="212"/>
      <c r="N998" s="213"/>
      <c r="O998" s="184">
        <f>SUM(N999:N1000)</f>
        <v>5634.43</v>
      </c>
      <c r="P998" s="184"/>
    </row>
    <row r="999" ht="22.5" spans="1:16">
      <c r="A999" s="89" t="s">
        <v>2730</v>
      </c>
      <c r="B999" s="89" t="s">
        <v>2731</v>
      </c>
      <c r="C999" s="201" t="s">
        <v>166</v>
      </c>
      <c r="D999" s="89" t="s">
        <v>2732</v>
      </c>
      <c r="E999" s="201" t="s">
        <v>99</v>
      </c>
      <c r="F999" s="91">
        <v>35.66</v>
      </c>
      <c r="G999" s="202">
        <v>22.91</v>
      </c>
      <c r="H999" s="86">
        <v>0.2644</v>
      </c>
      <c r="I999" s="126">
        <f t="shared" si="255"/>
        <v>28.96</v>
      </c>
      <c r="J999" s="141">
        <f t="shared" si="256"/>
        <v>1032.71</v>
      </c>
      <c r="K999" s="128"/>
      <c r="L999" s="135">
        <f t="shared" si="257"/>
        <v>0</v>
      </c>
      <c r="M999" s="169">
        <f t="shared" si="258"/>
        <v>28.96</v>
      </c>
      <c r="N999" s="131">
        <f t="shared" si="259"/>
        <v>1032.71</v>
      </c>
      <c r="O999" s="220"/>
      <c r="P999" s="220"/>
    </row>
    <row r="1000" ht="22.5" spans="1:16">
      <c r="A1000" s="89" t="s">
        <v>2733</v>
      </c>
      <c r="B1000" s="89" t="s">
        <v>2734</v>
      </c>
      <c r="C1000" s="201" t="s">
        <v>157</v>
      </c>
      <c r="D1000" s="89" t="s">
        <v>2735</v>
      </c>
      <c r="E1000" s="201" t="s">
        <v>99</v>
      </c>
      <c r="F1000" s="91">
        <v>47.84</v>
      </c>
      <c r="G1000" s="202">
        <v>76.08</v>
      </c>
      <c r="H1000" s="86">
        <v>0.2644</v>
      </c>
      <c r="I1000" s="126">
        <f t="shared" si="255"/>
        <v>96.19</v>
      </c>
      <c r="J1000" s="141">
        <f t="shared" si="256"/>
        <v>4601.72</v>
      </c>
      <c r="K1000" s="128"/>
      <c r="L1000" s="135">
        <f t="shared" si="257"/>
        <v>0</v>
      </c>
      <c r="M1000" s="169">
        <f t="shared" si="258"/>
        <v>96.19</v>
      </c>
      <c r="N1000" s="131">
        <f t="shared" si="259"/>
        <v>4601.72</v>
      </c>
      <c r="O1000" s="220"/>
      <c r="P1000" s="220"/>
    </row>
    <row r="1001" ht="15" spans="1:16">
      <c r="A1001" s="275" t="s">
        <v>2736</v>
      </c>
      <c r="B1001" s="275" t="s">
        <v>87</v>
      </c>
      <c r="C1001" s="276"/>
      <c r="D1001" s="275" t="s">
        <v>48</v>
      </c>
      <c r="E1001" s="276"/>
      <c r="F1001" s="277"/>
      <c r="G1001" s="278" t="s">
        <v>146</v>
      </c>
      <c r="H1001" s="191"/>
      <c r="I1001" s="194"/>
      <c r="J1001" s="195"/>
      <c r="K1001" s="144">
        <f>SUM(J1002:J1003)</f>
        <v>478972.84</v>
      </c>
      <c r="L1001" s="196"/>
      <c r="M1001" s="197"/>
      <c r="N1001" s="198"/>
      <c r="O1001" s="148"/>
      <c r="P1001" s="148">
        <f>SUM(N1002:N1003)</f>
        <v>478972.84</v>
      </c>
    </row>
    <row r="1002" ht="56.25" spans="1:16">
      <c r="A1002" s="89" t="s">
        <v>2737</v>
      </c>
      <c r="B1002" s="89" t="s">
        <v>2738</v>
      </c>
      <c r="C1002" s="201" t="s">
        <v>90</v>
      </c>
      <c r="D1002" s="89" t="s">
        <v>2739</v>
      </c>
      <c r="E1002" s="201" t="s">
        <v>151</v>
      </c>
      <c r="F1002" s="91">
        <v>8</v>
      </c>
      <c r="G1002" s="202">
        <v>1216.44</v>
      </c>
      <c r="H1002" s="86">
        <v>0.2644</v>
      </c>
      <c r="I1002" s="126">
        <f t="shared" si="255"/>
        <v>1538.06</v>
      </c>
      <c r="J1002" s="141">
        <f t="shared" si="256"/>
        <v>12304.48</v>
      </c>
      <c r="K1002" s="128"/>
      <c r="L1002" s="135">
        <f t="shared" si="257"/>
        <v>0</v>
      </c>
      <c r="M1002" s="169">
        <f t="shared" si="258"/>
        <v>1538.06</v>
      </c>
      <c r="N1002" s="131">
        <f t="shared" si="259"/>
        <v>12304.48</v>
      </c>
      <c r="O1002" s="220"/>
      <c r="P1002" s="220"/>
    </row>
    <row r="1003" ht="90" spans="1:16">
      <c r="A1003" s="281" t="s">
        <v>2740</v>
      </c>
      <c r="B1003" s="281" t="s">
        <v>2741</v>
      </c>
      <c r="C1003" s="282" t="s">
        <v>149</v>
      </c>
      <c r="D1003" s="281" t="s">
        <v>2742</v>
      </c>
      <c r="E1003" s="282" t="s">
        <v>151</v>
      </c>
      <c r="F1003" s="283">
        <v>1</v>
      </c>
      <c r="G1003" s="284">
        <v>399237.2</v>
      </c>
      <c r="H1003" s="267">
        <v>0.1689</v>
      </c>
      <c r="I1003" s="268">
        <f t="shared" si="255"/>
        <v>466668.36</v>
      </c>
      <c r="J1003" s="269">
        <f t="shared" si="256"/>
        <v>466668.36</v>
      </c>
      <c r="K1003" s="270"/>
      <c r="L1003" s="271">
        <f t="shared" si="257"/>
        <v>0</v>
      </c>
      <c r="M1003" s="272">
        <f t="shared" si="258"/>
        <v>466668.36</v>
      </c>
      <c r="N1003" s="273">
        <f t="shared" si="259"/>
        <v>466668.36</v>
      </c>
      <c r="O1003" s="285"/>
      <c r="P1003" s="285"/>
    </row>
    <row r="1004" ht="15" spans="1:16">
      <c r="A1004" s="275" t="s">
        <v>2743</v>
      </c>
      <c r="B1004" s="275" t="s">
        <v>87</v>
      </c>
      <c r="C1004" s="276"/>
      <c r="D1004" s="275" t="s">
        <v>50</v>
      </c>
      <c r="E1004" s="276"/>
      <c r="F1004" s="277"/>
      <c r="G1004" s="278" t="s">
        <v>146</v>
      </c>
      <c r="H1004" s="191"/>
      <c r="I1004" s="194"/>
      <c r="J1004" s="195"/>
      <c r="K1004" s="144">
        <f>SUM(J1005:J1010)</f>
        <v>1018379.53</v>
      </c>
      <c r="L1004" s="196"/>
      <c r="M1004" s="197"/>
      <c r="N1004" s="198"/>
      <c r="O1004" s="148"/>
      <c r="P1004" s="148">
        <f>SUM(N1005:N1010)</f>
        <v>1018379.53</v>
      </c>
    </row>
    <row r="1005" ht="22.5" spans="1:16">
      <c r="A1005" s="89" t="s">
        <v>2744</v>
      </c>
      <c r="B1005" s="89" t="s">
        <v>2745</v>
      </c>
      <c r="C1005" s="201" t="s">
        <v>157</v>
      </c>
      <c r="D1005" s="89" t="s">
        <v>2746</v>
      </c>
      <c r="E1005" s="201" t="s">
        <v>99</v>
      </c>
      <c r="F1005" s="91">
        <v>1529.63</v>
      </c>
      <c r="G1005" s="202">
        <v>66.99</v>
      </c>
      <c r="H1005" s="86">
        <v>0.2644</v>
      </c>
      <c r="I1005" s="126">
        <f t="shared" si="255"/>
        <v>84.7</v>
      </c>
      <c r="J1005" s="141">
        <f t="shared" si="256"/>
        <v>129559.66</v>
      </c>
      <c r="K1005" s="128"/>
      <c r="L1005" s="135">
        <f t="shared" si="257"/>
        <v>0</v>
      </c>
      <c r="M1005" s="169">
        <f t="shared" si="258"/>
        <v>84.7</v>
      </c>
      <c r="N1005" s="131">
        <f t="shared" si="259"/>
        <v>129559.66</v>
      </c>
      <c r="O1005" s="220"/>
      <c r="P1005" s="220"/>
    </row>
    <row r="1006" ht="45" spans="1:16">
      <c r="A1006" s="89" t="s">
        <v>2747</v>
      </c>
      <c r="B1006" s="89" t="s">
        <v>2748</v>
      </c>
      <c r="C1006" s="201" t="s">
        <v>90</v>
      </c>
      <c r="D1006" s="89" t="s">
        <v>2749</v>
      </c>
      <c r="E1006" s="201" t="s">
        <v>99</v>
      </c>
      <c r="F1006" s="91">
        <v>670.74</v>
      </c>
      <c r="G1006" s="202">
        <v>465</v>
      </c>
      <c r="H1006" s="86">
        <v>0.2644</v>
      </c>
      <c r="I1006" s="126">
        <f t="shared" si="255"/>
        <v>587.94</v>
      </c>
      <c r="J1006" s="141">
        <f t="shared" si="256"/>
        <v>394354.87</v>
      </c>
      <c r="K1006" s="128"/>
      <c r="L1006" s="135">
        <f t="shared" si="257"/>
        <v>0</v>
      </c>
      <c r="M1006" s="169">
        <f t="shared" si="258"/>
        <v>587.94</v>
      </c>
      <c r="N1006" s="131">
        <f t="shared" si="259"/>
        <v>394354.87</v>
      </c>
      <c r="O1006" s="220"/>
      <c r="P1006" s="220"/>
    </row>
    <row r="1007" ht="45" spans="1:16">
      <c r="A1007" s="89" t="s">
        <v>2750</v>
      </c>
      <c r="B1007" s="89" t="s">
        <v>2751</v>
      </c>
      <c r="C1007" s="201" t="s">
        <v>149</v>
      </c>
      <c r="D1007" s="89" t="s">
        <v>2752</v>
      </c>
      <c r="E1007" s="201" t="s">
        <v>99</v>
      </c>
      <c r="F1007" s="91">
        <v>1064.17</v>
      </c>
      <c r="G1007" s="202">
        <v>241.33</v>
      </c>
      <c r="H1007" s="86">
        <v>0.2644</v>
      </c>
      <c r="I1007" s="126">
        <f t="shared" si="255"/>
        <v>305.13</v>
      </c>
      <c r="J1007" s="141">
        <f t="shared" si="256"/>
        <v>324710.19</v>
      </c>
      <c r="K1007" s="128"/>
      <c r="L1007" s="135">
        <f t="shared" si="257"/>
        <v>0</v>
      </c>
      <c r="M1007" s="169">
        <f t="shared" si="258"/>
        <v>305.13</v>
      </c>
      <c r="N1007" s="131">
        <f t="shared" si="259"/>
        <v>324710.19</v>
      </c>
      <c r="O1007" s="220"/>
      <c r="P1007" s="220"/>
    </row>
    <row r="1008" ht="33.75" spans="1:16">
      <c r="A1008" s="89" t="s">
        <v>2753</v>
      </c>
      <c r="B1008" s="89" t="s">
        <v>2754</v>
      </c>
      <c r="C1008" s="201" t="s">
        <v>149</v>
      </c>
      <c r="D1008" s="89" t="s">
        <v>2755</v>
      </c>
      <c r="E1008" s="201" t="s">
        <v>99</v>
      </c>
      <c r="F1008" s="91">
        <v>335.14</v>
      </c>
      <c r="G1008" s="202">
        <v>328.22</v>
      </c>
      <c r="H1008" s="86">
        <v>0.2644</v>
      </c>
      <c r="I1008" s="126">
        <f t="shared" si="255"/>
        <v>415</v>
      </c>
      <c r="J1008" s="141">
        <f t="shared" si="256"/>
        <v>139083.1</v>
      </c>
      <c r="K1008" s="128"/>
      <c r="L1008" s="135">
        <f t="shared" si="257"/>
        <v>0</v>
      </c>
      <c r="M1008" s="169">
        <f t="shared" si="258"/>
        <v>415</v>
      </c>
      <c r="N1008" s="131">
        <f t="shared" si="259"/>
        <v>139083.1</v>
      </c>
      <c r="O1008" s="220"/>
      <c r="P1008" s="220"/>
    </row>
    <row r="1009" ht="33.75" spans="1:16">
      <c r="A1009" s="89" t="s">
        <v>2756</v>
      </c>
      <c r="B1009" s="89" t="s">
        <v>2757</v>
      </c>
      <c r="C1009" s="90" t="s">
        <v>149</v>
      </c>
      <c r="D1009" s="89" t="s">
        <v>2758</v>
      </c>
      <c r="E1009" s="90" t="s">
        <v>99</v>
      </c>
      <c r="F1009" s="91">
        <v>70.72</v>
      </c>
      <c r="G1009" s="92">
        <v>26.14</v>
      </c>
      <c r="H1009" s="93">
        <v>0.2644</v>
      </c>
      <c r="I1009" s="140">
        <f t="shared" ref="I1009:I1012" si="260">(TRUNC(G1009*H1009,2)+G1009)</f>
        <v>33.05</v>
      </c>
      <c r="J1009" s="141">
        <f t="shared" ref="J1009:J1013" si="261">(TRUNC(I1009*F1009,2))</f>
        <v>2337.29</v>
      </c>
      <c r="K1009" s="219"/>
      <c r="L1009" s="135">
        <f t="shared" ref="L1009:L1012" si="262">$L$1046</f>
        <v>0</v>
      </c>
      <c r="M1009" s="169">
        <f t="shared" ref="M1009:M1012" si="263">I1009*(1-L1009)</f>
        <v>33.05</v>
      </c>
      <c r="N1009" s="143">
        <f t="shared" ref="N1009:N1012" si="264">(TRUNC(M1009*F1009,2))</f>
        <v>2337.29</v>
      </c>
      <c r="O1009" s="220"/>
      <c r="P1009" s="220"/>
    </row>
    <row r="1010" ht="22.5" spans="1:16">
      <c r="A1010" s="224" t="s">
        <v>2759</v>
      </c>
      <c r="B1010" s="224" t="s">
        <v>2760</v>
      </c>
      <c r="C1010" s="225" t="s">
        <v>157</v>
      </c>
      <c r="D1010" s="224" t="s">
        <v>2761</v>
      </c>
      <c r="E1010" s="225" t="s">
        <v>99</v>
      </c>
      <c r="F1010" s="226">
        <v>428.66</v>
      </c>
      <c r="G1010" s="98">
        <v>52.28</v>
      </c>
      <c r="H1010" s="86">
        <v>0.2644</v>
      </c>
      <c r="I1010" s="126">
        <f t="shared" si="260"/>
        <v>66.1</v>
      </c>
      <c r="J1010" s="141">
        <f t="shared" si="261"/>
        <v>28334.42</v>
      </c>
      <c r="K1010" s="128"/>
      <c r="L1010" s="135">
        <f t="shared" si="262"/>
        <v>0</v>
      </c>
      <c r="M1010" s="169">
        <f t="shared" si="263"/>
        <v>66.1</v>
      </c>
      <c r="N1010" s="131">
        <f t="shared" si="264"/>
        <v>28334.42</v>
      </c>
      <c r="O1010" s="132"/>
      <c r="P1010" s="132"/>
    </row>
    <row r="1011" ht="15" spans="1:16">
      <c r="A1011" s="164" t="s">
        <v>2762</v>
      </c>
      <c r="B1011" s="164" t="s">
        <v>87</v>
      </c>
      <c r="C1011" s="188"/>
      <c r="D1011" s="164" t="s">
        <v>52</v>
      </c>
      <c r="E1011" s="188"/>
      <c r="F1011" s="189"/>
      <c r="G1011" s="190" t="s">
        <v>146</v>
      </c>
      <c r="H1011" s="191"/>
      <c r="I1011" s="194"/>
      <c r="J1011" s="195"/>
      <c r="K1011" s="144">
        <f>J1012+J1014+J1017+J1035+J1042</f>
        <v>158362.43</v>
      </c>
      <c r="L1011" s="196"/>
      <c r="M1011" s="197"/>
      <c r="N1011" s="198"/>
      <c r="O1011" s="148"/>
      <c r="P1011" s="148">
        <f>O1012+O1014+O1017+O1035+O1042</f>
        <v>158362.43</v>
      </c>
    </row>
    <row r="1012" ht="15" spans="1:16">
      <c r="A1012" s="156" t="s">
        <v>2763</v>
      </c>
      <c r="B1012" s="156" t="s">
        <v>87</v>
      </c>
      <c r="C1012" s="203"/>
      <c r="D1012" s="156" t="s">
        <v>2764</v>
      </c>
      <c r="E1012" s="203"/>
      <c r="F1012" s="204"/>
      <c r="G1012" s="185" t="s">
        <v>146</v>
      </c>
      <c r="H1012" s="205"/>
      <c r="I1012" s="210"/>
      <c r="J1012" s="180">
        <f>J1013</f>
        <v>40153.92</v>
      </c>
      <c r="K1012" s="181"/>
      <c r="L1012" s="211"/>
      <c r="M1012" s="212"/>
      <c r="N1012" s="213"/>
      <c r="O1012" s="184">
        <f>N1013</f>
        <v>40153.92</v>
      </c>
      <c r="P1012" s="184"/>
    </row>
    <row r="1013" ht="56.25" spans="1:16">
      <c r="A1013" s="89" t="s">
        <v>2765</v>
      </c>
      <c r="B1013" s="89" t="s">
        <v>2766</v>
      </c>
      <c r="C1013" s="201" t="s">
        <v>90</v>
      </c>
      <c r="D1013" s="89" t="s">
        <v>2767</v>
      </c>
      <c r="E1013" s="201" t="s">
        <v>151</v>
      </c>
      <c r="F1013" s="91">
        <v>96</v>
      </c>
      <c r="G1013" s="202">
        <v>330.81</v>
      </c>
      <c r="H1013" s="86">
        <v>0.2644</v>
      </c>
      <c r="I1013" s="126">
        <f>(TRUNC(G1013*H1013,2)+G1013)</f>
        <v>418.27</v>
      </c>
      <c r="J1013" s="141">
        <f t="shared" si="261"/>
        <v>40153.92</v>
      </c>
      <c r="K1013" s="128"/>
      <c r="L1013" s="135">
        <f>$L$1046</f>
        <v>0</v>
      </c>
      <c r="M1013" s="169">
        <f>I1013*(1-L1013)</f>
        <v>418.27</v>
      </c>
      <c r="N1013" s="131">
        <f>(TRUNC(M1013*F1013,2))</f>
        <v>40153.92</v>
      </c>
      <c r="O1013" s="220"/>
      <c r="P1013" s="220"/>
    </row>
    <row r="1014" ht="15" spans="1:16">
      <c r="A1014" s="156" t="s">
        <v>2768</v>
      </c>
      <c r="B1014" s="156" t="s">
        <v>87</v>
      </c>
      <c r="C1014" s="203"/>
      <c r="D1014" s="156" t="s">
        <v>2769</v>
      </c>
      <c r="E1014" s="203"/>
      <c r="F1014" s="204"/>
      <c r="G1014" s="185" t="s">
        <v>146</v>
      </c>
      <c r="H1014" s="205"/>
      <c r="I1014" s="210"/>
      <c r="J1014" s="180">
        <f>SUM(J1015:J1016)</f>
        <v>3793.2</v>
      </c>
      <c r="K1014" s="181"/>
      <c r="L1014" s="211"/>
      <c r="M1014" s="212"/>
      <c r="N1014" s="213"/>
      <c r="O1014" s="184">
        <f>SUM(N1015:N1016)</f>
        <v>3793.2</v>
      </c>
      <c r="P1014" s="184"/>
    </row>
    <row r="1015" ht="33.75" spans="1:16">
      <c r="A1015" s="82" t="s">
        <v>2770</v>
      </c>
      <c r="B1015" s="82" t="s">
        <v>2771</v>
      </c>
      <c r="C1015" s="83" t="s">
        <v>149</v>
      </c>
      <c r="D1015" s="82" t="s">
        <v>2772</v>
      </c>
      <c r="E1015" s="83" t="s">
        <v>151</v>
      </c>
      <c r="F1015" s="84">
        <v>1</v>
      </c>
      <c r="G1015" s="85">
        <v>1500</v>
      </c>
      <c r="H1015" s="86">
        <v>0.2644</v>
      </c>
      <c r="I1015" s="126">
        <f t="shared" ref="I1014:I1016" si="265">(TRUNC(G1015*H1015,2)+G1015)</f>
        <v>1896.6</v>
      </c>
      <c r="J1015" s="141">
        <f>(TRUNC(I1015*F1015,2))</f>
        <v>1896.6</v>
      </c>
      <c r="K1015" s="128"/>
      <c r="L1015" s="135">
        <f t="shared" ref="L1014:L1016" si="266">$L$1046</f>
        <v>0</v>
      </c>
      <c r="M1015" s="169">
        <f t="shared" ref="M1014:M1016" si="267">I1015*(1-L1015)</f>
        <v>1896.6</v>
      </c>
      <c r="N1015" s="131">
        <f t="shared" ref="N1014:N1016" si="268">(TRUNC(M1015*F1015,2))</f>
        <v>1896.6</v>
      </c>
      <c r="O1015" s="132"/>
      <c r="P1015" s="132"/>
    </row>
    <row r="1016" ht="15" spans="1:16">
      <c r="A1016" s="82" t="s">
        <v>2773</v>
      </c>
      <c r="B1016" s="82" t="s">
        <v>2774</v>
      </c>
      <c r="C1016" s="83" t="s">
        <v>166</v>
      </c>
      <c r="D1016" s="82" t="s">
        <v>2775</v>
      </c>
      <c r="E1016" s="83" t="s">
        <v>151</v>
      </c>
      <c r="F1016" s="84">
        <v>1</v>
      </c>
      <c r="G1016" s="85">
        <v>1500</v>
      </c>
      <c r="H1016" s="86">
        <v>0.2644</v>
      </c>
      <c r="I1016" s="126">
        <f t="shared" si="265"/>
        <v>1896.6</v>
      </c>
      <c r="J1016" s="141">
        <f>(TRUNC(I1016*F1016,2))</f>
        <v>1896.6</v>
      </c>
      <c r="K1016" s="128"/>
      <c r="L1016" s="135">
        <f t="shared" si="266"/>
        <v>0</v>
      </c>
      <c r="M1016" s="169">
        <f t="shared" si="267"/>
        <v>1896.6</v>
      </c>
      <c r="N1016" s="131">
        <f t="shared" si="268"/>
        <v>1896.6</v>
      </c>
      <c r="O1016" s="132"/>
      <c r="P1016" s="132"/>
    </row>
    <row r="1017" ht="15" spans="1:16">
      <c r="A1017" s="99" t="s">
        <v>2776</v>
      </c>
      <c r="B1017" s="99" t="s">
        <v>87</v>
      </c>
      <c r="C1017" s="222"/>
      <c r="D1017" s="99" t="s">
        <v>2777</v>
      </c>
      <c r="E1017" s="222"/>
      <c r="F1017" s="95"/>
      <c r="G1017" s="223" t="s">
        <v>146</v>
      </c>
      <c r="H1017" s="161"/>
      <c r="I1017" s="179"/>
      <c r="J1017" s="180">
        <f>SUM(J1018:J1034)</f>
        <v>41849.7</v>
      </c>
      <c r="K1017" s="181"/>
      <c r="L1017" s="168"/>
      <c r="M1017" s="182"/>
      <c r="N1017" s="183"/>
      <c r="O1017" s="184">
        <f>SUM(N1018:N1034)</f>
        <v>41849.7</v>
      </c>
      <c r="P1017" s="184"/>
    </row>
    <row r="1018" ht="33.75" spans="1:16">
      <c r="A1018" s="224" t="s">
        <v>2778</v>
      </c>
      <c r="B1018" s="224" t="s">
        <v>2779</v>
      </c>
      <c r="C1018" s="225" t="s">
        <v>149</v>
      </c>
      <c r="D1018" s="224" t="s">
        <v>2780</v>
      </c>
      <c r="E1018" s="225" t="s">
        <v>151</v>
      </c>
      <c r="F1018" s="226">
        <v>3</v>
      </c>
      <c r="G1018" s="98">
        <v>507.34</v>
      </c>
      <c r="H1018" s="86">
        <v>0.2644</v>
      </c>
      <c r="I1018" s="126">
        <f t="shared" ref="I1018:I1027" si="269">(TRUNC(G1018*H1018,2)+G1018)</f>
        <v>641.48</v>
      </c>
      <c r="J1018" s="141">
        <f>(TRUNC(I1018*F1018,2))</f>
        <v>1924.44</v>
      </c>
      <c r="K1018" s="128"/>
      <c r="L1018" s="135">
        <f t="shared" ref="L1018:L1027" si="270">$L$1046</f>
        <v>0</v>
      </c>
      <c r="M1018" s="169">
        <f t="shared" ref="M1018:M1027" si="271">I1018*(1-L1018)</f>
        <v>641.48</v>
      </c>
      <c r="N1018" s="131">
        <f t="shared" ref="N1018:N1027" si="272">(TRUNC(M1018*F1018,2))</f>
        <v>1924.44</v>
      </c>
      <c r="O1018" s="132"/>
      <c r="P1018" s="132"/>
    </row>
    <row r="1019" ht="56.25" spans="1:16">
      <c r="A1019" s="224" t="s">
        <v>2781</v>
      </c>
      <c r="B1019" s="224" t="s">
        <v>2782</v>
      </c>
      <c r="C1019" s="225" t="s">
        <v>149</v>
      </c>
      <c r="D1019" s="224" t="s">
        <v>2783</v>
      </c>
      <c r="E1019" s="225" t="s">
        <v>351</v>
      </c>
      <c r="F1019" s="226">
        <v>6</v>
      </c>
      <c r="G1019" s="98">
        <v>109.55</v>
      </c>
      <c r="H1019" s="86">
        <v>0.2644</v>
      </c>
      <c r="I1019" s="126">
        <f t="shared" si="269"/>
        <v>138.51</v>
      </c>
      <c r="J1019" s="141">
        <f>(TRUNC(I1019*F1019,2))</f>
        <v>831.06</v>
      </c>
      <c r="K1019" s="128"/>
      <c r="L1019" s="135">
        <f t="shared" si="270"/>
        <v>0</v>
      </c>
      <c r="M1019" s="169">
        <f t="shared" si="271"/>
        <v>138.51</v>
      </c>
      <c r="N1019" s="131">
        <f t="shared" si="272"/>
        <v>831.06</v>
      </c>
      <c r="O1019" s="132"/>
      <c r="P1019" s="132"/>
    </row>
    <row r="1020" ht="56.25" spans="1:16">
      <c r="A1020" s="224" t="s">
        <v>2784</v>
      </c>
      <c r="B1020" s="224" t="s">
        <v>2785</v>
      </c>
      <c r="C1020" s="225" t="s">
        <v>149</v>
      </c>
      <c r="D1020" s="224" t="s">
        <v>2786</v>
      </c>
      <c r="E1020" s="225" t="s">
        <v>351</v>
      </c>
      <c r="F1020" s="226">
        <v>16</v>
      </c>
      <c r="G1020" s="98">
        <v>54.73</v>
      </c>
      <c r="H1020" s="86">
        <v>0.2644</v>
      </c>
      <c r="I1020" s="126">
        <f t="shared" si="269"/>
        <v>69.2</v>
      </c>
      <c r="J1020" s="141">
        <f>(TRUNC(I1020*F1020,2))</f>
        <v>1107.2</v>
      </c>
      <c r="K1020" s="128"/>
      <c r="L1020" s="135">
        <f t="shared" si="270"/>
        <v>0</v>
      </c>
      <c r="M1020" s="169">
        <f t="shared" si="271"/>
        <v>69.2</v>
      </c>
      <c r="N1020" s="131">
        <f t="shared" si="272"/>
        <v>1107.2</v>
      </c>
      <c r="O1020" s="132"/>
      <c r="P1020" s="132"/>
    </row>
    <row r="1021" ht="78.75" spans="1:16">
      <c r="A1021" s="224" t="s">
        <v>2787</v>
      </c>
      <c r="B1021" s="224" t="s">
        <v>2788</v>
      </c>
      <c r="C1021" s="225" t="s">
        <v>149</v>
      </c>
      <c r="D1021" s="224" t="s">
        <v>2789</v>
      </c>
      <c r="E1021" s="225" t="s">
        <v>151</v>
      </c>
      <c r="F1021" s="226">
        <v>19</v>
      </c>
      <c r="G1021" s="98">
        <v>12.85</v>
      </c>
      <c r="H1021" s="86">
        <v>0.2644</v>
      </c>
      <c r="I1021" s="126">
        <f t="shared" si="269"/>
        <v>16.24</v>
      </c>
      <c r="J1021" s="141">
        <f>(TRUNC(I1021*F1021,2))</f>
        <v>308.56</v>
      </c>
      <c r="K1021" s="128"/>
      <c r="L1021" s="135">
        <f t="shared" si="270"/>
        <v>0</v>
      </c>
      <c r="M1021" s="169">
        <f t="shared" si="271"/>
        <v>16.24</v>
      </c>
      <c r="N1021" s="131">
        <f t="shared" si="272"/>
        <v>308.56</v>
      </c>
      <c r="O1021" s="132"/>
      <c r="P1021" s="132"/>
    </row>
    <row r="1022" ht="56.25" spans="1:16">
      <c r="A1022" s="224" t="s">
        <v>2790</v>
      </c>
      <c r="B1022" s="224" t="s">
        <v>2791</v>
      </c>
      <c r="C1022" s="225" t="s">
        <v>149</v>
      </c>
      <c r="D1022" s="224" t="s">
        <v>2792</v>
      </c>
      <c r="E1022" s="225" t="s">
        <v>151</v>
      </c>
      <c r="F1022" s="226">
        <v>24</v>
      </c>
      <c r="G1022" s="98">
        <v>16.83</v>
      </c>
      <c r="H1022" s="86">
        <v>0.2644</v>
      </c>
      <c r="I1022" s="126">
        <f t="shared" si="269"/>
        <v>21.27</v>
      </c>
      <c r="J1022" s="141">
        <f>(TRUNC(I1022*F1022,2))</f>
        <v>510.48</v>
      </c>
      <c r="K1022" s="128"/>
      <c r="L1022" s="135">
        <f t="shared" si="270"/>
        <v>0</v>
      </c>
      <c r="M1022" s="169">
        <f t="shared" si="271"/>
        <v>21.27</v>
      </c>
      <c r="N1022" s="131">
        <f t="shared" si="272"/>
        <v>510.48</v>
      </c>
      <c r="O1022" s="132"/>
      <c r="P1022" s="132"/>
    </row>
    <row r="1023" ht="90" spans="1:16">
      <c r="A1023" s="224" t="s">
        <v>2793</v>
      </c>
      <c r="B1023" s="224" t="s">
        <v>2794</v>
      </c>
      <c r="C1023" s="225" t="s">
        <v>149</v>
      </c>
      <c r="D1023" s="224" t="s">
        <v>2795</v>
      </c>
      <c r="E1023" s="225" t="s">
        <v>151</v>
      </c>
      <c r="F1023" s="226">
        <v>37</v>
      </c>
      <c r="G1023" s="98">
        <v>14.47</v>
      </c>
      <c r="H1023" s="86">
        <v>0.2644</v>
      </c>
      <c r="I1023" s="126">
        <f t="shared" si="269"/>
        <v>18.29</v>
      </c>
      <c r="J1023" s="141">
        <f t="shared" ref="J1023:J1042" si="273">(TRUNC(I1023*F1023,2))</f>
        <v>676.73</v>
      </c>
      <c r="K1023" s="199"/>
      <c r="L1023" s="135">
        <f t="shared" si="270"/>
        <v>0</v>
      </c>
      <c r="M1023" s="169">
        <f t="shared" si="271"/>
        <v>18.29</v>
      </c>
      <c r="N1023" s="131">
        <f t="shared" si="272"/>
        <v>676.73</v>
      </c>
      <c r="O1023" s="133"/>
      <c r="P1023" s="133"/>
    </row>
    <row r="1024" ht="101.25" spans="1:16">
      <c r="A1024" s="224" t="s">
        <v>2796</v>
      </c>
      <c r="B1024" s="224" t="s">
        <v>2797</v>
      </c>
      <c r="C1024" s="225" t="s">
        <v>149</v>
      </c>
      <c r="D1024" s="224" t="s">
        <v>2798</v>
      </c>
      <c r="E1024" s="225" t="s">
        <v>151</v>
      </c>
      <c r="F1024" s="226">
        <v>17</v>
      </c>
      <c r="G1024" s="98">
        <v>12.77</v>
      </c>
      <c r="H1024" s="86">
        <v>0.2644</v>
      </c>
      <c r="I1024" s="126">
        <f t="shared" si="269"/>
        <v>16.14</v>
      </c>
      <c r="J1024" s="141">
        <f t="shared" si="273"/>
        <v>274.38</v>
      </c>
      <c r="K1024" s="134"/>
      <c r="L1024" s="135">
        <f t="shared" si="270"/>
        <v>0</v>
      </c>
      <c r="M1024" s="169">
        <f t="shared" si="271"/>
        <v>16.14</v>
      </c>
      <c r="N1024" s="131">
        <f t="shared" si="272"/>
        <v>274.38</v>
      </c>
      <c r="O1024" s="133"/>
      <c r="P1024" s="133"/>
    </row>
    <row r="1025" ht="56.25" spans="1:16">
      <c r="A1025" s="224" t="s">
        <v>2799</v>
      </c>
      <c r="B1025" s="224" t="s">
        <v>2800</v>
      </c>
      <c r="C1025" s="225" t="s">
        <v>149</v>
      </c>
      <c r="D1025" s="224" t="s">
        <v>2801</v>
      </c>
      <c r="E1025" s="225" t="s">
        <v>151</v>
      </c>
      <c r="F1025" s="226">
        <v>14</v>
      </c>
      <c r="G1025" s="98">
        <v>13.24</v>
      </c>
      <c r="H1025" s="86">
        <v>0.2644</v>
      </c>
      <c r="I1025" s="126">
        <f t="shared" si="269"/>
        <v>16.74</v>
      </c>
      <c r="J1025" s="141">
        <f t="shared" si="273"/>
        <v>234.36</v>
      </c>
      <c r="K1025" s="134"/>
      <c r="L1025" s="135">
        <f t="shared" si="270"/>
        <v>0</v>
      </c>
      <c r="M1025" s="169">
        <f t="shared" si="271"/>
        <v>16.74</v>
      </c>
      <c r="N1025" s="131">
        <f t="shared" si="272"/>
        <v>234.36</v>
      </c>
      <c r="O1025" s="133"/>
      <c r="P1025" s="133"/>
    </row>
    <row r="1026" ht="56.25" spans="1:16">
      <c r="A1026" s="82" t="s">
        <v>2802</v>
      </c>
      <c r="B1026" s="82" t="s">
        <v>2803</v>
      </c>
      <c r="C1026" s="83" t="s">
        <v>149</v>
      </c>
      <c r="D1026" s="82" t="s">
        <v>2804</v>
      </c>
      <c r="E1026" s="83" t="s">
        <v>351</v>
      </c>
      <c r="F1026" s="84">
        <v>8</v>
      </c>
      <c r="G1026" s="85">
        <v>72.95</v>
      </c>
      <c r="H1026" s="86">
        <v>0.2644</v>
      </c>
      <c r="I1026" s="126">
        <f t="shared" si="269"/>
        <v>92.23</v>
      </c>
      <c r="J1026" s="141">
        <f t="shared" si="273"/>
        <v>737.84</v>
      </c>
      <c r="K1026" s="134"/>
      <c r="L1026" s="135">
        <f t="shared" si="270"/>
        <v>0</v>
      </c>
      <c r="M1026" s="169">
        <f t="shared" si="271"/>
        <v>92.23</v>
      </c>
      <c r="N1026" s="131">
        <f t="shared" si="272"/>
        <v>737.84</v>
      </c>
      <c r="O1026" s="133"/>
      <c r="P1026" s="133"/>
    </row>
    <row r="1027" s="53" customFormat="1" ht="90" spans="1:16">
      <c r="A1027" s="89" t="s">
        <v>2805</v>
      </c>
      <c r="B1027" s="89" t="s">
        <v>2806</v>
      </c>
      <c r="C1027" s="201" t="s">
        <v>149</v>
      </c>
      <c r="D1027" s="89" t="s">
        <v>2807</v>
      </c>
      <c r="E1027" s="201" t="s">
        <v>151</v>
      </c>
      <c r="F1027" s="91">
        <v>8</v>
      </c>
      <c r="G1027" s="202">
        <v>144.01</v>
      </c>
      <c r="H1027" s="86">
        <v>0.2644</v>
      </c>
      <c r="I1027" s="126">
        <f t="shared" si="269"/>
        <v>182.08</v>
      </c>
      <c r="J1027" s="141">
        <f t="shared" si="273"/>
        <v>1456.64</v>
      </c>
      <c r="K1027" s="134"/>
      <c r="L1027" s="135">
        <f t="shared" si="270"/>
        <v>0</v>
      </c>
      <c r="M1027" s="169">
        <f t="shared" si="271"/>
        <v>182.08</v>
      </c>
      <c r="N1027" s="131">
        <f t="shared" si="272"/>
        <v>1456.64</v>
      </c>
      <c r="O1027" s="220"/>
      <c r="P1027" s="220"/>
    </row>
    <row r="1028" ht="67.5" spans="1:16">
      <c r="A1028" s="82" t="s">
        <v>2808</v>
      </c>
      <c r="B1028" s="82" t="s">
        <v>2809</v>
      </c>
      <c r="C1028" s="83" t="s">
        <v>149</v>
      </c>
      <c r="D1028" s="82" t="s">
        <v>2810</v>
      </c>
      <c r="E1028" s="83" t="s">
        <v>151</v>
      </c>
      <c r="F1028" s="84">
        <v>49</v>
      </c>
      <c r="G1028" s="85">
        <v>85.96</v>
      </c>
      <c r="H1028" s="86">
        <v>0.2644</v>
      </c>
      <c r="I1028" s="126">
        <f t="shared" ref="I1028:I1042" si="274">(TRUNC(G1028*H1028,2)+G1028)</f>
        <v>108.68</v>
      </c>
      <c r="J1028" s="141">
        <f t="shared" si="273"/>
        <v>5325.32</v>
      </c>
      <c r="K1028" s="134"/>
      <c r="L1028" s="135">
        <f t="shared" ref="L1028:L1042" si="275">$L$1046</f>
        <v>0</v>
      </c>
      <c r="M1028" s="169">
        <f t="shared" ref="M1028:M1042" si="276">I1028*(1-L1028)</f>
        <v>108.68</v>
      </c>
      <c r="N1028" s="131">
        <f t="shared" ref="N1028:N1042" si="277">(TRUNC(M1028*F1028,2))</f>
        <v>5325.32</v>
      </c>
      <c r="O1028" s="133"/>
      <c r="P1028" s="133"/>
    </row>
    <row r="1029" ht="45" spans="1:16">
      <c r="A1029" s="82" t="s">
        <v>2811</v>
      </c>
      <c r="B1029" s="82" t="s">
        <v>2812</v>
      </c>
      <c r="C1029" s="83" t="s">
        <v>149</v>
      </c>
      <c r="D1029" s="82" t="s">
        <v>2813</v>
      </c>
      <c r="E1029" s="83" t="s">
        <v>151</v>
      </c>
      <c r="F1029" s="84">
        <v>10</v>
      </c>
      <c r="G1029" s="85">
        <v>233.87</v>
      </c>
      <c r="H1029" s="86">
        <v>0.2644</v>
      </c>
      <c r="I1029" s="126">
        <f t="shared" si="274"/>
        <v>295.7</v>
      </c>
      <c r="J1029" s="141">
        <f t="shared" si="273"/>
        <v>2957</v>
      </c>
      <c r="K1029" s="134"/>
      <c r="L1029" s="135">
        <f t="shared" si="275"/>
        <v>0</v>
      </c>
      <c r="M1029" s="169">
        <f t="shared" si="276"/>
        <v>295.7</v>
      </c>
      <c r="N1029" s="131">
        <f t="shared" si="277"/>
        <v>2957</v>
      </c>
      <c r="O1029" s="133"/>
      <c r="P1029" s="133"/>
    </row>
    <row r="1030" ht="45" spans="1:16">
      <c r="A1030" s="82" t="s">
        <v>2814</v>
      </c>
      <c r="B1030" s="82" t="s">
        <v>2815</v>
      </c>
      <c r="C1030" s="83" t="s">
        <v>149</v>
      </c>
      <c r="D1030" s="82" t="s">
        <v>2816</v>
      </c>
      <c r="E1030" s="83" t="s">
        <v>151</v>
      </c>
      <c r="F1030" s="84">
        <v>2</v>
      </c>
      <c r="G1030" s="85">
        <v>130.31</v>
      </c>
      <c r="H1030" s="86">
        <v>0.2644</v>
      </c>
      <c r="I1030" s="126">
        <f t="shared" si="274"/>
        <v>164.76</v>
      </c>
      <c r="J1030" s="141">
        <f t="shared" si="273"/>
        <v>329.52</v>
      </c>
      <c r="K1030" s="134"/>
      <c r="L1030" s="135">
        <f t="shared" si="275"/>
        <v>0</v>
      </c>
      <c r="M1030" s="169">
        <f t="shared" si="276"/>
        <v>164.76</v>
      </c>
      <c r="N1030" s="131">
        <f t="shared" si="277"/>
        <v>329.52</v>
      </c>
      <c r="O1030" s="133"/>
      <c r="P1030" s="133"/>
    </row>
    <row r="1031" ht="33.75" spans="1:16">
      <c r="A1031" s="82" t="s">
        <v>2817</v>
      </c>
      <c r="B1031" s="82" t="s">
        <v>2818</v>
      </c>
      <c r="C1031" s="83" t="s">
        <v>149</v>
      </c>
      <c r="D1031" s="82" t="s">
        <v>2819</v>
      </c>
      <c r="E1031" s="83" t="s">
        <v>151</v>
      </c>
      <c r="F1031" s="84">
        <v>2</v>
      </c>
      <c r="G1031" s="85">
        <v>184.79</v>
      </c>
      <c r="H1031" s="86">
        <v>0.2644</v>
      </c>
      <c r="I1031" s="126">
        <f t="shared" si="274"/>
        <v>233.64</v>
      </c>
      <c r="J1031" s="141">
        <f t="shared" si="273"/>
        <v>467.28</v>
      </c>
      <c r="K1031" s="199"/>
      <c r="L1031" s="135">
        <f t="shared" si="275"/>
        <v>0</v>
      </c>
      <c r="M1031" s="169">
        <f t="shared" si="276"/>
        <v>233.64</v>
      </c>
      <c r="N1031" s="131">
        <f t="shared" si="277"/>
        <v>467.28</v>
      </c>
      <c r="O1031" s="133"/>
      <c r="P1031" s="133"/>
    </row>
    <row r="1032" ht="33.75" spans="1:16">
      <c r="A1032" s="82" t="s">
        <v>2820</v>
      </c>
      <c r="B1032" s="82" t="s">
        <v>2821</v>
      </c>
      <c r="C1032" s="83" t="s">
        <v>149</v>
      </c>
      <c r="D1032" s="82" t="s">
        <v>2822</v>
      </c>
      <c r="E1032" s="83" t="s">
        <v>151</v>
      </c>
      <c r="F1032" s="84">
        <v>1</v>
      </c>
      <c r="G1032" s="85">
        <v>499.95</v>
      </c>
      <c r="H1032" s="86">
        <v>0.2644</v>
      </c>
      <c r="I1032" s="126">
        <f t="shared" si="274"/>
        <v>632.13</v>
      </c>
      <c r="J1032" s="141">
        <f t="shared" si="273"/>
        <v>632.13</v>
      </c>
      <c r="K1032" s="134"/>
      <c r="L1032" s="135">
        <f t="shared" si="275"/>
        <v>0</v>
      </c>
      <c r="M1032" s="169">
        <f t="shared" si="276"/>
        <v>632.13</v>
      </c>
      <c r="N1032" s="131">
        <f t="shared" si="277"/>
        <v>632.13</v>
      </c>
      <c r="O1032" s="133"/>
      <c r="P1032" s="133"/>
    </row>
    <row r="1033" ht="33.75" spans="1:16">
      <c r="A1033" s="82" t="s">
        <v>2823</v>
      </c>
      <c r="B1033" s="82" t="s">
        <v>2824</v>
      </c>
      <c r="C1033" s="83" t="s">
        <v>149</v>
      </c>
      <c r="D1033" s="82" t="s">
        <v>2825</v>
      </c>
      <c r="E1033" s="83" t="s">
        <v>151</v>
      </c>
      <c r="F1033" s="84">
        <v>125</v>
      </c>
      <c r="G1033" s="85">
        <v>119.19</v>
      </c>
      <c r="H1033" s="86">
        <v>0.2644</v>
      </c>
      <c r="I1033" s="126">
        <f t="shared" si="274"/>
        <v>150.7</v>
      </c>
      <c r="J1033" s="141">
        <f t="shared" si="273"/>
        <v>18837.5</v>
      </c>
      <c r="K1033" s="134"/>
      <c r="L1033" s="135">
        <f t="shared" si="275"/>
        <v>0</v>
      </c>
      <c r="M1033" s="169">
        <f t="shared" si="276"/>
        <v>150.7</v>
      </c>
      <c r="N1033" s="131">
        <f t="shared" si="277"/>
        <v>18837.5</v>
      </c>
      <c r="O1033" s="133"/>
      <c r="P1033" s="133"/>
    </row>
    <row r="1034" ht="15" spans="1:16">
      <c r="A1034" s="82" t="s">
        <v>2826</v>
      </c>
      <c r="B1034" s="82" t="s">
        <v>2827</v>
      </c>
      <c r="C1034" s="83" t="s">
        <v>166</v>
      </c>
      <c r="D1034" s="82" t="s">
        <v>2828</v>
      </c>
      <c r="E1034" s="83" t="s">
        <v>151</v>
      </c>
      <c r="F1034" s="84">
        <v>3</v>
      </c>
      <c r="G1034" s="85">
        <v>1381.23</v>
      </c>
      <c r="H1034" s="86">
        <v>0.2644</v>
      </c>
      <c r="I1034" s="126">
        <f t="shared" si="274"/>
        <v>1746.42</v>
      </c>
      <c r="J1034" s="141">
        <f t="shared" si="273"/>
        <v>5239.26</v>
      </c>
      <c r="K1034" s="134"/>
      <c r="L1034" s="135">
        <f t="shared" si="275"/>
        <v>0</v>
      </c>
      <c r="M1034" s="169">
        <f t="shared" si="276"/>
        <v>1746.42</v>
      </c>
      <c r="N1034" s="131">
        <f t="shared" si="277"/>
        <v>5239.26</v>
      </c>
      <c r="O1034" s="133"/>
      <c r="P1034" s="133"/>
    </row>
    <row r="1035" ht="15" spans="1:16">
      <c r="A1035" s="156" t="s">
        <v>2829</v>
      </c>
      <c r="B1035" s="156" t="s">
        <v>87</v>
      </c>
      <c r="C1035" s="203"/>
      <c r="D1035" s="156" t="s">
        <v>2830</v>
      </c>
      <c r="E1035" s="203"/>
      <c r="F1035" s="204"/>
      <c r="G1035" s="185" t="s">
        <v>146</v>
      </c>
      <c r="H1035" s="205"/>
      <c r="I1035" s="210"/>
      <c r="J1035" s="180">
        <f>SUM(J1036:J1041)</f>
        <v>17932.78</v>
      </c>
      <c r="K1035" s="181"/>
      <c r="L1035" s="211"/>
      <c r="M1035" s="212"/>
      <c r="N1035" s="213"/>
      <c r="O1035" s="184">
        <f>SUM(N1036:N1041)</f>
        <v>17932.78</v>
      </c>
      <c r="P1035" s="184"/>
    </row>
    <row r="1036" ht="22.5" spans="1:16">
      <c r="A1036" s="82" t="s">
        <v>2831</v>
      </c>
      <c r="B1036" s="82" t="s">
        <v>288</v>
      </c>
      <c r="C1036" s="83" t="s">
        <v>157</v>
      </c>
      <c r="D1036" s="82" t="s">
        <v>289</v>
      </c>
      <c r="E1036" s="83" t="s">
        <v>99</v>
      </c>
      <c r="F1036" s="84">
        <v>366</v>
      </c>
      <c r="G1036" s="85">
        <v>3.64</v>
      </c>
      <c r="H1036" s="86">
        <v>0.2644</v>
      </c>
      <c r="I1036" s="126">
        <f t="shared" si="274"/>
        <v>4.6</v>
      </c>
      <c r="J1036" s="141">
        <f t="shared" si="273"/>
        <v>1683.6</v>
      </c>
      <c r="K1036" s="199"/>
      <c r="L1036" s="135">
        <f t="shared" si="275"/>
        <v>0</v>
      </c>
      <c r="M1036" s="169">
        <f t="shared" si="276"/>
        <v>4.6</v>
      </c>
      <c r="N1036" s="131">
        <f t="shared" si="277"/>
        <v>1683.6</v>
      </c>
      <c r="O1036" s="133"/>
      <c r="P1036" s="133"/>
    </row>
    <row r="1037" ht="22.5" spans="1:16">
      <c r="A1037" s="82" t="s">
        <v>2832</v>
      </c>
      <c r="B1037" s="82" t="s">
        <v>325</v>
      </c>
      <c r="C1037" s="83" t="s">
        <v>157</v>
      </c>
      <c r="D1037" s="82" t="s">
        <v>326</v>
      </c>
      <c r="E1037" s="83" t="s">
        <v>99</v>
      </c>
      <c r="F1037" s="84">
        <v>560</v>
      </c>
      <c r="G1037" s="85">
        <v>9.33</v>
      </c>
      <c r="H1037" s="86">
        <v>0.2644</v>
      </c>
      <c r="I1037" s="126">
        <f t="shared" si="274"/>
        <v>11.79</v>
      </c>
      <c r="J1037" s="141">
        <f t="shared" si="273"/>
        <v>6602.4</v>
      </c>
      <c r="K1037" s="134"/>
      <c r="L1037" s="135">
        <f t="shared" si="275"/>
        <v>0</v>
      </c>
      <c r="M1037" s="169">
        <f t="shared" si="276"/>
        <v>11.79</v>
      </c>
      <c r="N1037" s="131">
        <f t="shared" si="277"/>
        <v>6602.4</v>
      </c>
      <c r="O1037" s="133"/>
      <c r="P1037" s="133"/>
    </row>
    <row r="1038" ht="33.75" spans="1:16">
      <c r="A1038" s="82" t="s">
        <v>2833</v>
      </c>
      <c r="B1038" s="82" t="s">
        <v>322</v>
      </c>
      <c r="C1038" s="83" t="s">
        <v>157</v>
      </c>
      <c r="D1038" s="82" t="s">
        <v>323</v>
      </c>
      <c r="E1038" s="83" t="s">
        <v>99</v>
      </c>
      <c r="F1038" s="84">
        <v>560</v>
      </c>
      <c r="G1038" s="85">
        <v>4.33</v>
      </c>
      <c r="H1038" s="86">
        <v>0.2644</v>
      </c>
      <c r="I1038" s="126">
        <f t="shared" si="274"/>
        <v>5.47</v>
      </c>
      <c r="J1038" s="141">
        <f t="shared" si="273"/>
        <v>3063.2</v>
      </c>
      <c r="K1038" s="199"/>
      <c r="L1038" s="135">
        <f t="shared" si="275"/>
        <v>0</v>
      </c>
      <c r="M1038" s="169">
        <f t="shared" si="276"/>
        <v>5.47</v>
      </c>
      <c r="N1038" s="131">
        <f t="shared" si="277"/>
        <v>3063.2</v>
      </c>
      <c r="O1038" s="133"/>
      <c r="P1038" s="133"/>
    </row>
    <row r="1039" ht="22.5" spans="1:16">
      <c r="A1039" s="82" t="s">
        <v>2834</v>
      </c>
      <c r="B1039" s="82" t="s">
        <v>310</v>
      </c>
      <c r="C1039" s="83" t="s">
        <v>157</v>
      </c>
      <c r="D1039" s="82" t="s">
        <v>311</v>
      </c>
      <c r="E1039" s="83" t="s">
        <v>99</v>
      </c>
      <c r="F1039" s="84">
        <v>6</v>
      </c>
      <c r="G1039" s="85">
        <v>11.59</v>
      </c>
      <c r="H1039" s="86">
        <v>0.2644</v>
      </c>
      <c r="I1039" s="126">
        <f t="shared" si="274"/>
        <v>14.65</v>
      </c>
      <c r="J1039" s="141">
        <f t="shared" si="273"/>
        <v>87.9</v>
      </c>
      <c r="K1039" s="199"/>
      <c r="L1039" s="135">
        <f t="shared" si="275"/>
        <v>0</v>
      </c>
      <c r="M1039" s="169">
        <f t="shared" si="276"/>
        <v>14.65</v>
      </c>
      <c r="N1039" s="131">
        <f t="shared" si="277"/>
        <v>87.9</v>
      </c>
      <c r="O1039" s="133"/>
      <c r="P1039" s="133"/>
    </row>
    <row r="1040" ht="33.75" spans="1:16">
      <c r="A1040" s="82" t="s">
        <v>2835</v>
      </c>
      <c r="B1040" s="82" t="s">
        <v>2836</v>
      </c>
      <c r="C1040" s="83" t="s">
        <v>157</v>
      </c>
      <c r="D1040" s="82" t="s">
        <v>2837</v>
      </c>
      <c r="E1040" s="83" t="s">
        <v>296</v>
      </c>
      <c r="F1040" s="84">
        <v>28</v>
      </c>
      <c r="G1040" s="85">
        <v>130.76</v>
      </c>
      <c r="H1040" s="86">
        <v>0.2644</v>
      </c>
      <c r="I1040" s="126">
        <f t="shared" si="274"/>
        <v>165.33</v>
      </c>
      <c r="J1040" s="141">
        <f t="shared" si="273"/>
        <v>4629.24</v>
      </c>
      <c r="K1040" s="199"/>
      <c r="L1040" s="135">
        <f t="shared" si="275"/>
        <v>0</v>
      </c>
      <c r="M1040" s="169">
        <f t="shared" si="276"/>
        <v>165.33</v>
      </c>
      <c r="N1040" s="131">
        <f t="shared" si="277"/>
        <v>4629.24</v>
      </c>
      <c r="O1040" s="133"/>
      <c r="P1040" s="133"/>
    </row>
    <row r="1041" ht="33.75" spans="1:16">
      <c r="A1041" s="82" t="s">
        <v>2838</v>
      </c>
      <c r="B1041" s="82" t="s">
        <v>2839</v>
      </c>
      <c r="C1041" s="83" t="s">
        <v>157</v>
      </c>
      <c r="D1041" s="82" t="s">
        <v>2840</v>
      </c>
      <c r="E1041" s="83" t="s">
        <v>99</v>
      </c>
      <c r="F1041" s="84">
        <v>1944.21</v>
      </c>
      <c r="G1041" s="85">
        <v>0.76</v>
      </c>
      <c r="H1041" s="86">
        <v>0.2644</v>
      </c>
      <c r="I1041" s="126">
        <f t="shared" si="274"/>
        <v>0.96</v>
      </c>
      <c r="J1041" s="141">
        <f t="shared" si="273"/>
        <v>1866.44</v>
      </c>
      <c r="K1041" s="134"/>
      <c r="L1041" s="135">
        <f t="shared" si="275"/>
        <v>0</v>
      </c>
      <c r="M1041" s="169">
        <f t="shared" si="276"/>
        <v>0.96</v>
      </c>
      <c r="N1041" s="131">
        <f t="shared" si="277"/>
        <v>1866.44</v>
      </c>
      <c r="O1041" s="133"/>
      <c r="P1041" s="133"/>
    </row>
    <row r="1042" ht="15" spans="1:16">
      <c r="A1042" s="156" t="s">
        <v>2841</v>
      </c>
      <c r="B1042" s="156" t="s">
        <v>87</v>
      </c>
      <c r="C1042" s="203"/>
      <c r="D1042" s="156" t="s">
        <v>2842</v>
      </c>
      <c r="E1042" s="203"/>
      <c r="F1042" s="204"/>
      <c r="G1042" s="185" t="s">
        <v>146</v>
      </c>
      <c r="H1042" s="205"/>
      <c r="I1042" s="210"/>
      <c r="J1042" s="180">
        <f>SUM(J1043:J1045)</f>
        <v>54632.83</v>
      </c>
      <c r="K1042" s="181"/>
      <c r="L1042" s="211"/>
      <c r="M1042" s="212"/>
      <c r="N1042" s="213"/>
      <c r="O1042" s="184">
        <f>SUM(N1043:N1045)</f>
        <v>54632.83</v>
      </c>
      <c r="P1042" s="184"/>
    </row>
    <row r="1043" s="53" customFormat="1" ht="15" spans="1:16">
      <c r="A1043" s="89" t="s">
        <v>2843</v>
      </c>
      <c r="B1043" s="89" t="s">
        <v>2844</v>
      </c>
      <c r="C1043" s="201" t="s">
        <v>90</v>
      </c>
      <c r="D1043" s="89" t="s">
        <v>2845</v>
      </c>
      <c r="E1043" s="201" t="s">
        <v>151</v>
      </c>
      <c r="F1043" s="91">
        <v>98</v>
      </c>
      <c r="G1043" s="202">
        <v>10.81</v>
      </c>
      <c r="H1043" s="86">
        <v>0.2644</v>
      </c>
      <c r="I1043" s="126">
        <f>(TRUNC(G1043*H1043,2)+G1043)</f>
        <v>13.66</v>
      </c>
      <c r="J1043" s="141">
        <f>(TRUNC(I1043*F1043,2))</f>
        <v>1338.68</v>
      </c>
      <c r="K1043" s="303"/>
      <c r="L1043" s="135">
        <f>$L$1046</f>
        <v>0</v>
      </c>
      <c r="M1043" s="169">
        <f>I1043*(1-L1043)</f>
        <v>13.66</v>
      </c>
      <c r="N1043" s="131">
        <f>(TRUNC(M1043*F1043,2))</f>
        <v>1338.68</v>
      </c>
      <c r="O1043" s="220"/>
      <c r="P1043" s="220"/>
    </row>
    <row r="1044" s="53" customFormat="1" ht="67.5" spans="1:16">
      <c r="A1044" s="89" t="s">
        <v>2846</v>
      </c>
      <c r="B1044" s="89" t="s">
        <v>2847</v>
      </c>
      <c r="C1044" s="201" t="s">
        <v>90</v>
      </c>
      <c r="D1044" s="89" t="s">
        <v>2848</v>
      </c>
      <c r="E1044" s="201" t="s">
        <v>151</v>
      </c>
      <c r="F1044" s="91">
        <v>5</v>
      </c>
      <c r="G1044" s="202">
        <v>991.83</v>
      </c>
      <c r="H1044" s="86">
        <v>0.2644</v>
      </c>
      <c r="I1044" s="126">
        <f>(TRUNC(G1044*H1044,2)+G1044)</f>
        <v>1254.06</v>
      </c>
      <c r="J1044" s="141">
        <f>(TRUNC(I1044*F1044,2))</f>
        <v>6270.3</v>
      </c>
      <c r="K1044" s="219"/>
      <c r="L1044" s="135">
        <f>$L$1046</f>
        <v>0</v>
      </c>
      <c r="M1044" s="169">
        <f>I1044*(1-L1044)</f>
        <v>1254.06</v>
      </c>
      <c r="N1044" s="131">
        <f>(TRUNC(M1044*F1044,2))</f>
        <v>6270.3</v>
      </c>
      <c r="O1044" s="220"/>
      <c r="P1044" s="220"/>
    </row>
    <row r="1045" ht="33.75" spans="1:16">
      <c r="A1045" s="82" t="s">
        <v>2849</v>
      </c>
      <c r="B1045" s="82" t="s">
        <v>2850</v>
      </c>
      <c r="C1045" s="83" t="s">
        <v>149</v>
      </c>
      <c r="D1045" s="82" t="s">
        <v>2851</v>
      </c>
      <c r="E1045" s="83" t="s">
        <v>99</v>
      </c>
      <c r="F1045" s="84">
        <v>8503.41</v>
      </c>
      <c r="G1045" s="85">
        <v>4.38</v>
      </c>
      <c r="H1045" s="86">
        <v>0.2644</v>
      </c>
      <c r="I1045" s="126">
        <f>(TRUNC(G1045*H1045,2)+G1045)</f>
        <v>5.53</v>
      </c>
      <c r="J1045" s="141">
        <f>(TRUNC(I1045*F1045,2))</f>
        <v>47023.85</v>
      </c>
      <c r="K1045" s="134"/>
      <c r="L1045" s="135">
        <f>$L$1046</f>
        <v>0</v>
      </c>
      <c r="M1045" s="169">
        <f>I1045*(1-L1045)</f>
        <v>5.53</v>
      </c>
      <c r="N1045" s="131">
        <f>(TRUNC(M1045*F1045,2))</f>
        <v>47023.85</v>
      </c>
      <c r="O1045" s="133"/>
      <c r="P1045" s="133"/>
    </row>
    <row r="1046" ht="15" customHeight="1" spans="1:17">
      <c r="A1046" s="286" t="s">
        <v>2852</v>
      </c>
      <c r="B1046" s="286"/>
      <c r="C1046" s="286"/>
      <c r="D1046" s="286"/>
      <c r="E1046" s="286"/>
      <c r="F1046" s="287"/>
      <c r="G1046" s="287"/>
      <c r="H1046" s="288"/>
      <c r="I1046" s="287"/>
      <c r="J1046" s="304"/>
      <c r="K1046" s="305">
        <f>SUM(K13:K1045)</f>
        <v>23433910.92</v>
      </c>
      <c r="L1046" s="306">
        <v>0</v>
      </c>
      <c r="M1046" s="307"/>
      <c r="N1046" s="308"/>
      <c r="O1046" s="309">
        <f>SUM(P13:P1045)</f>
        <v>23433910.92</v>
      </c>
      <c r="P1046" s="309"/>
      <c r="Q1046" s="320"/>
    </row>
    <row r="1047" ht="19.5" customHeight="1" spans="1:16">
      <c r="A1047" s="289" t="s">
        <v>54</v>
      </c>
      <c r="B1047" s="289"/>
      <c r="C1047" s="289"/>
      <c r="D1047" s="289"/>
      <c r="E1047" s="289"/>
      <c r="F1047" s="289"/>
      <c r="G1047" s="290" t="s">
        <v>2853</v>
      </c>
      <c r="H1047" s="290"/>
      <c r="I1047" s="290"/>
      <c r="J1047" s="290"/>
      <c r="K1047" s="310"/>
      <c r="L1047" s="290"/>
      <c r="M1047" s="290"/>
      <c r="N1047" s="290"/>
      <c r="O1047" s="310"/>
      <c r="P1047" s="310"/>
    </row>
    <row r="1048" ht="24" customHeight="1" spans="1:16">
      <c r="A1048" s="291" t="s">
        <v>2854</v>
      </c>
      <c r="B1048" s="291"/>
      <c r="C1048" s="291"/>
      <c r="D1048" s="291"/>
      <c r="E1048" s="291" t="s">
        <v>2855</v>
      </c>
      <c r="F1048" s="291"/>
      <c r="G1048" s="291"/>
      <c r="H1048" s="291"/>
      <c r="I1048" s="291"/>
      <c r="J1048" s="311"/>
      <c r="K1048" s="311"/>
      <c r="L1048" s="291"/>
      <c r="M1048" s="291"/>
      <c r="N1048" s="291"/>
      <c r="O1048" s="311"/>
      <c r="P1048" s="311"/>
    </row>
    <row r="1049" spans="1:14">
      <c r="A1049" s="292" t="s">
        <v>2856</v>
      </c>
      <c r="B1049" s="293" t="s">
        <v>2857</v>
      </c>
      <c r="C1049" s="294"/>
      <c r="D1049" s="295"/>
      <c r="E1049" s="296"/>
      <c r="F1049" s="297"/>
      <c r="G1049" s="297"/>
      <c r="H1049" s="297"/>
      <c r="I1049" s="312"/>
      <c r="J1049" s="311"/>
      <c r="K1049" s="313"/>
      <c r="L1049" s="314"/>
      <c r="M1049" s="106"/>
      <c r="N1049" s="106"/>
    </row>
    <row r="1050" ht="36" customHeight="1" spans="1:16">
      <c r="A1050" s="298"/>
      <c r="B1050" s="299" t="s">
        <v>2858</v>
      </c>
      <c r="C1050" s="300"/>
      <c r="D1050" s="299"/>
      <c r="E1050" s="300"/>
      <c r="F1050" s="299"/>
      <c r="G1050" s="299"/>
      <c r="H1050" s="299"/>
      <c r="I1050" s="299"/>
      <c r="J1050" s="299"/>
      <c r="K1050" s="315"/>
      <c r="L1050" s="300"/>
      <c r="M1050" s="299"/>
      <c r="N1050" s="299"/>
      <c r="O1050" s="315"/>
      <c r="P1050" s="315"/>
    </row>
    <row r="1051" ht="59" customHeight="1" spans="1:16">
      <c r="A1051" s="298"/>
      <c r="B1051" s="372" t="s">
        <v>2859</v>
      </c>
      <c r="C1051" s="301"/>
      <c r="D1051" s="301"/>
      <c r="E1051" s="301"/>
      <c r="F1051" s="301"/>
      <c r="G1051" s="301"/>
      <c r="H1051" s="301"/>
      <c r="I1051" s="301"/>
      <c r="J1051" s="301"/>
      <c r="K1051" s="316"/>
      <c r="L1051" s="301"/>
      <c r="M1051" s="301"/>
      <c r="N1051" s="301"/>
      <c r="O1051" s="316"/>
      <c r="P1051" s="316"/>
    </row>
    <row r="1052" spans="1:14">
      <c r="A1052" s="302"/>
      <c r="B1052" s="302"/>
      <c r="C1052" s="302"/>
      <c r="D1052" s="295"/>
      <c r="E1052" s="296"/>
      <c r="F1052" s="297"/>
      <c r="G1052" s="297"/>
      <c r="H1052" s="297"/>
      <c r="I1052" s="312"/>
      <c r="J1052" s="312"/>
      <c r="K1052" s="317"/>
      <c r="L1052" s="318"/>
      <c r="M1052" s="106"/>
      <c r="N1052" s="106"/>
    </row>
    <row r="1053" spans="1:14">
      <c r="A1053" s="302"/>
      <c r="B1053" s="302"/>
      <c r="C1053" s="302"/>
      <c r="D1053" s="295"/>
      <c r="E1053" s="296"/>
      <c r="F1053" s="297"/>
      <c r="G1053" s="297"/>
      <c r="H1053" s="297"/>
      <c r="I1053" s="312"/>
      <c r="J1053" s="312"/>
      <c r="K1053" s="317"/>
      <c r="L1053" s="318"/>
      <c r="M1053" s="106"/>
      <c r="N1053" s="106"/>
    </row>
    <row r="1054" spans="1:14">
      <c r="A1054" s="302"/>
      <c r="B1054" s="302"/>
      <c r="C1054" s="302"/>
      <c r="D1054" s="295"/>
      <c r="E1054" s="296"/>
      <c r="F1054" s="297"/>
      <c r="G1054" s="297"/>
      <c r="H1054" s="297"/>
      <c r="I1054" s="312"/>
      <c r="J1054" s="312"/>
      <c r="K1054" s="317"/>
      <c r="L1054" s="318"/>
      <c r="M1054" s="106"/>
      <c r="N1054" s="106"/>
    </row>
    <row r="1055" spans="1:14">
      <c r="A1055" s="302"/>
      <c r="B1055" s="302"/>
      <c r="C1055" s="302"/>
      <c r="D1055" s="295"/>
      <c r="E1055" s="296"/>
      <c r="F1055" s="297"/>
      <c r="G1055" s="297"/>
      <c r="H1055" s="297"/>
      <c r="I1055" s="312"/>
      <c r="J1055" s="312"/>
      <c r="K1055" s="317"/>
      <c r="L1055" s="318"/>
      <c r="M1055" s="106"/>
      <c r="N1055" s="106"/>
    </row>
    <row r="1056" spans="1:14">
      <c r="A1056" s="302"/>
      <c r="B1056" s="302"/>
      <c r="C1056" s="302"/>
      <c r="D1056" s="295"/>
      <c r="E1056" s="296"/>
      <c r="F1056" s="297"/>
      <c r="G1056" s="297"/>
      <c r="H1056" s="297"/>
      <c r="I1056" s="312"/>
      <c r="J1056" s="312"/>
      <c r="K1056" s="317"/>
      <c r="L1056" s="318"/>
      <c r="M1056" s="106"/>
      <c r="N1056" s="106"/>
    </row>
    <row r="1057" spans="1:14">
      <c r="A1057" s="302"/>
      <c r="B1057" s="302"/>
      <c r="C1057" s="302"/>
      <c r="D1057" s="295"/>
      <c r="E1057" s="296"/>
      <c r="F1057" s="297"/>
      <c r="G1057" s="297"/>
      <c r="H1057" s="297"/>
      <c r="I1057" s="312"/>
      <c r="J1057" s="312"/>
      <c r="K1057" s="317"/>
      <c r="L1057" s="318"/>
      <c r="M1057" s="106"/>
      <c r="N1057" s="106"/>
    </row>
    <row r="1058" spans="1:14">
      <c r="A1058" s="302"/>
      <c r="B1058" s="302"/>
      <c r="C1058" s="302"/>
      <c r="D1058" s="295"/>
      <c r="E1058" s="296"/>
      <c r="F1058" s="297"/>
      <c r="G1058" s="297"/>
      <c r="H1058" s="297"/>
      <c r="I1058" s="312"/>
      <c r="J1058" s="312"/>
      <c r="K1058" s="317"/>
      <c r="L1058" s="318"/>
      <c r="M1058" s="106"/>
      <c r="N1058" s="106"/>
    </row>
    <row r="1059" spans="1:14">
      <c r="A1059" s="302"/>
      <c r="B1059" s="302"/>
      <c r="C1059" s="302"/>
      <c r="D1059" s="295"/>
      <c r="E1059" s="296"/>
      <c r="F1059" s="297"/>
      <c r="G1059" s="297"/>
      <c r="H1059" s="297"/>
      <c r="I1059" s="312"/>
      <c r="J1059" s="312"/>
      <c r="K1059" s="317"/>
      <c r="L1059" s="318"/>
      <c r="M1059" s="106"/>
      <c r="N1059" s="106"/>
    </row>
    <row r="1060" spans="1:14">
      <c r="A1060" s="302"/>
      <c r="B1060" s="302"/>
      <c r="C1060" s="302"/>
      <c r="D1060" s="295"/>
      <c r="E1060" s="296"/>
      <c r="F1060" s="297"/>
      <c r="G1060" s="297"/>
      <c r="H1060" s="297"/>
      <c r="I1060" s="312"/>
      <c r="J1060" s="312"/>
      <c r="K1060" s="317"/>
      <c r="L1060" s="318"/>
      <c r="M1060" s="106"/>
      <c r="N1060" s="106"/>
    </row>
    <row r="1061" spans="1:14">
      <c r="A1061" s="302"/>
      <c r="B1061" s="302"/>
      <c r="C1061" s="302"/>
      <c r="D1061" s="295"/>
      <c r="E1061" s="296"/>
      <c r="F1061" s="297"/>
      <c r="G1061" s="297"/>
      <c r="H1061" s="297"/>
      <c r="I1061" s="312"/>
      <c r="J1061" s="312"/>
      <c r="K1061" s="317"/>
      <c r="L1061" s="318"/>
      <c r="M1061" s="106"/>
      <c r="N1061" s="106"/>
    </row>
    <row r="1062" spans="1:14">
      <c r="A1062" s="302"/>
      <c r="B1062" s="302"/>
      <c r="C1062" s="302"/>
      <c r="D1062" s="295"/>
      <c r="E1062" s="296"/>
      <c r="F1062" s="297"/>
      <c r="G1062" s="297"/>
      <c r="H1062" s="297"/>
      <c r="I1062" s="312"/>
      <c r="J1062" s="312"/>
      <c r="K1062" s="317"/>
      <c r="L1062" s="318"/>
      <c r="M1062" s="106"/>
      <c r="N1062" s="106"/>
    </row>
    <row r="1063" spans="1:14">
      <c r="A1063" s="302"/>
      <c r="B1063" s="302"/>
      <c r="C1063" s="302"/>
      <c r="D1063" s="295"/>
      <c r="E1063" s="296"/>
      <c r="F1063" s="297"/>
      <c r="G1063" s="297"/>
      <c r="H1063" s="297"/>
      <c r="I1063" s="312"/>
      <c r="J1063" s="312"/>
      <c r="K1063" s="317"/>
      <c r="L1063" s="318"/>
      <c r="M1063" s="106"/>
      <c r="N1063" s="106"/>
    </row>
    <row r="1064" spans="1:14">
      <c r="A1064" s="302"/>
      <c r="B1064" s="302"/>
      <c r="C1064" s="302"/>
      <c r="D1064" s="295"/>
      <c r="E1064" s="296"/>
      <c r="F1064" s="297"/>
      <c r="G1064" s="297"/>
      <c r="H1064" s="297"/>
      <c r="I1064" s="312"/>
      <c r="J1064" s="312"/>
      <c r="K1064" s="313"/>
      <c r="L1064" s="319"/>
      <c r="M1064" s="106"/>
      <c r="N1064" s="106"/>
    </row>
    <row r="1065" spans="1:14">
      <c r="A1065" s="302"/>
      <c r="B1065" s="302"/>
      <c r="C1065" s="302"/>
      <c r="D1065" s="295"/>
      <c r="E1065" s="296"/>
      <c r="F1065" s="297"/>
      <c r="G1065" s="297"/>
      <c r="H1065" s="297"/>
      <c r="I1065" s="312"/>
      <c r="J1065" s="312"/>
      <c r="K1065" s="313"/>
      <c r="L1065" s="319"/>
      <c r="M1065" s="106"/>
      <c r="N1065" s="106"/>
    </row>
    <row r="1066" spans="1:14">
      <c r="A1066" s="302"/>
      <c r="B1066" s="302"/>
      <c r="C1066" s="302"/>
      <c r="D1066" s="295"/>
      <c r="E1066" s="296"/>
      <c r="F1066" s="297"/>
      <c r="G1066" s="297"/>
      <c r="H1066" s="297"/>
      <c r="I1066" s="312"/>
      <c r="J1066" s="312"/>
      <c r="K1066" s="313"/>
      <c r="L1066" s="319"/>
      <c r="M1066" s="106"/>
      <c r="N1066" s="106"/>
    </row>
    <row r="1067" spans="1:14">
      <c r="A1067" s="302"/>
      <c r="B1067" s="302"/>
      <c r="C1067" s="302"/>
      <c r="D1067" s="295"/>
      <c r="E1067" s="296"/>
      <c r="F1067" s="297"/>
      <c r="G1067" s="297"/>
      <c r="H1067" s="297"/>
      <c r="I1067" s="312"/>
      <c r="J1067" s="312"/>
      <c r="K1067" s="313"/>
      <c r="L1067" s="319"/>
      <c r="M1067" s="106"/>
      <c r="N1067" s="106"/>
    </row>
    <row r="1068" spans="1:14">
      <c r="A1068" s="302"/>
      <c r="B1068" s="302"/>
      <c r="C1068" s="302"/>
      <c r="D1068" s="295"/>
      <c r="E1068" s="296"/>
      <c r="F1068" s="297"/>
      <c r="G1068" s="297"/>
      <c r="H1068" s="297"/>
      <c r="I1068" s="312"/>
      <c r="J1068" s="312"/>
      <c r="K1068" s="313"/>
      <c r="L1068" s="319"/>
      <c r="M1068" s="106"/>
      <c r="N1068" s="106"/>
    </row>
    <row r="1069" spans="1:14">
      <c r="A1069" s="302"/>
      <c r="B1069" s="302"/>
      <c r="C1069" s="302"/>
      <c r="D1069" s="295"/>
      <c r="E1069" s="296"/>
      <c r="F1069" s="297"/>
      <c r="G1069" s="297"/>
      <c r="H1069" s="297"/>
      <c r="I1069" s="312"/>
      <c r="J1069" s="312"/>
      <c r="K1069" s="313"/>
      <c r="L1069" s="319"/>
      <c r="M1069" s="106"/>
      <c r="N1069" s="106"/>
    </row>
    <row r="1070" spans="1:14">
      <c r="A1070" s="302"/>
      <c r="B1070" s="302"/>
      <c r="C1070" s="302"/>
      <c r="D1070" s="295"/>
      <c r="E1070" s="296"/>
      <c r="F1070" s="297"/>
      <c r="G1070" s="297"/>
      <c r="H1070" s="297"/>
      <c r="I1070" s="312"/>
      <c r="J1070" s="312"/>
      <c r="K1070" s="313"/>
      <c r="L1070" s="319"/>
      <c r="M1070" s="106"/>
      <c r="N1070" s="106"/>
    </row>
    <row r="1071" spans="1:14">
      <c r="A1071" s="302"/>
      <c r="B1071" s="302"/>
      <c r="C1071" s="302"/>
      <c r="D1071" s="295"/>
      <c r="E1071" s="296"/>
      <c r="F1071" s="297"/>
      <c r="G1071" s="297"/>
      <c r="H1071" s="297"/>
      <c r="I1071" s="312"/>
      <c r="J1071" s="312"/>
      <c r="K1071" s="313"/>
      <c r="L1071" s="319"/>
      <c r="M1071" s="106"/>
      <c r="N1071" s="106"/>
    </row>
    <row r="1072" spans="1:14">
      <c r="A1072" s="302"/>
      <c r="B1072" s="302"/>
      <c r="C1072" s="302"/>
      <c r="D1072" s="295"/>
      <c r="E1072" s="296"/>
      <c r="F1072" s="297"/>
      <c r="G1072" s="297"/>
      <c r="H1072" s="297"/>
      <c r="I1072" s="312"/>
      <c r="J1072" s="312"/>
      <c r="K1072" s="313"/>
      <c r="L1072" s="319"/>
      <c r="M1072" s="106"/>
      <c r="N1072" s="106"/>
    </row>
    <row r="1073" spans="1:14">
      <c r="A1073" s="302"/>
      <c r="B1073" s="302"/>
      <c r="C1073" s="302"/>
      <c r="D1073" s="295"/>
      <c r="E1073" s="296"/>
      <c r="F1073" s="297"/>
      <c r="G1073" s="297"/>
      <c r="H1073" s="297"/>
      <c r="I1073" s="312"/>
      <c r="J1073" s="312"/>
      <c r="K1073" s="313"/>
      <c r="L1073" s="319"/>
      <c r="M1073" s="106"/>
      <c r="N1073" s="106"/>
    </row>
    <row r="1074" spans="1:14">
      <c r="A1074" s="302"/>
      <c r="B1074" s="302"/>
      <c r="C1074" s="302"/>
      <c r="D1074" s="295"/>
      <c r="E1074" s="296"/>
      <c r="F1074" s="297"/>
      <c r="G1074" s="297"/>
      <c r="H1074" s="297"/>
      <c r="I1074" s="312"/>
      <c r="J1074" s="312"/>
      <c r="K1074" s="313"/>
      <c r="L1074" s="319"/>
      <c r="M1074" s="106"/>
      <c r="N1074" s="106"/>
    </row>
    <row r="1075" spans="1:14">
      <c r="A1075" s="302"/>
      <c r="B1075" s="302"/>
      <c r="C1075" s="302"/>
      <c r="D1075" s="295"/>
      <c r="E1075" s="296"/>
      <c r="F1075" s="297"/>
      <c r="G1075" s="297"/>
      <c r="H1075" s="297"/>
      <c r="I1075" s="312"/>
      <c r="J1075" s="312"/>
      <c r="K1075" s="313"/>
      <c r="L1075" s="319"/>
      <c r="M1075" s="106"/>
      <c r="N1075" s="106"/>
    </row>
    <row r="1076" spans="1:14">
      <c r="A1076" s="302"/>
      <c r="B1076" s="302"/>
      <c r="C1076" s="302"/>
      <c r="D1076" s="295"/>
      <c r="E1076" s="296"/>
      <c r="F1076" s="297"/>
      <c r="G1076" s="297"/>
      <c r="H1076" s="297"/>
      <c r="I1076" s="312"/>
      <c r="J1076" s="312"/>
      <c r="K1076" s="313"/>
      <c r="L1076" s="319"/>
      <c r="M1076" s="106"/>
      <c r="N1076" s="106"/>
    </row>
    <row r="1077" spans="1:14">
      <c r="A1077" s="302"/>
      <c r="B1077" s="302"/>
      <c r="C1077" s="302"/>
      <c r="D1077" s="295"/>
      <c r="E1077" s="296"/>
      <c r="F1077" s="297"/>
      <c r="G1077" s="297"/>
      <c r="H1077" s="297"/>
      <c r="I1077" s="312"/>
      <c r="J1077" s="312"/>
      <c r="K1077" s="313"/>
      <c r="L1077" s="319"/>
      <c r="M1077" s="106"/>
      <c r="N1077" s="106"/>
    </row>
    <row r="1078" spans="1:14">
      <c r="A1078" s="302"/>
      <c r="B1078" s="302"/>
      <c r="C1078" s="302"/>
      <c r="D1078" s="295"/>
      <c r="E1078" s="296"/>
      <c r="F1078" s="297"/>
      <c r="G1078" s="297"/>
      <c r="H1078" s="297"/>
      <c r="I1078" s="312"/>
      <c r="J1078" s="312"/>
      <c r="K1078" s="313"/>
      <c r="L1078" s="319"/>
      <c r="M1078" s="106"/>
      <c r="N1078" s="106"/>
    </row>
    <row r="1079" spans="1:14">
      <c r="A1079" s="302"/>
      <c r="B1079" s="302"/>
      <c r="C1079" s="302"/>
      <c r="D1079" s="295"/>
      <c r="E1079" s="296"/>
      <c r="F1079" s="297"/>
      <c r="G1079" s="297"/>
      <c r="H1079" s="297"/>
      <c r="I1079" s="312"/>
      <c r="J1079" s="312"/>
      <c r="K1079" s="313"/>
      <c r="L1079" s="319"/>
      <c r="M1079" s="106"/>
      <c r="N1079" s="106"/>
    </row>
    <row r="1080" spans="1:14">
      <c r="A1080" s="302"/>
      <c r="B1080" s="302"/>
      <c r="C1080" s="302"/>
      <c r="D1080" s="295"/>
      <c r="E1080" s="296"/>
      <c r="F1080" s="297"/>
      <c r="G1080" s="297"/>
      <c r="H1080" s="297"/>
      <c r="I1080" s="312"/>
      <c r="J1080" s="312"/>
      <c r="K1080" s="313"/>
      <c r="L1080" s="319"/>
      <c r="M1080" s="106"/>
      <c r="N1080" s="106"/>
    </row>
  </sheetData>
  <mergeCells count="30">
    <mergeCell ref="A1:P1"/>
    <mergeCell ref="A2:P2"/>
    <mergeCell ref="A3:P3"/>
    <mergeCell ref="A4:P4"/>
    <mergeCell ref="A5:P5"/>
    <mergeCell ref="A6:P6"/>
    <mergeCell ref="E9:I9"/>
    <mergeCell ref="L9:P9"/>
    <mergeCell ref="I10:K10"/>
    <mergeCell ref="M10:O10"/>
    <mergeCell ref="J11:K11"/>
    <mergeCell ref="A1046:D1046"/>
    <mergeCell ref="O1046:P1046"/>
    <mergeCell ref="A1047:F1047"/>
    <mergeCell ref="A1048:D1048"/>
    <mergeCell ref="E1048:F1048"/>
    <mergeCell ref="B1050:P1050"/>
    <mergeCell ref="B1051:P1051"/>
    <mergeCell ref="A10:A12"/>
    <mergeCell ref="A1049:A1051"/>
    <mergeCell ref="B10:B12"/>
    <mergeCell ref="C10:C12"/>
    <mergeCell ref="D10:D12"/>
    <mergeCell ref="E10:E12"/>
    <mergeCell ref="F10:F12"/>
    <mergeCell ref="G10:G12"/>
    <mergeCell ref="H10:H12"/>
    <mergeCell ref="I11:I12"/>
    <mergeCell ref="L10:L12"/>
    <mergeCell ref="P10:P12"/>
  </mergeCells>
  <printOptions horizontalCentered="1"/>
  <pageMargins left="0" right="0" top="0.550694444444444" bottom="0.338194444444444" header="0.314583333333333" footer="0.188888888888889"/>
  <pageSetup paperSize="9" scale="66" fitToHeight="16" orientation="landscape" horizontalDpi="600"/>
  <headerFooter>
    <oddHeader>&amp;RCE 90.002/2024&amp;"Verdana"&amp;8
Processo n.º 23069.174457/2024-46</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901"/>
  <sheetViews>
    <sheetView view="pageLayout" zoomScaleNormal="100" topLeftCell="E1" workbookViewId="0">
      <selection activeCell="P1" sqref="P$1:P$1048576"/>
    </sheetView>
  </sheetViews>
  <sheetFormatPr defaultColWidth="14.4285714285714" defaultRowHeight="15" customHeight="1"/>
  <cols>
    <col min="1" max="1" width="10.7142857142857" style="1" customWidth="1"/>
    <col min="2" max="2" width="40.1428571428571" style="1" customWidth="1"/>
    <col min="3" max="3" width="17.5714285714286" style="1" customWidth="1"/>
    <col min="4" max="7" width="13.7142857142857" style="1" customWidth="1"/>
    <col min="8" max="8" width="14.2857142857143" style="1" customWidth="1"/>
    <col min="9" max="15" width="15" style="1" customWidth="1"/>
    <col min="16" max="16" width="3.57142857142857" style="1" customWidth="1"/>
    <col min="17" max="29" width="8" style="1" customWidth="1"/>
    <col min="30" max="16384" width="14.4285714285714" style="1"/>
  </cols>
  <sheetData>
    <row r="1" s="1" customFormat="1" spans="1:31">
      <c r="A1" s="2" t="s">
        <v>0</v>
      </c>
      <c r="B1" s="2"/>
      <c r="C1" s="2"/>
      <c r="D1" s="2"/>
      <c r="E1" s="2"/>
      <c r="F1" s="2"/>
      <c r="G1" s="2"/>
      <c r="H1" s="2"/>
      <c r="I1" s="2"/>
      <c r="J1" s="2"/>
      <c r="K1" s="33"/>
      <c r="L1" s="2"/>
      <c r="M1" s="2"/>
      <c r="N1" s="2"/>
      <c r="O1" s="33"/>
      <c r="P1" s="32"/>
      <c r="Q1" s="32"/>
      <c r="R1" s="32"/>
      <c r="S1" s="32"/>
      <c r="T1" s="32"/>
      <c r="U1" s="32"/>
      <c r="V1" s="32"/>
      <c r="W1" s="32"/>
      <c r="X1" s="32"/>
      <c r="Y1" s="32"/>
      <c r="Z1" s="32"/>
      <c r="AA1" s="32"/>
      <c r="AB1" s="32"/>
      <c r="AC1" s="32"/>
      <c r="AD1" s="32"/>
      <c r="AE1" s="32"/>
    </row>
    <row r="2" s="1" customFormat="1" spans="1:31">
      <c r="A2" s="2" t="s">
        <v>1</v>
      </c>
      <c r="B2" s="2"/>
      <c r="C2" s="2"/>
      <c r="D2" s="2"/>
      <c r="E2" s="2"/>
      <c r="F2" s="2"/>
      <c r="G2" s="2"/>
      <c r="H2" s="2"/>
      <c r="I2" s="2"/>
      <c r="J2" s="2"/>
      <c r="K2" s="33"/>
      <c r="L2" s="2"/>
      <c r="M2" s="2"/>
      <c r="N2" s="2"/>
      <c r="O2" s="33"/>
      <c r="P2" s="32"/>
      <c r="Q2" s="32"/>
      <c r="R2" s="32"/>
      <c r="S2" s="32"/>
      <c r="T2" s="32"/>
      <c r="U2" s="32"/>
      <c r="V2" s="32"/>
      <c r="W2" s="32"/>
      <c r="X2" s="32"/>
      <c r="Y2" s="32"/>
      <c r="Z2" s="32"/>
      <c r="AA2" s="32"/>
      <c r="AB2" s="32"/>
      <c r="AC2" s="32"/>
      <c r="AD2" s="32"/>
      <c r="AE2" s="32"/>
    </row>
    <row r="3" s="1" customFormat="1" spans="1:31">
      <c r="A3" s="3" t="s">
        <v>2860</v>
      </c>
      <c r="B3" s="3"/>
      <c r="C3" s="3"/>
      <c r="D3" s="3"/>
      <c r="E3" s="3"/>
      <c r="F3" s="3"/>
      <c r="G3" s="3"/>
      <c r="H3" s="3"/>
      <c r="I3" s="3"/>
      <c r="J3" s="3"/>
      <c r="K3" s="34"/>
      <c r="L3" s="3"/>
      <c r="M3" s="3"/>
      <c r="N3" s="3"/>
      <c r="O3" s="34"/>
      <c r="P3" s="32"/>
      <c r="Q3" s="32"/>
      <c r="R3" s="32"/>
      <c r="S3" s="32"/>
      <c r="T3" s="32"/>
      <c r="U3" s="32"/>
      <c r="V3" s="32"/>
      <c r="W3" s="32"/>
      <c r="X3" s="32"/>
      <c r="Y3" s="32"/>
      <c r="Z3" s="32"/>
      <c r="AA3" s="32"/>
      <c r="AB3" s="32"/>
      <c r="AC3" s="32"/>
      <c r="AD3" s="32"/>
      <c r="AE3" s="32"/>
    </row>
    <row r="4" s="1" customFormat="1" spans="1:31">
      <c r="A4" s="4" t="s">
        <v>61</v>
      </c>
      <c r="B4" s="4"/>
      <c r="C4" s="4"/>
      <c r="D4" s="4"/>
      <c r="E4" s="4"/>
      <c r="F4" s="4"/>
      <c r="G4" s="4"/>
      <c r="H4" s="4"/>
      <c r="I4" s="4"/>
      <c r="J4" s="4"/>
      <c r="K4" s="35"/>
      <c r="L4" s="4"/>
      <c r="M4" s="4"/>
      <c r="N4" s="4"/>
      <c r="O4" s="35"/>
      <c r="P4" s="32"/>
      <c r="Q4" s="32"/>
      <c r="R4" s="32"/>
      <c r="S4" s="32"/>
      <c r="T4" s="32"/>
      <c r="U4" s="32"/>
      <c r="V4" s="32"/>
      <c r="W4" s="32"/>
      <c r="X4" s="32"/>
      <c r="Y4" s="32"/>
      <c r="Z4" s="32"/>
      <c r="AA4" s="32"/>
      <c r="AB4" s="32"/>
      <c r="AC4" s="32"/>
      <c r="AD4" s="32"/>
      <c r="AE4" s="32"/>
    </row>
    <row r="5" s="1" customFormat="1" spans="1:31">
      <c r="A5" s="5" t="str">
        <f>Orçamento!A5</f>
        <v>OBRA: Contratação de Obra de Engenharia para execução de remanescente do Prédio do Instituto de Química</v>
      </c>
      <c r="B5" s="5"/>
      <c r="C5" s="5"/>
      <c r="D5" s="5"/>
      <c r="E5" s="5"/>
      <c r="F5" s="5"/>
      <c r="G5" s="5"/>
      <c r="H5" s="5"/>
      <c r="I5" s="5"/>
      <c r="J5" s="5"/>
      <c r="K5" s="36"/>
      <c r="L5" s="5"/>
      <c r="M5" s="5"/>
      <c r="N5" s="5"/>
      <c r="O5" s="36"/>
      <c r="P5" s="32"/>
      <c r="Q5" s="32"/>
      <c r="R5" s="32"/>
      <c r="S5" s="32"/>
      <c r="T5" s="32"/>
      <c r="U5" s="32"/>
      <c r="V5" s="32"/>
      <c r="W5" s="32"/>
      <c r="X5" s="32"/>
      <c r="Y5" s="32"/>
      <c r="Z5" s="32"/>
      <c r="AA5" s="32"/>
      <c r="AB5" s="32"/>
      <c r="AC5" s="32"/>
      <c r="AD5" s="32"/>
      <c r="AE5" s="32"/>
    </row>
    <row r="6" s="1" customFormat="1" spans="1:31">
      <c r="A6" s="6" t="str">
        <f>Orçamento!A6</f>
        <v>LOCAL: Rua Passos da Pátria nº 156, Bairro São Domingos, Niterói - RJ</v>
      </c>
      <c r="B6" s="7"/>
      <c r="C6" s="7"/>
      <c r="D6" s="7"/>
      <c r="E6" s="7"/>
      <c r="F6" s="7"/>
      <c r="G6" s="7"/>
      <c r="H6" s="7"/>
      <c r="I6" s="7"/>
      <c r="J6" s="7"/>
      <c r="K6" s="37"/>
      <c r="L6" s="7"/>
      <c r="M6" s="7"/>
      <c r="N6" s="7"/>
      <c r="O6" s="37"/>
      <c r="P6" s="32"/>
      <c r="Q6" s="32"/>
      <c r="R6" s="32"/>
      <c r="S6" s="32"/>
      <c r="T6" s="32"/>
      <c r="U6" s="32"/>
      <c r="V6" s="32"/>
      <c r="W6" s="32"/>
      <c r="X6" s="32"/>
      <c r="Y6" s="32"/>
      <c r="Z6" s="32"/>
      <c r="AA6" s="32"/>
      <c r="AB6" s="32"/>
      <c r="AC6" s="32"/>
      <c r="AD6" s="32"/>
      <c r="AE6" s="32"/>
    </row>
    <row r="7" s="1" customFormat="1" spans="1:31">
      <c r="A7" s="8"/>
      <c r="B7" s="9"/>
      <c r="C7" s="9"/>
      <c r="D7" s="9"/>
      <c r="E7" s="9"/>
      <c r="F7" s="9"/>
      <c r="G7" s="9"/>
      <c r="H7" s="9"/>
      <c r="I7" s="9"/>
      <c r="J7" s="9"/>
      <c r="K7" s="9"/>
      <c r="L7" s="9"/>
      <c r="M7" s="9"/>
      <c r="N7" s="9"/>
      <c r="O7" s="9"/>
      <c r="P7" s="32"/>
      <c r="Q7" s="32"/>
      <c r="R7" s="32"/>
      <c r="S7" s="32"/>
      <c r="T7" s="32"/>
      <c r="U7" s="32"/>
      <c r="V7" s="32"/>
      <c r="W7" s="32"/>
      <c r="X7" s="32"/>
      <c r="Y7" s="32"/>
      <c r="Z7" s="32"/>
      <c r="AA7" s="32"/>
      <c r="AB7" s="32"/>
      <c r="AC7" s="32"/>
      <c r="AD7" s="32"/>
      <c r="AE7" s="32"/>
    </row>
    <row r="8" s="1" customFormat="1" spans="1:31">
      <c r="A8" s="10" t="s">
        <v>2861</v>
      </c>
      <c r="B8" s="11"/>
      <c r="C8" s="11"/>
      <c r="D8" s="11"/>
      <c r="E8" s="11"/>
      <c r="F8" s="11"/>
      <c r="G8" s="11"/>
      <c r="H8" s="11"/>
      <c r="I8" s="11"/>
      <c r="J8" s="11"/>
      <c r="K8" s="11"/>
      <c r="L8" s="11"/>
      <c r="M8" s="11"/>
      <c r="N8" s="11"/>
      <c r="O8" s="11"/>
      <c r="P8" s="32"/>
      <c r="Q8" s="32"/>
      <c r="R8" s="32"/>
      <c r="S8" s="32"/>
      <c r="T8" s="32"/>
      <c r="U8" s="32"/>
      <c r="V8" s="32"/>
      <c r="W8" s="32"/>
      <c r="X8" s="32"/>
      <c r="Y8" s="32"/>
      <c r="Z8" s="32"/>
      <c r="AA8" s="32"/>
      <c r="AB8" s="32"/>
      <c r="AC8" s="32"/>
      <c r="AD8" s="32"/>
      <c r="AE8" s="32"/>
    </row>
    <row r="9" s="1" customFormat="1" ht="15.75" customHeight="1" spans="1:31">
      <c r="A9" s="12" t="s">
        <v>2862</v>
      </c>
      <c r="B9" s="13" t="s">
        <v>2863</v>
      </c>
      <c r="C9" s="13" t="s">
        <v>2864</v>
      </c>
      <c r="D9" s="14" t="s">
        <v>2865</v>
      </c>
      <c r="E9" s="14" t="s">
        <v>2866</v>
      </c>
      <c r="F9" s="14" t="s">
        <v>2867</v>
      </c>
      <c r="G9" s="14" t="s">
        <v>2868</v>
      </c>
      <c r="H9" s="14" t="s">
        <v>2869</v>
      </c>
      <c r="I9" s="14" t="s">
        <v>2870</v>
      </c>
      <c r="J9" s="14" t="s">
        <v>2871</v>
      </c>
      <c r="K9" s="14" t="s">
        <v>2872</v>
      </c>
      <c r="L9" s="14" t="s">
        <v>2873</v>
      </c>
      <c r="M9" s="14" t="s">
        <v>2874</v>
      </c>
      <c r="N9" s="14" t="s">
        <v>2875</v>
      </c>
      <c r="O9" s="38" t="s">
        <v>2876</v>
      </c>
      <c r="P9" s="32"/>
      <c r="Q9" s="32"/>
      <c r="R9" s="32"/>
      <c r="S9" s="32"/>
      <c r="T9" s="32"/>
      <c r="U9" s="32"/>
      <c r="V9" s="32"/>
      <c r="W9" s="32"/>
      <c r="X9" s="32"/>
      <c r="Y9" s="32"/>
      <c r="Z9" s="32"/>
      <c r="AA9" s="32"/>
      <c r="AB9" s="32"/>
      <c r="AC9" s="32"/>
      <c r="AD9" s="32"/>
      <c r="AE9" s="32"/>
    </row>
    <row r="10" s="1" customFormat="1" ht="15.75" customHeight="1" spans="1:31">
      <c r="A10" s="15">
        <v>1</v>
      </c>
      <c r="B10" s="16" t="s">
        <v>12</v>
      </c>
      <c r="C10" s="17">
        <f>Resumo!F10</f>
        <v>116075.52</v>
      </c>
      <c r="D10" s="18"/>
      <c r="E10" s="18"/>
      <c r="F10" s="18"/>
      <c r="G10" s="18"/>
      <c r="H10" s="18"/>
      <c r="I10" s="18"/>
      <c r="J10" s="18"/>
      <c r="K10" s="18"/>
      <c r="L10" s="18"/>
      <c r="M10" s="18"/>
      <c r="N10" s="18"/>
      <c r="O10" s="39">
        <v>1</v>
      </c>
      <c r="P10" s="32"/>
      <c r="Q10" s="32"/>
      <c r="R10" s="32"/>
      <c r="S10" s="32"/>
      <c r="T10" s="32"/>
      <c r="U10" s="32"/>
      <c r="V10" s="32"/>
      <c r="W10" s="32"/>
      <c r="X10" s="32"/>
      <c r="Y10" s="32"/>
      <c r="Z10" s="32"/>
      <c r="AA10" s="32"/>
      <c r="AB10" s="32"/>
      <c r="AC10" s="32"/>
      <c r="AD10" s="32"/>
      <c r="AE10" s="32"/>
    </row>
    <row r="11" s="1" customFormat="1" ht="15.75" customHeight="1" spans="1:31">
      <c r="A11" s="19"/>
      <c r="B11" s="20"/>
      <c r="C11" s="17"/>
      <c r="D11" s="21">
        <f t="shared" ref="D11:D15" si="0">ROUNDDOWN($C10*D10,4)</f>
        <v>0</v>
      </c>
      <c r="E11" s="21">
        <f t="shared" ref="E11:E15" si="1">ROUNDDOWN($C10*E10,4)</f>
        <v>0</v>
      </c>
      <c r="F11" s="21">
        <f t="shared" ref="F11:F15" si="2">ROUNDDOWN($C10*F10,4)</f>
        <v>0</v>
      </c>
      <c r="G11" s="21">
        <f t="shared" ref="G11:G15" si="3">ROUNDDOWN($C10*G10,4)</f>
        <v>0</v>
      </c>
      <c r="H11" s="21">
        <f t="shared" ref="H11:H15" si="4">ROUNDDOWN($C10*H10,4)</f>
        <v>0</v>
      </c>
      <c r="I11" s="21">
        <f t="shared" ref="I11:I15" si="5">ROUNDDOWN($C10*I10,4)</f>
        <v>0</v>
      </c>
      <c r="J11" s="21">
        <f t="shared" ref="J11:J15" si="6">ROUNDDOWN($C10*J10,4)</f>
        <v>0</v>
      </c>
      <c r="K11" s="21">
        <f t="shared" ref="K11:K15" si="7">ROUNDDOWN($C10*K10,4)</f>
        <v>0</v>
      </c>
      <c r="L11" s="21">
        <f t="shared" ref="L11:L15" si="8">ROUNDDOWN($C10*L10,4)</f>
        <v>0</v>
      </c>
      <c r="M11" s="21">
        <f t="shared" ref="M11:M15" si="9">ROUNDDOWN($C10*M10,4)</f>
        <v>0</v>
      </c>
      <c r="N11" s="21">
        <f t="shared" ref="N11:N15" si="10">ROUNDDOWN($C10*N10,4)</f>
        <v>0</v>
      </c>
      <c r="O11" s="40">
        <f t="shared" ref="O11:O15" si="11">ROUNDDOWN($C10*O10,4)</f>
        <v>116075.52</v>
      </c>
      <c r="P11" s="32"/>
      <c r="Q11" s="32"/>
      <c r="R11" s="32"/>
      <c r="S11" s="32"/>
      <c r="T11" s="32"/>
      <c r="U11" s="32"/>
      <c r="V11" s="32"/>
      <c r="W11" s="32"/>
      <c r="X11" s="32"/>
      <c r="Y11" s="32"/>
      <c r="Z11" s="32"/>
      <c r="AA11" s="32"/>
      <c r="AB11" s="32"/>
      <c r="AC11" s="32"/>
      <c r="AD11" s="32"/>
      <c r="AE11" s="32"/>
    </row>
    <row r="12" s="1" customFormat="1" ht="15.75" customHeight="1" spans="1:31">
      <c r="A12" s="19">
        <v>2</v>
      </c>
      <c r="B12" s="20" t="s">
        <v>14</v>
      </c>
      <c r="C12" s="17">
        <f>Resumo!F11</f>
        <v>1679884.58</v>
      </c>
      <c r="D12" s="22">
        <f>SUM(D11,D15,D17,D19,D21,D23,D25,D27,D29,D31,D33,D35,D37,D39,D41,D43,D45,D47,D49,D51)/(SUM($C$10,$C$12,$C$14,$C$16,$C$18,$C$20,$C$22,$C$24,$C$26,$C$28,$C$30,$C$32,$C$31,$C$34,$C$36,$C$38,$C$40,$C$42,$C$44,$C$46,$C$48,C50)-C12)</f>
        <v>0.0111791158518934</v>
      </c>
      <c r="E12" s="22">
        <f>SUM(E11,E15,E17,E19,E21,E23,E25,E27,E29,E31,E33,E35,E37,E39,E41,E43,E45,E47,E49,E51)/(SUM($C$10,$C$12,$C$14,$C$16,$C$18,$C$20,$C$22,$C$24,$C$26,$C$28,$C$30,$C$32,$C$31,$C$34,$C$36,$C$38,$C$40,$C$42,$C$44,$C$46,$C$48,C50)-C12)</f>
        <v>0.0198049850159371</v>
      </c>
      <c r="F12" s="22">
        <f>SUM(F11,F15,F17,F19,F21,F23,F25,F27,F29,F31,F33,F35,F37,F39,F41,F43,F45,F47,F49,F51)/(SUM($C$10,$C$12,$C$14,$C$16,$C$18,$C$20,$C$22,$C$24,$C$26,$C$28,$C$30,$C$32,$C$31,$C$34,$C$36,$C$38,$C$40,$C$42,$C$44,$C$46,$C$48,C50)-C12)</f>
        <v>0.0589911552759479</v>
      </c>
      <c r="G12" s="22">
        <f>SUM(G11,G15,G17,G19,G21,G23,G25,G27,G29,G31,G33,G35,G37,G39,G41,G43,G45,G47,G49,G51)/(SUM($C$10,$C$12,$C$14,$C$16,$C$18,$C$20,$C$22,$C$24,$C$26,$C$28,$C$30,$C$32,$C$31,$C$34,$C$36,$C$38,$C$40,$C$42,$C$44,$C$46,$C$48,C50)-C12)</f>
        <v>0.0781184132923138</v>
      </c>
      <c r="H12" s="22">
        <f>SUM(H11,H15,H17,H19,H21,H23,H25,H27,H29,H31,H33,H35,H37,H39,H41,H43,H45,H47,H49,H51)/(SUM($C$10,$C$12,$C$14,$C$16,$C$18,$C$20,$C$22,$C$24,$C$26,$C$28,$C$30,$C$32,$C$31,$C$34,$C$36,$C$38,$C$40,$C$42,$C$44,$C$46,$C$48,C50)-C12)</f>
        <v>0.0781184132923138</v>
      </c>
      <c r="I12" s="22">
        <f>SUM(I11,I15,I17,I19,I21,I23,I25,I27,I29,I31,I33,I35,I37,I39,I41,I43,I45,I47,I49,I51)/(SUM($C$10,$C$12,$C$14,$C$16,$C$18,$C$20,$C$22,$C$24,$C$26,$C$28,$C$30,$C$32,$C$31,$C$34,$C$36,$C$38,$C$40,$C$42,$C$44,$C$46,$C$48,C50)-C12)</f>
        <v>0.0840370397105991</v>
      </c>
      <c r="J12" s="22">
        <f>SUM(J11,J15,J17,J19,J21,J23,J25,J27,J29,J31,J33,J35,J37,J39,J41,J43,J45,J47,J49,J51)/(SUM($C$10,$C$12,$C$14,$C$16,$C$18,$C$20,$C$22,$C$24,$C$26,$C$28,$C$30,$C$32,$C$31,$C$34,$C$36,$C$38,$C$40,$C$42,$C$44,$C$46,$C$48,C50)-C12)</f>
        <v>0.109376065906703</v>
      </c>
      <c r="K12" s="22">
        <f>SUM(K11,K15,K17,K19,K21,K23,K25,K27,K29,K31,K33,K35,K37,K39,K41,K43,K45,K47,K49,K51)/(SUM($C$10,$C$12,$C$14,$C$16,$C$18,$C$20,$C$22,$C$24,$C$26,$C$28,$C$30,$C$32,$C$31,$C$34,$C$36,$C$38,$C$40,$C$42,$C$44,$C$46,$C$48,C50)-C12)</f>
        <v>0.11942745671972</v>
      </c>
      <c r="L12" s="22">
        <f>SUM(L11,L15,L17,L19,L21,L23,L25,L27,L29,L31,L33,L35,L37,L39,L41,L43,L45,L47,L49,L51)/(SUM($C$10,$C$12,$C$14,$C$16,$C$18,$C$20,$C$22,$C$24,$C$26,$C$28,$C$30,$C$32,$C$31,$C$34,$C$36,$C$38,$C$40,$C$42,$C$44,$C$46,$C$48,C50)-C12)</f>
        <v>0.120365885872141</v>
      </c>
      <c r="M12" s="22">
        <f>SUM(M11,M15,M17,M19,M21,M23,M25,M27,M29,M31,M33,M35,M37,M39,M41,M43,M45,M47,M49,M51)/(SUM($C$10,$C$12,$C$14,$C$16,$C$18,$C$20,$C$22,$C$24,$C$26,$C$28,$C$30,$C$32,$C$31,$C$34,$C$36,$C$38,$C$40,$C$42,$C$44,$C$46,$C$48,C50)-C12)</f>
        <v>0.0894774233044346</v>
      </c>
      <c r="N12" s="22">
        <f>SUM(N11,N15,N17,N19,N21,N23,N25,N27,N29,N31,N33,N35,N37,N39,N41,N43,N45,N47,N49,N51)/(SUM($C$10,$C$12,$C$14,$C$16,$C$18,$C$20,$C$22,$C$24,$C$26,$C$28,$C$30,$C$32,$C$31,$C$34,$C$36,$C$38,$C$40,$C$42,$C$44,$C$46,$C$48,C50)-C12)</f>
        <v>0.112884113957545</v>
      </c>
      <c r="O12" s="41">
        <f>SUM(O11,O15,O17,O19,O21,O23,O25,O27,O29,O31,O33,O35,O37,O39,O41,O43,O45,O47,O49,O51)/(SUM($C$10,$C$12,$C$14,$C$16,$C$18,$C$20,$C$22,$C$24,$C$26,$C$28,$C$30,$C$32,$C$31,$C$34,$C$36,$C$38,$C$40,$C$42,$C$44,$C$46,$C$48,C50)-C12)</f>
        <v>0.11821993171311</v>
      </c>
      <c r="P12" s="32"/>
      <c r="Q12" s="32"/>
      <c r="R12" s="32"/>
      <c r="S12" s="32"/>
      <c r="T12" s="32"/>
      <c r="U12" s="32"/>
      <c r="V12" s="32"/>
      <c r="W12" s="32"/>
      <c r="X12" s="32"/>
      <c r="Y12" s="32"/>
      <c r="Z12" s="32"/>
      <c r="AA12" s="32"/>
      <c r="AB12" s="32"/>
      <c r="AC12" s="32"/>
      <c r="AD12" s="32"/>
      <c r="AE12" s="32"/>
    </row>
    <row r="13" s="1" customFormat="1" spans="1:31">
      <c r="A13" s="19"/>
      <c r="B13" s="20"/>
      <c r="C13" s="17"/>
      <c r="D13" s="21">
        <f t="shared" si="0"/>
        <v>18779.6243</v>
      </c>
      <c r="E13" s="21">
        <f t="shared" si="1"/>
        <v>33270.0889</v>
      </c>
      <c r="F13" s="21">
        <f t="shared" si="2"/>
        <v>99098.3321</v>
      </c>
      <c r="G13" s="21">
        <f t="shared" si="3"/>
        <v>131229.9179</v>
      </c>
      <c r="H13" s="21">
        <f t="shared" si="4"/>
        <v>131229.9179</v>
      </c>
      <c r="I13" s="21">
        <f t="shared" si="5"/>
        <v>141172.5271</v>
      </c>
      <c r="J13" s="21">
        <f t="shared" si="6"/>
        <v>183739.1665</v>
      </c>
      <c r="K13" s="21">
        <f t="shared" si="7"/>
        <v>200624.3429</v>
      </c>
      <c r="L13" s="21">
        <f t="shared" si="8"/>
        <v>202200.7956</v>
      </c>
      <c r="M13" s="21">
        <f t="shared" si="9"/>
        <v>150311.7436</v>
      </c>
      <c r="N13" s="21">
        <f t="shared" si="10"/>
        <v>189632.2823</v>
      </c>
      <c r="O13" s="40">
        <f t="shared" si="11"/>
        <v>198595.8403</v>
      </c>
      <c r="P13" s="32"/>
      <c r="Q13" s="32"/>
      <c r="R13" s="32"/>
      <c r="S13" s="32"/>
      <c r="T13" s="32"/>
      <c r="U13" s="32"/>
      <c r="V13" s="32"/>
      <c r="W13" s="32"/>
      <c r="X13" s="32"/>
      <c r="Y13" s="32"/>
      <c r="Z13" s="32"/>
      <c r="AA13" s="32"/>
      <c r="AB13" s="32"/>
      <c r="AC13" s="32"/>
      <c r="AD13" s="32"/>
      <c r="AE13" s="32"/>
    </row>
    <row r="14" s="1" customFormat="1" ht="13.5" customHeight="1" spans="1:31">
      <c r="A14" s="19">
        <v>3</v>
      </c>
      <c r="B14" s="20" t="s">
        <v>16</v>
      </c>
      <c r="C14" s="17">
        <f>Resumo!F12</f>
        <v>374243.45</v>
      </c>
      <c r="D14" s="22">
        <f t="shared" ref="D14:I14" si="12">100%/6</f>
        <v>0.166666666666667</v>
      </c>
      <c r="E14" s="22">
        <f t="shared" si="12"/>
        <v>0.166666666666667</v>
      </c>
      <c r="F14" s="22">
        <f t="shared" si="12"/>
        <v>0.166666666666667</v>
      </c>
      <c r="G14" s="22">
        <f t="shared" si="12"/>
        <v>0.166666666666667</v>
      </c>
      <c r="H14" s="22">
        <f t="shared" si="12"/>
        <v>0.166666666666667</v>
      </c>
      <c r="I14" s="22">
        <f t="shared" si="12"/>
        <v>0.166666666666667</v>
      </c>
      <c r="J14" s="42"/>
      <c r="K14" s="42"/>
      <c r="L14" s="42"/>
      <c r="M14" s="42"/>
      <c r="N14" s="43"/>
      <c r="O14" s="44"/>
      <c r="P14" s="45"/>
      <c r="Q14" s="32"/>
      <c r="R14" s="32"/>
      <c r="S14" s="32"/>
      <c r="T14" s="32"/>
      <c r="U14" s="32"/>
      <c r="V14" s="32"/>
      <c r="W14" s="32"/>
      <c r="X14" s="32"/>
      <c r="Y14" s="32"/>
      <c r="Z14" s="32"/>
      <c r="AA14" s="32"/>
      <c r="AB14" s="32"/>
      <c r="AC14" s="32"/>
      <c r="AD14" s="32"/>
      <c r="AE14" s="32"/>
    </row>
    <row r="15" s="1" customFormat="1" ht="13.5" customHeight="1" spans="1:31">
      <c r="A15" s="19"/>
      <c r="B15" s="20"/>
      <c r="C15" s="17"/>
      <c r="D15" s="21">
        <f t="shared" si="0"/>
        <v>62373.9083</v>
      </c>
      <c r="E15" s="21">
        <f t="shared" si="1"/>
        <v>62373.9083</v>
      </c>
      <c r="F15" s="21">
        <f t="shared" si="2"/>
        <v>62373.9083</v>
      </c>
      <c r="G15" s="21">
        <f t="shared" si="3"/>
        <v>62373.9083</v>
      </c>
      <c r="H15" s="21">
        <f t="shared" si="4"/>
        <v>62373.9083</v>
      </c>
      <c r="I15" s="21">
        <f t="shared" si="5"/>
        <v>62373.9083</v>
      </c>
      <c r="J15" s="21">
        <f t="shared" si="6"/>
        <v>0</v>
      </c>
      <c r="K15" s="21">
        <f t="shared" si="7"/>
        <v>0</v>
      </c>
      <c r="L15" s="21">
        <f t="shared" si="8"/>
        <v>0</v>
      </c>
      <c r="M15" s="21">
        <f t="shared" si="9"/>
        <v>0</v>
      </c>
      <c r="N15" s="21">
        <f t="shared" si="10"/>
        <v>0</v>
      </c>
      <c r="O15" s="40">
        <f t="shared" si="11"/>
        <v>0</v>
      </c>
      <c r="P15" s="46"/>
      <c r="Q15" s="32"/>
      <c r="R15" s="32"/>
      <c r="S15" s="32"/>
      <c r="T15" s="32"/>
      <c r="U15" s="32"/>
      <c r="V15" s="32"/>
      <c r="W15" s="32"/>
      <c r="X15" s="32"/>
      <c r="Y15" s="32"/>
      <c r="Z15" s="32"/>
      <c r="AA15" s="32"/>
      <c r="AB15" s="32"/>
      <c r="AC15" s="32"/>
      <c r="AD15" s="32"/>
      <c r="AE15" s="32"/>
    </row>
    <row r="16" s="1" customFormat="1" ht="13.5" customHeight="1" spans="1:31">
      <c r="A16" s="19">
        <v>4</v>
      </c>
      <c r="B16" s="20" t="s">
        <v>18</v>
      </c>
      <c r="C16" s="17">
        <f>Resumo!F13</f>
        <v>28406.23</v>
      </c>
      <c r="D16" s="22">
        <f t="shared" ref="D16:F16" si="13">100%/3</f>
        <v>0.333333333333333</v>
      </c>
      <c r="E16" s="22">
        <f t="shared" si="13"/>
        <v>0.333333333333333</v>
      </c>
      <c r="F16" s="22">
        <f t="shared" si="13"/>
        <v>0.333333333333333</v>
      </c>
      <c r="G16" s="22"/>
      <c r="H16" s="22"/>
      <c r="I16" s="22"/>
      <c r="J16" s="22"/>
      <c r="K16" s="22"/>
      <c r="L16" s="22"/>
      <c r="M16" s="22"/>
      <c r="N16" s="22"/>
      <c r="O16" s="41"/>
      <c r="P16" s="47"/>
      <c r="Q16" s="32"/>
      <c r="R16" s="32"/>
      <c r="S16" s="32"/>
      <c r="T16" s="32"/>
      <c r="U16" s="32"/>
      <c r="V16" s="32"/>
      <c r="W16" s="32"/>
      <c r="X16" s="32"/>
      <c r="Y16" s="32"/>
      <c r="Z16" s="32"/>
      <c r="AA16" s="32"/>
      <c r="AB16" s="32"/>
      <c r="AC16" s="32"/>
      <c r="AD16" s="32"/>
      <c r="AE16" s="32"/>
    </row>
    <row r="17" s="1" customFormat="1" ht="13.5" customHeight="1" spans="1:31">
      <c r="A17" s="19"/>
      <c r="B17" s="20"/>
      <c r="C17" s="17"/>
      <c r="D17" s="21">
        <f t="shared" ref="D17:D21" si="14">ROUNDDOWN($C16*D16,4)</f>
        <v>9468.7433</v>
      </c>
      <c r="E17" s="21">
        <f t="shared" ref="E17:E21" si="15">ROUNDDOWN($C16*E16,4)</f>
        <v>9468.7433</v>
      </c>
      <c r="F17" s="21">
        <f t="shared" ref="F17:F21" si="16">ROUNDDOWN($C16*F16,4)</f>
        <v>9468.7433</v>
      </c>
      <c r="G17" s="21">
        <f t="shared" ref="G17:G21" si="17">ROUNDDOWN($C16*G16,4)</f>
        <v>0</v>
      </c>
      <c r="H17" s="21">
        <f t="shared" ref="H17:H21" si="18">ROUNDDOWN($C16*H16,4)</f>
        <v>0</v>
      </c>
      <c r="I17" s="21">
        <f t="shared" ref="I17:I21" si="19">ROUNDDOWN($C16*I16,4)</f>
        <v>0</v>
      </c>
      <c r="J17" s="21">
        <f t="shared" ref="J17:J21" si="20">ROUNDDOWN($C16*J16,4)</f>
        <v>0</v>
      </c>
      <c r="K17" s="21">
        <f t="shared" ref="K17:K21" si="21">ROUNDDOWN($C16*K16,4)</f>
        <v>0</v>
      </c>
      <c r="L17" s="21">
        <f t="shared" ref="L17:L21" si="22">ROUNDDOWN($C16*L16,4)</f>
        <v>0</v>
      </c>
      <c r="M17" s="21">
        <f t="shared" ref="M17:M21" si="23">ROUNDDOWN($C16*M16,4)</f>
        <v>0</v>
      </c>
      <c r="N17" s="21">
        <f t="shared" ref="N17:N21" si="24">ROUNDDOWN($C16*N16,4)</f>
        <v>0</v>
      </c>
      <c r="O17" s="40">
        <f t="shared" ref="O17:O21" si="25">ROUNDDOWN($C16*O16,4)</f>
        <v>0</v>
      </c>
      <c r="P17" s="47"/>
      <c r="Q17" s="32"/>
      <c r="R17" s="32"/>
      <c r="S17" s="32"/>
      <c r="T17" s="32"/>
      <c r="U17" s="32"/>
      <c r="V17" s="32"/>
      <c r="W17" s="32"/>
      <c r="X17" s="32"/>
      <c r="Y17" s="32"/>
      <c r="Z17" s="32"/>
      <c r="AA17" s="32"/>
      <c r="AB17" s="32"/>
      <c r="AC17" s="32"/>
      <c r="AD17" s="32"/>
      <c r="AE17" s="32"/>
    </row>
    <row r="18" s="1" customFormat="1" ht="13.5" customHeight="1" spans="1:31">
      <c r="A18" s="19">
        <v>5</v>
      </c>
      <c r="B18" s="20" t="s">
        <v>20</v>
      </c>
      <c r="C18" s="17">
        <f>Resumo!F14</f>
        <v>375294.77</v>
      </c>
      <c r="D18" s="22"/>
      <c r="E18" s="22">
        <v>0.5</v>
      </c>
      <c r="F18" s="22">
        <v>0.5</v>
      </c>
      <c r="G18" s="22"/>
      <c r="H18" s="22"/>
      <c r="I18" s="22"/>
      <c r="J18" s="22"/>
      <c r="K18" s="22"/>
      <c r="L18" s="22"/>
      <c r="M18" s="22"/>
      <c r="N18" s="22"/>
      <c r="O18" s="41"/>
      <c r="P18" s="47"/>
      <c r="Q18" s="32"/>
      <c r="R18" s="32"/>
      <c r="S18" s="32"/>
      <c r="T18" s="32"/>
      <c r="U18" s="32"/>
      <c r="V18" s="32"/>
      <c r="W18" s="32"/>
      <c r="X18" s="32"/>
      <c r="Y18" s="32"/>
      <c r="Z18" s="32"/>
      <c r="AA18" s="32"/>
      <c r="AB18" s="32"/>
      <c r="AC18" s="32"/>
      <c r="AD18" s="32"/>
      <c r="AE18" s="32"/>
    </row>
    <row r="19" s="1" customFormat="1" ht="13.5" customHeight="1" spans="1:31">
      <c r="A19" s="19"/>
      <c r="B19" s="20"/>
      <c r="C19" s="17"/>
      <c r="D19" s="21">
        <f t="shared" si="14"/>
        <v>0</v>
      </c>
      <c r="E19" s="21">
        <f t="shared" si="15"/>
        <v>187647.385</v>
      </c>
      <c r="F19" s="21">
        <f t="shared" si="16"/>
        <v>187647.385</v>
      </c>
      <c r="G19" s="21">
        <f t="shared" si="17"/>
        <v>0</v>
      </c>
      <c r="H19" s="21">
        <f t="shared" si="18"/>
        <v>0</v>
      </c>
      <c r="I19" s="21">
        <f t="shared" si="19"/>
        <v>0</v>
      </c>
      <c r="J19" s="21">
        <f t="shared" si="20"/>
        <v>0</v>
      </c>
      <c r="K19" s="21">
        <f t="shared" si="21"/>
        <v>0</v>
      </c>
      <c r="L19" s="21">
        <f t="shared" si="22"/>
        <v>0</v>
      </c>
      <c r="M19" s="21">
        <f t="shared" si="23"/>
        <v>0</v>
      </c>
      <c r="N19" s="21">
        <f t="shared" si="24"/>
        <v>0</v>
      </c>
      <c r="O19" s="40">
        <f t="shared" si="25"/>
        <v>0</v>
      </c>
      <c r="P19" s="47"/>
      <c r="Q19" s="32"/>
      <c r="R19" s="32"/>
      <c r="S19" s="32"/>
      <c r="T19" s="32"/>
      <c r="U19" s="32"/>
      <c r="V19" s="32"/>
      <c r="W19" s="32"/>
      <c r="X19" s="32"/>
      <c r="Y19" s="32"/>
      <c r="Z19" s="32"/>
      <c r="AA19" s="32"/>
      <c r="AB19" s="32"/>
      <c r="AC19" s="32"/>
      <c r="AD19" s="32"/>
      <c r="AE19" s="32"/>
    </row>
    <row r="20" s="1" customFormat="1" ht="13.5" customHeight="1" spans="1:31">
      <c r="A20" s="19">
        <v>6</v>
      </c>
      <c r="B20" s="20" t="s">
        <v>22</v>
      </c>
      <c r="C20" s="17">
        <f>Resumo!F15</f>
        <v>507105.72</v>
      </c>
      <c r="D20" s="22"/>
      <c r="E20" s="22"/>
      <c r="F20" s="22"/>
      <c r="G20" s="22">
        <f t="shared" ref="G20:I20" si="26">100%/3</f>
        <v>0.333333333333333</v>
      </c>
      <c r="H20" s="22">
        <f t="shared" si="26"/>
        <v>0.333333333333333</v>
      </c>
      <c r="I20" s="22">
        <f t="shared" si="26"/>
        <v>0.333333333333333</v>
      </c>
      <c r="J20" s="22"/>
      <c r="K20" s="22"/>
      <c r="L20" s="22"/>
      <c r="M20" s="22"/>
      <c r="N20" s="22"/>
      <c r="O20" s="41"/>
      <c r="P20" s="32"/>
      <c r="Q20" s="32"/>
      <c r="R20" s="32"/>
      <c r="S20" s="32"/>
      <c r="T20" s="32"/>
      <c r="U20" s="32"/>
      <c r="V20" s="32"/>
      <c r="W20" s="32"/>
      <c r="X20" s="32"/>
      <c r="Y20" s="32"/>
      <c r="Z20" s="32"/>
      <c r="AA20" s="32"/>
      <c r="AB20" s="32"/>
      <c r="AC20" s="32"/>
      <c r="AD20" s="32"/>
      <c r="AE20" s="32"/>
    </row>
    <row r="21" s="1" customFormat="1" ht="13.5" customHeight="1" spans="1:31">
      <c r="A21" s="19"/>
      <c r="B21" s="20"/>
      <c r="C21" s="17"/>
      <c r="D21" s="21">
        <f t="shared" si="14"/>
        <v>0</v>
      </c>
      <c r="E21" s="21">
        <f t="shared" si="15"/>
        <v>0</v>
      </c>
      <c r="F21" s="21">
        <f t="shared" si="16"/>
        <v>0</v>
      </c>
      <c r="G21" s="21">
        <f t="shared" si="17"/>
        <v>169035.24</v>
      </c>
      <c r="H21" s="21">
        <f t="shared" si="18"/>
        <v>169035.24</v>
      </c>
      <c r="I21" s="21">
        <f t="shared" si="19"/>
        <v>169035.24</v>
      </c>
      <c r="J21" s="21">
        <f t="shared" si="20"/>
        <v>0</v>
      </c>
      <c r="K21" s="21">
        <f t="shared" si="21"/>
        <v>0</v>
      </c>
      <c r="L21" s="21">
        <f t="shared" si="22"/>
        <v>0</v>
      </c>
      <c r="M21" s="21">
        <f t="shared" si="23"/>
        <v>0</v>
      </c>
      <c r="N21" s="21">
        <f t="shared" si="24"/>
        <v>0</v>
      </c>
      <c r="O21" s="40">
        <f t="shared" si="25"/>
        <v>0</v>
      </c>
      <c r="P21" s="32"/>
      <c r="Q21" s="32"/>
      <c r="R21" s="32"/>
      <c r="S21" s="32"/>
      <c r="T21" s="32"/>
      <c r="U21" s="32"/>
      <c r="V21" s="32"/>
      <c r="W21" s="32"/>
      <c r="X21" s="32"/>
      <c r="Y21" s="32"/>
      <c r="Z21" s="32"/>
      <c r="AA21" s="32"/>
      <c r="AB21" s="32"/>
      <c r="AC21" s="32"/>
      <c r="AD21" s="32"/>
      <c r="AE21" s="32"/>
    </row>
    <row r="22" s="1" customFormat="1" ht="13.5" customHeight="1" spans="1:31">
      <c r="A22" s="19">
        <v>7</v>
      </c>
      <c r="B22" s="20" t="s">
        <v>24</v>
      </c>
      <c r="C22" s="17">
        <f>Resumo!F16</f>
        <v>84714.11</v>
      </c>
      <c r="D22" s="22"/>
      <c r="E22" s="22"/>
      <c r="F22" s="22"/>
      <c r="G22" s="22">
        <f t="shared" ref="G22:J22" si="27">100%/4</f>
        <v>0.25</v>
      </c>
      <c r="H22" s="22">
        <f t="shared" si="27"/>
        <v>0.25</v>
      </c>
      <c r="I22" s="22">
        <f t="shared" si="27"/>
        <v>0.25</v>
      </c>
      <c r="J22" s="22">
        <f t="shared" si="27"/>
        <v>0.25</v>
      </c>
      <c r="K22" s="22"/>
      <c r="L22" s="22"/>
      <c r="M22" s="22"/>
      <c r="N22" s="22"/>
      <c r="O22" s="41"/>
      <c r="P22" s="32"/>
      <c r="Q22" s="32"/>
      <c r="R22" s="32"/>
      <c r="S22" s="32"/>
      <c r="T22" s="32"/>
      <c r="U22" s="32"/>
      <c r="V22" s="32"/>
      <c r="W22" s="32"/>
      <c r="X22" s="32"/>
      <c r="Y22" s="32"/>
      <c r="Z22" s="32"/>
      <c r="AA22" s="32"/>
      <c r="AB22" s="32"/>
      <c r="AC22" s="32"/>
      <c r="AD22" s="32"/>
      <c r="AE22" s="32"/>
    </row>
    <row r="23" s="1" customFormat="1" ht="13.5" customHeight="1" spans="1:31">
      <c r="A23" s="19"/>
      <c r="B23" s="20"/>
      <c r="C23" s="17"/>
      <c r="D23" s="21">
        <f t="shared" ref="D23:D27" si="28">ROUNDDOWN($C22*D22,4)</f>
        <v>0</v>
      </c>
      <c r="E23" s="21">
        <f t="shared" ref="E23:E27" si="29">ROUNDDOWN($C22*E22,4)</f>
        <v>0</v>
      </c>
      <c r="F23" s="21">
        <f t="shared" ref="F23:F27" si="30">ROUNDDOWN($C22*F22,4)</f>
        <v>0</v>
      </c>
      <c r="G23" s="21">
        <f t="shared" ref="G23:G27" si="31">ROUNDDOWN($C22*G22,4)</f>
        <v>21178.5275</v>
      </c>
      <c r="H23" s="21">
        <f t="shared" ref="H23:H27" si="32">ROUNDDOWN($C22*H22,4)</f>
        <v>21178.5275</v>
      </c>
      <c r="I23" s="21">
        <f t="shared" ref="I23:I27" si="33">ROUNDDOWN($C22*I22,4)</f>
        <v>21178.5275</v>
      </c>
      <c r="J23" s="21">
        <f t="shared" ref="J23:J27" si="34">ROUNDDOWN($C22*J22,4)</f>
        <v>21178.5275</v>
      </c>
      <c r="K23" s="21">
        <f t="shared" ref="K23:K27" si="35">ROUNDDOWN($C22*K22,4)</f>
        <v>0</v>
      </c>
      <c r="L23" s="21">
        <f t="shared" ref="L23:L27" si="36">ROUNDDOWN($C22*L22,4)</f>
        <v>0</v>
      </c>
      <c r="M23" s="21">
        <f t="shared" ref="M23:M27" si="37">ROUNDDOWN($C22*M22,4)</f>
        <v>0</v>
      </c>
      <c r="N23" s="21">
        <f t="shared" ref="N23:N27" si="38">ROUNDDOWN($C22*N22,4)</f>
        <v>0</v>
      </c>
      <c r="O23" s="40">
        <f t="shared" ref="O23:O27" si="39">ROUNDDOWN($C22*O22,4)</f>
        <v>0</v>
      </c>
      <c r="P23" s="32"/>
      <c r="Q23" s="32"/>
      <c r="R23" s="32"/>
      <c r="S23" s="32"/>
      <c r="T23" s="32"/>
      <c r="U23" s="32"/>
      <c r="V23" s="32"/>
      <c r="W23" s="32"/>
      <c r="X23" s="32"/>
      <c r="Y23" s="32"/>
      <c r="Z23" s="32"/>
      <c r="AA23" s="32"/>
      <c r="AB23" s="32"/>
      <c r="AC23" s="32"/>
      <c r="AD23" s="32"/>
      <c r="AE23" s="32"/>
    </row>
    <row r="24" s="1" customFormat="1" ht="13.5" customHeight="1" spans="1:31">
      <c r="A24" s="19">
        <v>8</v>
      </c>
      <c r="B24" s="20" t="s">
        <v>26</v>
      </c>
      <c r="C24" s="17">
        <f>Resumo!F17</f>
        <v>69109.11</v>
      </c>
      <c r="D24" s="22"/>
      <c r="E24" s="22"/>
      <c r="F24" s="22"/>
      <c r="G24" s="22"/>
      <c r="H24" s="22"/>
      <c r="I24" s="22">
        <v>0.5</v>
      </c>
      <c r="J24" s="22">
        <v>0.5</v>
      </c>
      <c r="K24" s="22"/>
      <c r="L24" s="22"/>
      <c r="M24" s="22"/>
      <c r="N24" s="22"/>
      <c r="O24" s="41"/>
      <c r="P24" s="32"/>
      <c r="Q24" s="32"/>
      <c r="R24" s="32"/>
      <c r="S24" s="32"/>
      <c r="T24" s="32"/>
      <c r="U24" s="32"/>
      <c r="V24" s="32"/>
      <c r="W24" s="32"/>
      <c r="X24" s="32"/>
      <c r="Y24" s="32"/>
      <c r="Z24" s="32"/>
      <c r="AA24" s="32"/>
      <c r="AB24" s="32"/>
      <c r="AC24" s="32"/>
      <c r="AD24" s="32"/>
      <c r="AE24" s="32"/>
    </row>
    <row r="25" s="1" customFormat="1" ht="13.5" customHeight="1" spans="1:31">
      <c r="A25" s="19"/>
      <c r="B25" s="20"/>
      <c r="C25" s="17"/>
      <c r="D25" s="21">
        <f t="shared" si="28"/>
        <v>0</v>
      </c>
      <c r="E25" s="21">
        <f t="shared" si="29"/>
        <v>0</v>
      </c>
      <c r="F25" s="21">
        <f t="shared" si="30"/>
        <v>0</v>
      </c>
      <c r="G25" s="21">
        <f t="shared" si="31"/>
        <v>0</v>
      </c>
      <c r="H25" s="21">
        <f t="shared" si="32"/>
        <v>0</v>
      </c>
      <c r="I25" s="21">
        <f t="shared" si="33"/>
        <v>34554.555</v>
      </c>
      <c r="J25" s="21">
        <f t="shared" si="34"/>
        <v>34554.555</v>
      </c>
      <c r="K25" s="21">
        <f t="shared" si="35"/>
        <v>0</v>
      </c>
      <c r="L25" s="21">
        <f t="shared" si="36"/>
        <v>0</v>
      </c>
      <c r="M25" s="21">
        <f t="shared" si="37"/>
        <v>0</v>
      </c>
      <c r="N25" s="21">
        <f t="shared" si="38"/>
        <v>0</v>
      </c>
      <c r="O25" s="40">
        <f t="shared" si="39"/>
        <v>0</v>
      </c>
      <c r="P25" s="32"/>
      <c r="Q25" s="32"/>
      <c r="R25" s="32"/>
      <c r="S25" s="32"/>
      <c r="T25" s="32"/>
      <c r="U25" s="32"/>
      <c r="V25" s="32"/>
      <c r="W25" s="32"/>
      <c r="X25" s="32"/>
      <c r="Y25" s="32"/>
      <c r="Z25" s="32"/>
      <c r="AA25" s="32"/>
      <c r="AB25" s="32"/>
      <c r="AC25" s="32"/>
      <c r="AD25" s="32"/>
      <c r="AE25" s="32"/>
    </row>
    <row r="26" s="1" customFormat="1" ht="13.5" customHeight="1" spans="1:31">
      <c r="A26" s="19">
        <v>9</v>
      </c>
      <c r="B26" s="20" t="s">
        <v>28</v>
      </c>
      <c r="C26" s="17">
        <f>Resumo!F18</f>
        <v>188398.8</v>
      </c>
      <c r="D26" s="22"/>
      <c r="E26" s="22"/>
      <c r="F26" s="22"/>
      <c r="G26" s="22"/>
      <c r="H26" s="22"/>
      <c r="I26" s="22">
        <v>0.5</v>
      </c>
      <c r="J26" s="22">
        <v>0.5</v>
      </c>
      <c r="K26" s="22"/>
      <c r="L26" s="22"/>
      <c r="M26" s="22"/>
      <c r="N26" s="22"/>
      <c r="O26" s="41"/>
      <c r="P26" s="32"/>
      <c r="Q26" s="32"/>
      <c r="R26" s="32"/>
      <c r="S26" s="32"/>
      <c r="T26" s="32"/>
      <c r="U26" s="32"/>
      <c r="V26" s="32"/>
      <c r="W26" s="32"/>
      <c r="X26" s="32"/>
      <c r="Y26" s="32"/>
      <c r="Z26" s="32"/>
      <c r="AA26" s="32"/>
      <c r="AB26" s="32"/>
      <c r="AC26" s="32"/>
      <c r="AD26" s="32"/>
      <c r="AE26" s="32"/>
    </row>
    <row r="27" s="1" customFormat="1" ht="13.5" customHeight="1" spans="1:31">
      <c r="A27" s="19"/>
      <c r="B27" s="20"/>
      <c r="C27" s="17"/>
      <c r="D27" s="21">
        <f t="shared" si="28"/>
        <v>0</v>
      </c>
      <c r="E27" s="21">
        <f t="shared" si="29"/>
        <v>0</v>
      </c>
      <c r="F27" s="21">
        <f t="shared" si="30"/>
        <v>0</v>
      </c>
      <c r="G27" s="21">
        <f t="shared" si="31"/>
        <v>0</v>
      </c>
      <c r="H27" s="21">
        <f t="shared" si="32"/>
        <v>0</v>
      </c>
      <c r="I27" s="21">
        <f t="shared" si="33"/>
        <v>94199.4</v>
      </c>
      <c r="J27" s="21">
        <f t="shared" si="34"/>
        <v>94199.4</v>
      </c>
      <c r="K27" s="21">
        <f t="shared" si="35"/>
        <v>0</v>
      </c>
      <c r="L27" s="21">
        <f t="shared" si="36"/>
        <v>0</v>
      </c>
      <c r="M27" s="21">
        <f t="shared" si="37"/>
        <v>0</v>
      </c>
      <c r="N27" s="21">
        <f t="shared" si="38"/>
        <v>0</v>
      </c>
      <c r="O27" s="40">
        <f t="shared" si="39"/>
        <v>0</v>
      </c>
      <c r="P27" s="32"/>
      <c r="Q27" s="32"/>
      <c r="R27" s="32"/>
      <c r="S27" s="32"/>
      <c r="T27" s="32"/>
      <c r="U27" s="32"/>
      <c r="V27" s="32"/>
      <c r="W27" s="32"/>
      <c r="X27" s="32"/>
      <c r="Y27" s="32"/>
      <c r="Z27" s="32"/>
      <c r="AA27" s="32"/>
      <c r="AB27" s="32"/>
      <c r="AC27" s="32"/>
      <c r="AD27" s="32"/>
      <c r="AE27" s="32"/>
    </row>
    <row r="28" s="1" customFormat="1" ht="13.5" customHeight="1" spans="1:31">
      <c r="A28" s="19">
        <v>10</v>
      </c>
      <c r="B28" s="20" t="s">
        <v>30</v>
      </c>
      <c r="C28" s="17">
        <f>Resumo!F19</f>
        <v>1781249.72</v>
      </c>
      <c r="D28" s="22"/>
      <c r="E28" s="22"/>
      <c r="F28" s="22"/>
      <c r="G28" s="22"/>
      <c r="H28" s="22"/>
      <c r="I28" s="22"/>
      <c r="J28" s="22">
        <f t="shared" ref="J28:L28" si="40">100%/3</f>
        <v>0.333333333333333</v>
      </c>
      <c r="K28" s="22">
        <f t="shared" si="40"/>
        <v>0.333333333333333</v>
      </c>
      <c r="L28" s="22">
        <f t="shared" si="40"/>
        <v>0.333333333333333</v>
      </c>
      <c r="M28" s="22"/>
      <c r="N28" s="22"/>
      <c r="O28" s="41"/>
      <c r="P28" s="32"/>
      <c r="Q28" s="32"/>
      <c r="R28" s="32"/>
      <c r="S28" s="32"/>
      <c r="T28" s="32"/>
      <c r="U28" s="32"/>
      <c r="V28" s="32"/>
      <c r="W28" s="32"/>
      <c r="X28" s="32"/>
      <c r="Y28" s="32"/>
      <c r="Z28" s="32"/>
      <c r="AA28" s="32"/>
      <c r="AB28" s="32"/>
      <c r="AC28" s="32"/>
      <c r="AD28" s="32"/>
      <c r="AE28" s="32"/>
    </row>
    <row r="29" s="1" customFormat="1" ht="13.5" customHeight="1" spans="1:31">
      <c r="A29" s="19"/>
      <c r="B29" s="20"/>
      <c r="C29" s="17"/>
      <c r="D29" s="21">
        <f t="shared" ref="D29:D33" si="41">ROUNDDOWN($C28*D28,4)</f>
        <v>0</v>
      </c>
      <c r="E29" s="21">
        <f t="shared" ref="E29:E33" si="42">ROUNDDOWN($C28*E28,4)</f>
        <v>0</v>
      </c>
      <c r="F29" s="21">
        <f t="shared" ref="F29:F33" si="43">ROUNDDOWN($C28*F28,4)</f>
        <v>0</v>
      </c>
      <c r="G29" s="21">
        <f t="shared" ref="G29:G33" si="44">ROUNDDOWN($C28*G28,4)</f>
        <v>0</v>
      </c>
      <c r="H29" s="21">
        <f t="shared" ref="H29:H33" si="45">ROUNDDOWN($C28*H28,4)</f>
        <v>0</v>
      </c>
      <c r="I29" s="21">
        <f t="shared" ref="I29:I33" si="46">ROUNDDOWN($C28*I28,4)</f>
        <v>0</v>
      </c>
      <c r="J29" s="21">
        <f t="shared" ref="J29:J33" si="47">ROUNDDOWN($C28*J28,4)</f>
        <v>593749.9066</v>
      </c>
      <c r="K29" s="21">
        <f t="shared" ref="K29:K33" si="48">ROUNDDOWN($C28*K28,4)</f>
        <v>593749.9066</v>
      </c>
      <c r="L29" s="21">
        <f t="shared" ref="L29:L33" si="49">ROUNDDOWN($C28*L28,4)</f>
        <v>593749.9066</v>
      </c>
      <c r="M29" s="21">
        <f t="shared" ref="M29:M33" si="50">ROUNDDOWN($C28*M28,4)</f>
        <v>0</v>
      </c>
      <c r="N29" s="21">
        <f t="shared" ref="N29:N33" si="51">ROUNDDOWN($C28*N28,4)</f>
        <v>0</v>
      </c>
      <c r="O29" s="40">
        <f t="shared" ref="O29:O33" si="52">ROUNDDOWN($C28*O28,4)</f>
        <v>0</v>
      </c>
      <c r="P29" s="32"/>
      <c r="Q29" s="32"/>
      <c r="R29" s="32"/>
      <c r="S29" s="32"/>
      <c r="T29" s="32"/>
      <c r="U29" s="32"/>
      <c r="V29" s="32"/>
      <c r="W29" s="32"/>
      <c r="X29" s="32"/>
      <c r="Y29" s="32"/>
      <c r="Z29" s="32"/>
      <c r="AA29" s="32"/>
      <c r="AB29" s="32"/>
      <c r="AC29" s="32"/>
      <c r="AD29" s="32"/>
      <c r="AE29" s="32"/>
    </row>
    <row r="30" s="1" customFormat="1" ht="13.5" customHeight="1" spans="1:31">
      <c r="A30" s="19">
        <v>11</v>
      </c>
      <c r="B30" s="20" t="s">
        <v>32</v>
      </c>
      <c r="C30" s="17">
        <f>Resumo!F20</f>
        <v>545592.27</v>
      </c>
      <c r="D30" s="22"/>
      <c r="E30" s="22"/>
      <c r="F30" s="22"/>
      <c r="G30" s="22"/>
      <c r="H30" s="22"/>
      <c r="I30" s="22"/>
      <c r="J30" s="22"/>
      <c r="K30" s="22">
        <v>0.5</v>
      </c>
      <c r="L30" s="22">
        <v>0.5</v>
      </c>
      <c r="M30" s="22"/>
      <c r="N30" s="22"/>
      <c r="O30" s="41"/>
      <c r="P30" s="32"/>
      <c r="Q30" s="32"/>
      <c r="R30" s="32"/>
      <c r="S30" s="32"/>
      <c r="T30" s="32"/>
      <c r="U30" s="32"/>
      <c r="V30" s="32"/>
      <c r="W30" s="32"/>
      <c r="X30" s="32"/>
      <c r="Y30" s="32"/>
      <c r="Z30" s="32"/>
      <c r="AA30" s="32"/>
      <c r="AB30" s="32"/>
      <c r="AC30" s="32"/>
      <c r="AD30" s="32"/>
      <c r="AE30" s="32"/>
    </row>
    <row r="31" s="1" customFormat="1" ht="13.5" customHeight="1" spans="1:31">
      <c r="A31" s="19"/>
      <c r="B31" s="20"/>
      <c r="C31" s="17"/>
      <c r="D31" s="21">
        <f t="shared" si="41"/>
        <v>0</v>
      </c>
      <c r="E31" s="21">
        <f t="shared" si="42"/>
        <v>0</v>
      </c>
      <c r="F31" s="21">
        <f t="shared" si="43"/>
        <v>0</v>
      </c>
      <c r="G31" s="21">
        <f t="shared" si="44"/>
        <v>0</v>
      </c>
      <c r="H31" s="21">
        <f t="shared" si="45"/>
        <v>0</v>
      </c>
      <c r="I31" s="21">
        <f t="shared" si="46"/>
        <v>0</v>
      </c>
      <c r="J31" s="21">
        <f t="shared" si="47"/>
        <v>0</v>
      </c>
      <c r="K31" s="21">
        <f t="shared" si="48"/>
        <v>272796.135</v>
      </c>
      <c r="L31" s="21">
        <f t="shared" si="49"/>
        <v>272796.135</v>
      </c>
      <c r="M31" s="21">
        <f t="shared" si="50"/>
        <v>0</v>
      </c>
      <c r="N31" s="21">
        <f t="shared" si="51"/>
        <v>0</v>
      </c>
      <c r="O31" s="40">
        <f t="shared" si="52"/>
        <v>0</v>
      </c>
      <c r="P31" s="32"/>
      <c r="Q31" s="32"/>
      <c r="R31" s="32"/>
      <c r="S31" s="32"/>
      <c r="T31" s="32"/>
      <c r="U31" s="32"/>
      <c r="V31" s="32"/>
      <c r="W31" s="32"/>
      <c r="X31" s="32"/>
      <c r="Y31" s="32"/>
      <c r="Z31" s="32"/>
      <c r="AA31" s="32"/>
      <c r="AB31" s="32"/>
      <c r="AC31" s="32"/>
      <c r="AD31" s="32"/>
      <c r="AE31" s="32"/>
    </row>
    <row r="32" s="1" customFormat="1" ht="13.5" customHeight="1" spans="1:31">
      <c r="A32" s="19">
        <v>12</v>
      </c>
      <c r="B32" s="20" t="s">
        <v>34</v>
      </c>
      <c r="C32" s="17">
        <f>Resumo!F21</f>
        <v>7752405.42</v>
      </c>
      <c r="D32" s="22"/>
      <c r="E32" s="22"/>
      <c r="F32" s="22">
        <f t="shared" ref="F32:O32" si="53">100%/10</f>
        <v>0.1</v>
      </c>
      <c r="G32" s="22">
        <f t="shared" si="53"/>
        <v>0.1</v>
      </c>
      <c r="H32" s="22">
        <f t="shared" si="53"/>
        <v>0.1</v>
      </c>
      <c r="I32" s="22">
        <f t="shared" si="53"/>
        <v>0.1</v>
      </c>
      <c r="J32" s="22">
        <f t="shared" si="53"/>
        <v>0.1</v>
      </c>
      <c r="K32" s="22">
        <f t="shared" si="53"/>
        <v>0.1</v>
      </c>
      <c r="L32" s="22">
        <f t="shared" si="53"/>
        <v>0.1</v>
      </c>
      <c r="M32" s="22">
        <f t="shared" si="53"/>
        <v>0.1</v>
      </c>
      <c r="N32" s="22">
        <f t="shared" si="53"/>
        <v>0.1</v>
      </c>
      <c r="O32" s="41">
        <f t="shared" si="53"/>
        <v>0.1</v>
      </c>
      <c r="P32" s="32"/>
      <c r="Q32" s="32"/>
      <c r="R32" s="32"/>
      <c r="S32" s="32"/>
      <c r="T32" s="32"/>
      <c r="U32" s="32"/>
      <c r="V32" s="32"/>
      <c r="W32" s="32"/>
      <c r="X32" s="32"/>
      <c r="Y32" s="32"/>
      <c r="Z32" s="32"/>
      <c r="AA32" s="32"/>
      <c r="AB32" s="32"/>
      <c r="AC32" s="32"/>
      <c r="AD32" s="32"/>
      <c r="AE32" s="32"/>
    </row>
    <row r="33" s="1" customFormat="1" ht="13.5" customHeight="1" spans="1:31">
      <c r="A33" s="19"/>
      <c r="B33" s="20"/>
      <c r="C33" s="17"/>
      <c r="D33" s="21">
        <f t="shared" si="41"/>
        <v>0</v>
      </c>
      <c r="E33" s="21">
        <f t="shared" si="42"/>
        <v>0</v>
      </c>
      <c r="F33" s="21">
        <f t="shared" si="43"/>
        <v>775240.542</v>
      </c>
      <c r="G33" s="21">
        <f t="shared" si="44"/>
        <v>775240.542</v>
      </c>
      <c r="H33" s="21">
        <f t="shared" si="45"/>
        <v>775240.542</v>
      </c>
      <c r="I33" s="21">
        <f t="shared" si="46"/>
        <v>775240.542</v>
      </c>
      <c r="J33" s="21">
        <f t="shared" si="47"/>
        <v>775240.542</v>
      </c>
      <c r="K33" s="21">
        <f t="shared" si="48"/>
        <v>775240.542</v>
      </c>
      <c r="L33" s="21">
        <f t="shared" si="49"/>
        <v>775240.542</v>
      </c>
      <c r="M33" s="21">
        <f t="shared" si="50"/>
        <v>775240.542</v>
      </c>
      <c r="N33" s="21">
        <f t="shared" si="51"/>
        <v>775240.542</v>
      </c>
      <c r="O33" s="40">
        <f t="shared" si="52"/>
        <v>775240.542</v>
      </c>
      <c r="P33" s="32"/>
      <c r="Q33" s="32"/>
      <c r="R33" s="32"/>
      <c r="S33" s="32"/>
      <c r="T33" s="32"/>
      <c r="U33" s="32"/>
      <c r="V33" s="32"/>
      <c r="W33" s="32"/>
      <c r="X33" s="32"/>
      <c r="Y33" s="32"/>
      <c r="Z33" s="32"/>
      <c r="AA33" s="32"/>
      <c r="AB33" s="32"/>
      <c r="AC33" s="32"/>
      <c r="AD33" s="32"/>
      <c r="AE33" s="32"/>
    </row>
    <row r="34" s="1" customFormat="1" ht="13.5" customHeight="1" spans="1:31">
      <c r="A34" s="19">
        <v>13</v>
      </c>
      <c r="B34" s="20" t="s">
        <v>36</v>
      </c>
      <c r="C34" s="17">
        <f>Resumo!F22</f>
        <v>772164.38</v>
      </c>
      <c r="D34" s="22"/>
      <c r="E34" s="22"/>
      <c r="F34" s="22">
        <f t="shared" ref="F34:O34" si="54">100%/10</f>
        <v>0.1</v>
      </c>
      <c r="G34" s="22">
        <f t="shared" si="54"/>
        <v>0.1</v>
      </c>
      <c r="H34" s="22">
        <f t="shared" si="54"/>
        <v>0.1</v>
      </c>
      <c r="I34" s="22">
        <f t="shared" si="54"/>
        <v>0.1</v>
      </c>
      <c r="J34" s="22">
        <f t="shared" si="54"/>
        <v>0.1</v>
      </c>
      <c r="K34" s="22">
        <f t="shared" si="54"/>
        <v>0.1</v>
      </c>
      <c r="L34" s="22">
        <f t="shared" si="54"/>
        <v>0.1</v>
      </c>
      <c r="M34" s="22">
        <f t="shared" si="54"/>
        <v>0.1</v>
      </c>
      <c r="N34" s="22">
        <f t="shared" si="54"/>
        <v>0.1</v>
      </c>
      <c r="O34" s="41">
        <f t="shared" si="54"/>
        <v>0.1</v>
      </c>
      <c r="P34" s="32"/>
      <c r="Q34" s="32"/>
      <c r="R34" s="32"/>
      <c r="S34" s="32"/>
      <c r="T34" s="32"/>
      <c r="U34" s="32"/>
      <c r="V34" s="32"/>
      <c r="W34" s="32"/>
      <c r="X34" s="32"/>
      <c r="Y34" s="32"/>
      <c r="Z34" s="32"/>
      <c r="AA34" s="32"/>
      <c r="AB34" s="32"/>
      <c r="AC34" s="32"/>
      <c r="AD34" s="32"/>
      <c r="AE34" s="32"/>
    </row>
    <row r="35" s="1" customFormat="1" ht="13.5" customHeight="1" spans="1:31">
      <c r="A35" s="19"/>
      <c r="B35" s="20"/>
      <c r="C35" s="17"/>
      <c r="D35" s="21">
        <f t="shared" ref="D35:D39" si="55">ROUNDDOWN($C34*D34,4)</f>
        <v>0</v>
      </c>
      <c r="E35" s="21">
        <f t="shared" ref="E35:E39" si="56">ROUNDDOWN($C34*E34,4)</f>
        <v>0</v>
      </c>
      <c r="F35" s="21">
        <f t="shared" ref="F35:F39" si="57">ROUNDDOWN($C34*F34,4)</f>
        <v>77216.438</v>
      </c>
      <c r="G35" s="21">
        <f t="shared" ref="G35:G39" si="58">ROUNDDOWN($C34*G34,4)</f>
        <v>77216.438</v>
      </c>
      <c r="H35" s="21">
        <f t="shared" ref="H35:H39" si="59">ROUNDDOWN($C34*H34,4)</f>
        <v>77216.438</v>
      </c>
      <c r="I35" s="21">
        <f t="shared" ref="I35:I39" si="60">ROUNDDOWN($C34*I34,4)</f>
        <v>77216.438</v>
      </c>
      <c r="J35" s="21">
        <f t="shared" ref="J35:J39" si="61">ROUNDDOWN($C34*J34,4)</f>
        <v>77216.438</v>
      </c>
      <c r="K35" s="21">
        <f t="shared" ref="K35:K39" si="62">ROUNDDOWN($C34*K34,4)</f>
        <v>77216.438</v>
      </c>
      <c r="L35" s="21">
        <f t="shared" ref="L35:L39" si="63">ROUNDDOWN($C34*L34,4)</f>
        <v>77216.438</v>
      </c>
      <c r="M35" s="21">
        <f t="shared" ref="M35:M39" si="64">ROUNDDOWN($C34*M34,4)</f>
        <v>77216.438</v>
      </c>
      <c r="N35" s="21">
        <f t="shared" ref="N35:N39" si="65">ROUNDDOWN($C34*N34,4)</f>
        <v>77216.438</v>
      </c>
      <c r="O35" s="40">
        <f t="shared" ref="O35:O39" si="66">ROUNDDOWN($C34*O34,4)</f>
        <v>77216.438</v>
      </c>
      <c r="P35" s="32"/>
      <c r="Q35" s="32"/>
      <c r="R35" s="32"/>
      <c r="S35" s="32"/>
      <c r="T35" s="32"/>
      <c r="U35" s="32"/>
      <c r="V35" s="32"/>
      <c r="W35" s="32"/>
      <c r="X35" s="32"/>
      <c r="Y35" s="32"/>
      <c r="Z35" s="32"/>
      <c r="AA35" s="32"/>
      <c r="AB35" s="32"/>
      <c r="AC35" s="32"/>
      <c r="AD35" s="32"/>
      <c r="AE35" s="32"/>
    </row>
    <row r="36" s="1" customFormat="1" ht="13.5" customHeight="1" spans="1:31">
      <c r="A36" s="19">
        <v>14</v>
      </c>
      <c r="B36" s="20" t="s">
        <v>38</v>
      </c>
      <c r="C36" s="17">
        <f>Resumo!F23</f>
        <v>1897815.12</v>
      </c>
      <c r="D36" s="22">
        <f t="shared" ref="D36:O36" si="67">100%/12</f>
        <v>0.0833333333333333</v>
      </c>
      <c r="E36" s="22">
        <f t="shared" si="67"/>
        <v>0.0833333333333333</v>
      </c>
      <c r="F36" s="22">
        <f t="shared" si="67"/>
        <v>0.0833333333333333</v>
      </c>
      <c r="G36" s="22">
        <f t="shared" si="67"/>
        <v>0.0833333333333333</v>
      </c>
      <c r="H36" s="22">
        <f t="shared" si="67"/>
        <v>0.0833333333333333</v>
      </c>
      <c r="I36" s="22">
        <f t="shared" si="67"/>
        <v>0.0833333333333333</v>
      </c>
      <c r="J36" s="22">
        <f t="shared" si="67"/>
        <v>0.0833333333333333</v>
      </c>
      <c r="K36" s="22">
        <f t="shared" si="67"/>
        <v>0.0833333333333333</v>
      </c>
      <c r="L36" s="22">
        <f t="shared" si="67"/>
        <v>0.0833333333333333</v>
      </c>
      <c r="M36" s="22">
        <f t="shared" si="67"/>
        <v>0.0833333333333333</v>
      </c>
      <c r="N36" s="22">
        <f t="shared" si="67"/>
        <v>0.0833333333333333</v>
      </c>
      <c r="O36" s="41">
        <f t="shared" si="67"/>
        <v>0.0833333333333333</v>
      </c>
      <c r="P36" s="32"/>
      <c r="Q36" s="32"/>
      <c r="R36" s="32"/>
      <c r="S36" s="32"/>
      <c r="T36" s="32"/>
      <c r="U36" s="32"/>
      <c r="V36" s="32"/>
      <c r="W36" s="32"/>
      <c r="X36" s="32"/>
      <c r="Y36" s="32"/>
      <c r="Z36" s="32"/>
      <c r="AA36" s="32"/>
      <c r="AB36" s="32"/>
      <c r="AC36" s="32"/>
      <c r="AD36" s="32"/>
      <c r="AE36" s="32"/>
    </row>
    <row r="37" s="1" customFormat="1" ht="13.5" customHeight="1" spans="1:31">
      <c r="A37" s="19"/>
      <c r="B37" s="20"/>
      <c r="C37" s="17"/>
      <c r="D37" s="21">
        <f t="shared" si="55"/>
        <v>158151.26</v>
      </c>
      <c r="E37" s="21">
        <f t="shared" si="56"/>
        <v>158151.26</v>
      </c>
      <c r="F37" s="21">
        <f t="shared" si="57"/>
        <v>158151.26</v>
      </c>
      <c r="G37" s="21">
        <f t="shared" si="58"/>
        <v>158151.26</v>
      </c>
      <c r="H37" s="21">
        <f t="shared" si="59"/>
        <v>158151.26</v>
      </c>
      <c r="I37" s="21">
        <f t="shared" si="60"/>
        <v>158151.26</v>
      </c>
      <c r="J37" s="21">
        <f t="shared" si="61"/>
        <v>158151.26</v>
      </c>
      <c r="K37" s="21">
        <f t="shared" si="62"/>
        <v>158151.26</v>
      </c>
      <c r="L37" s="21">
        <f t="shared" si="63"/>
        <v>158151.26</v>
      </c>
      <c r="M37" s="21">
        <f t="shared" si="64"/>
        <v>158151.26</v>
      </c>
      <c r="N37" s="21">
        <f t="shared" si="65"/>
        <v>158151.26</v>
      </c>
      <c r="O37" s="40">
        <f t="shared" si="66"/>
        <v>158151.26</v>
      </c>
      <c r="P37" s="32"/>
      <c r="Q37" s="32"/>
      <c r="R37" s="32"/>
      <c r="S37" s="32"/>
      <c r="T37" s="32"/>
      <c r="U37" s="32"/>
      <c r="V37" s="32"/>
      <c r="W37" s="32"/>
      <c r="X37" s="32"/>
      <c r="Y37" s="32"/>
      <c r="Z37" s="32"/>
      <c r="AA37" s="32"/>
      <c r="AB37" s="32"/>
      <c r="AC37" s="32"/>
      <c r="AD37" s="32"/>
      <c r="AE37" s="32"/>
    </row>
    <row r="38" s="1" customFormat="1" ht="13.5" customHeight="1" spans="1:31">
      <c r="A38" s="19">
        <v>15</v>
      </c>
      <c r="B38" s="20" t="s">
        <v>40</v>
      </c>
      <c r="C38" s="17">
        <f>Resumo!F24</f>
        <v>3806975.12</v>
      </c>
      <c r="D38" s="22"/>
      <c r="E38" s="22"/>
      <c r="F38" s="22"/>
      <c r="G38" s="22">
        <f t="shared" ref="G38:O38" si="68">100%/9</f>
        <v>0.111111111111111</v>
      </c>
      <c r="H38" s="22">
        <f t="shared" si="68"/>
        <v>0.111111111111111</v>
      </c>
      <c r="I38" s="22">
        <f t="shared" si="68"/>
        <v>0.111111111111111</v>
      </c>
      <c r="J38" s="22">
        <f t="shared" si="68"/>
        <v>0.111111111111111</v>
      </c>
      <c r="K38" s="22">
        <f t="shared" si="68"/>
        <v>0.111111111111111</v>
      </c>
      <c r="L38" s="22">
        <f t="shared" si="68"/>
        <v>0.111111111111111</v>
      </c>
      <c r="M38" s="22">
        <f t="shared" si="68"/>
        <v>0.111111111111111</v>
      </c>
      <c r="N38" s="22">
        <f t="shared" si="68"/>
        <v>0.111111111111111</v>
      </c>
      <c r="O38" s="41">
        <f t="shared" si="68"/>
        <v>0.111111111111111</v>
      </c>
      <c r="P38" s="32"/>
      <c r="Q38" s="32"/>
      <c r="R38" s="32"/>
      <c r="S38" s="32"/>
      <c r="T38" s="32"/>
      <c r="U38" s="32"/>
      <c r="V38" s="32"/>
      <c r="W38" s="32"/>
      <c r="X38" s="32"/>
      <c r="Y38" s="32"/>
      <c r="Z38" s="32"/>
      <c r="AA38" s="32"/>
      <c r="AB38" s="32"/>
      <c r="AC38" s="32"/>
      <c r="AD38" s="32"/>
      <c r="AE38" s="32"/>
    </row>
    <row r="39" s="1" customFormat="1" ht="13.5" customHeight="1" spans="1:31">
      <c r="A39" s="19"/>
      <c r="B39" s="20"/>
      <c r="C39" s="17"/>
      <c r="D39" s="21">
        <f t="shared" si="55"/>
        <v>0</v>
      </c>
      <c r="E39" s="21">
        <f t="shared" si="56"/>
        <v>0</v>
      </c>
      <c r="F39" s="21">
        <f t="shared" si="57"/>
        <v>0</v>
      </c>
      <c r="G39" s="21">
        <f t="shared" si="58"/>
        <v>422997.2355</v>
      </c>
      <c r="H39" s="21">
        <f t="shared" si="59"/>
        <v>422997.2355</v>
      </c>
      <c r="I39" s="21">
        <f t="shared" si="60"/>
        <v>422997.2355</v>
      </c>
      <c r="J39" s="21">
        <f t="shared" si="61"/>
        <v>422997.2355</v>
      </c>
      <c r="K39" s="21">
        <f t="shared" si="62"/>
        <v>422997.2355</v>
      </c>
      <c r="L39" s="21">
        <f t="shared" si="63"/>
        <v>422997.2355</v>
      </c>
      <c r="M39" s="21">
        <f t="shared" si="64"/>
        <v>422997.2355</v>
      </c>
      <c r="N39" s="21">
        <f t="shared" si="65"/>
        <v>422997.2355</v>
      </c>
      <c r="O39" s="40">
        <f t="shared" si="66"/>
        <v>422997.2355</v>
      </c>
      <c r="P39" s="32"/>
      <c r="Q39" s="32"/>
      <c r="R39" s="32"/>
      <c r="S39" s="32"/>
      <c r="T39" s="32"/>
      <c r="U39" s="32"/>
      <c r="V39" s="32"/>
      <c r="W39" s="32"/>
      <c r="X39" s="32"/>
      <c r="Y39" s="32"/>
      <c r="Z39" s="32"/>
      <c r="AA39" s="32"/>
      <c r="AB39" s="32"/>
      <c r="AC39" s="32"/>
      <c r="AD39" s="32"/>
      <c r="AE39" s="32"/>
    </row>
    <row r="40" s="1" customFormat="1" ht="13.5" customHeight="1" spans="1:31">
      <c r="A40" s="19">
        <v>16</v>
      </c>
      <c r="B40" s="20" t="s">
        <v>42</v>
      </c>
      <c r="C40" s="17">
        <f>Resumo!F25</f>
        <v>81658.45</v>
      </c>
      <c r="D40" s="22"/>
      <c r="E40" s="22"/>
      <c r="F40" s="22"/>
      <c r="G40" s="22"/>
      <c r="H40" s="22"/>
      <c r="I40" s="22"/>
      <c r="J40" s="22"/>
      <c r="K40" s="22"/>
      <c r="L40" s="22">
        <f t="shared" ref="L40:O40" si="69">100%/4</f>
        <v>0.25</v>
      </c>
      <c r="M40" s="22">
        <f t="shared" si="69"/>
        <v>0.25</v>
      </c>
      <c r="N40" s="22">
        <f t="shared" si="69"/>
        <v>0.25</v>
      </c>
      <c r="O40" s="41">
        <f t="shared" si="69"/>
        <v>0.25</v>
      </c>
      <c r="P40" s="32"/>
      <c r="Q40" s="32"/>
      <c r="R40" s="32"/>
      <c r="S40" s="32"/>
      <c r="T40" s="32"/>
      <c r="U40" s="32"/>
      <c r="V40" s="32"/>
      <c r="W40" s="32"/>
      <c r="X40" s="32"/>
      <c r="Y40" s="32"/>
      <c r="Z40" s="32"/>
      <c r="AA40" s="32"/>
      <c r="AB40" s="32"/>
      <c r="AC40" s="32"/>
      <c r="AD40" s="32"/>
      <c r="AE40" s="32"/>
    </row>
    <row r="41" s="1" customFormat="1" ht="13.5" customHeight="1" spans="1:31">
      <c r="A41" s="19"/>
      <c r="B41" s="20"/>
      <c r="C41" s="17"/>
      <c r="D41" s="21">
        <f t="shared" ref="D41:D45" si="70">ROUNDDOWN($C40*D40,4)</f>
        <v>0</v>
      </c>
      <c r="E41" s="21">
        <f t="shared" ref="E41:E45" si="71">ROUNDDOWN($C40*E40,4)</f>
        <v>0</v>
      </c>
      <c r="F41" s="21">
        <f t="shared" ref="F41:F45" si="72">ROUNDDOWN($C40*F40,4)</f>
        <v>0</v>
      </c>
      <c r="G41" s="21">
        <f t="shared" ref="G41:G45" si="73">ROUNDDOWN($C40*G40,4)</f>
        <v>0</v>
      </c>
      <c r="H41" s="21">
        <f t="shared" ref="H41:H45" si="74">ROUNDDOWN($C40*H40,4)</f>
        <v>0</v>
      </c>
      <c r="I41" s="21">
        <f t="shared" ref="I41:I45" si="75">ROUNDDOWN($C40*I40,4)</f>
        <v>0</v>
      </c>
      <c r="J41" s="21">
        <f t="shared" ref="J41:J45" si="76">ROUNDDOWN($C40*J40,4)</f>
        <v>0</v>
      </c>
      <c r="K41" s="21">
        <f t="shared" ref="K41:K45" si="77">ROUNDDOWN($C40*K40,4)</f>
        <v>0</v>
      </c>
      <c r="L41" s="21">
        <f t="shared" ref="L41:L45" si="78">ROUNDDOWN($C40*L40,4)</f>
        <v>20414.6125</v>
      </c>
      <c r="M41" s="21">
        <f t="shared" ref="M41:M45" si="79">ROUNDDOWN($C40*M40,4)</f>
        <v>20414.6125</v>
      </c>
      <c r="N41" s="21">
        <f t="shared" ref="N41:N45" si="80">ROUNDDOWN($C40*N40,4)</f>
        <v>20414.6125</v>
      </c>
      <c r="O41" s="40">
        <f t="shared" ref="O41:O45" si="81">ROUNDDOWN($C40*O40,4)</f>
        <v>20414.6125</v>
      </c>
      <c r="P41" s="32"/>
      <c r="Q41" s="32"/>
      <c r="R41" s="32"/>
      <c r="S41" s="32"/>
      <c r="T41" s="32"/>
      <c r="U41" s="32"/>
      <c r="V41" s="32"/>
      <c r="W41" s="32"/>
      <c r="X41" s="32"/>
      <c r="Y41" s="32"/>
      <c r="Z41" s="32"/>
      <c r="AA41" s="32"/>
      <c r="AB41" s="32"/>
      <c r="AC41" s="32"/>
      <c r="AD41" s="32"/>
      <c r="AE41" s="32"/>
    </row>
    <row r="42" s="1" customFormat="1" ht="13.5" customHeight="1" spans="1:31">
      <c r="A42" s="19">
        <v>17</v>
      </c>
      <c r="B42" s="20" t="s">
        <v>44</v>
      </c>
      <c r="C42" s="17">
        <f>Resumo!F26</f>
        <v>1133310.51</v>
      </c>
      <c r="D42" s="22"/>
      <c r="E42" s="22"/>
      <c r="F42" s="22"/>
      <c r="G42" s="22"/>
      <c r="H42" s="22"/>
      <c r="I42" s="22"/>
      <c r="J42" s="22">
        <f t="shared" ref="J42:O42" si="82">100%/6</f>
        <v>0.166666666666667</v>
      </c>
      <c r="K42" s="22">
        <f t="shared" si="82"/>
        <v>0.166666666666667</v>
      </c>
      <c r="L42" s="22">
        <f t="shared" si="82"/>
        <v>0.166666666666667</v>
      </c>
      <c r="M42" s="22">
        <f t="shared" si="82"/>
        <v>0.166666666666667</v>
      </c>
      <c r="N42" s="22">
        <f t="shared" si="82"/>
        <v>0.166666666666667</v>
      </c>
      <c r="O42" s="41">
        <f t="shared" si="82"/>
        <v>0.166666666666667</v>
      </c>
      <c r="P42" s="32"/>
      <c r="Q42" s="32"/>
      <c r="R42" s="32"/>
      <c r="S42" s="32"/>
      <c r="T42" s="32"/>
      <c r="U42" s="32"/>
      <c r="V42" s="32"/>
      <c r="W42" s="32"/>
      <c r="X42" s="32"/>
      <c r="Y42" s="32"/>
      <c r="Z42" s="32"/>
      <c r="AA42" s="32"/>
      <c r="AB42" s="32"/>
      <c r="AC42" s="32"/>
      <c r="AD42" s="32"/>
      <c r="AE42" s="32"/>
    </row>
    <row r="43" s="1" customFormat="1" ht="13.5" customHeight="1" spans="1:31">
      <c r="A43" s="19"/>
      <c r="B43" s="20"/>
      <c r="C43" s="17"/>
      <c r="D43" s="21">
        <f t="shared" si="70"/>
        <v>0</v>
      </c>
      <c r="E43" s="21">
        <f t="shared" si="71"/>
        <v>0</v>
      </c>
      <c r="F43" s="21">
        <f t="shared" si="72"/>
        <v>0</v>
      </c>
      <c r="G43" s="21">
        <f t="shared" si="73"/>
        <v>0</v>
      </c>
      <c r="H43" s="21">
        <f t="shared" si="74"/>
        <v>0</v>
      </c>
      <c r="I43" s="21">
        <f t="shared" si="75"/>
        <v>0</v>
      </c>
      <c r="J43" s="21">
        <f t="shared" si="76"/>
        <v>188885.085</v>
      </c>
      <c r="K43" s="21">
        <f t="shared" si="77"/>
        <v>188885.085</v>
      </c>
      <c r="L43" s="21">
        <f t="shared" si="78"/>
        <v>188885.085</v>
      </c>
      <c r="M43" s="21">
        <f t="shared" si="79"/>
        <v>188885.085</v>
      </c>
      <c r="N43" s="21">
        <f t="shared" si="80"/>
        <v>188885.085</v>
      </c>
      <c r="O43" s="40">
        <f t="shared" si="81"/>
        <v>188885.085</v>
      </c>
      <c r="P43" s="32"/>
      <c r="Q43" s="32"/>
      <c r="R43" s="32"/>
      <c r="S43" s="32"/>
      <c r="T43" s="32"/>
      <c r="U43" s="32"/>
      <c r="V43" s="32"/>
      <c r="W43" s="32"/>
      <c r="X43" s="32"/>
      <c r="Y43" s="32"/>
      <c r="Z43" s="32"/>
      <c r="AA43" s="32"/>
      <c r="AB43" s="32"/>
      <c r="AC43" s="32"/>
      <c r="AD43" s="32"/>
      <c r="AE43" s="32"/>
    </row>
    <row r="44" s="1" customFormat="1" ht="13.5" customHeight="1" spans="1:31">
      <c r="A44" s="19">
        <v>18</v>
      </c>
      <c r="B44" s="20" t="s">
        <v>46</v>
      </c>
      <c r="C44" s="17">
        <f>Resumo!F27</f>
        <v>583792.84</v>
      </c>
      <c r="D44" s="22"/>
      <c r="E44" s="22"/>
      <c r="F44" s="22"/>
      <c r="G44" s="22"/>
      <c r="H44" s="22"/>
      <c r="I44" s="22"/>
      <c r="J44" s="22"/>
      <c r="K44" s="22"/>
      <c r="L44" s="22"/>
      <c r="M44" s="22">
        <f t="shared" ref="M44:O44" si="83">100%/3</f>
        <v>0.333333333333333</v>
      </c>
      <c r="N44" s="22">
        <f t="shared" si="83"/>
        <v>0.333333333333333</v>
      </c>
      <c r="O44" s="41">
        <f t="shared" si="83"/>
        <v>0.333333333333333</v>
      </c>
      <c r="P44" s="32"/>
      <c r="Q44" s="32"/>
      <c r="R44" s="32"/>
      <c r="S44" s="32"/>
      <c r="T44" s="32"/>
      <c r="U44" s="32"/>
      <c r="V44" s="32"/>
      <c r="W44" s="32"/>
      <c r="X44" s="32"/>
      <c r="Y44" s="32"/>
      <c r="Z44" s="32"/>
      <c r="AA44" s="32"/>
      <c r="AB44" s="32"/>
      <c r="AC44" s="32"/>
      <c r="AD44" s="32"/>
      <c r="AE44" s="32"/>
    </row>
    <row r="45" s="1" customFormat="1" ht="13.5" customHeight="1" spans="1:31">
      <c r="A45" s="19"/>
      <c r="B45" s="20"/>
      <c r="C45" s="17"/>
      <c r="D45" s="21">
        <f t="shared" si="70"/>
        <v>0</v>
      </c>
      <c r="E45" s="21">
        <f t="shared" si="71"/>
        <v>0</v>
      </c>
      <c r="F45" s="21">
        <f t="shared" si="72"/>
        <v>0</v>
      </c>
      <c r="G45" s="21">
        <f t="shared" si="73"/>
        <v>0</v>
      </c>
      <c r="H45" s="21">
        <f t="shared" si="74"/>
        <v>0</v>
      </c>
      <c r="I45" s="21">
        <f t="shared" si="75"/>
        <v>0</v>
      </c>
      <c r="J45" s="21">
        <f t="shared" si="76"/>
        <v>0</v>
      </c>
      <c r="K45" s="21">
        <f t="shared" si="77"/>
        <v>0</v>
      </c>
      <c r="L45" s="21">
        <f t="shared" si="78"/>
        <v>0</v>
      </c>
      <c r="M45" s="21">
        <f t="shared" si="79"/>
        <v>194597.6133</v>
      </c>
      <c r="N45" s="21">
        <f t="shared" si="80"/>
        <v>194597.6133</v>
      </c>
      <c r="O45" s="40">
        <f t="shared" si="81"/>
        <v>194597.6133</v>
      </c>
      <c r="P45" s="32"/>
      <c r="Q45" s="32"/>
      <c r="R45" s="32"/>
      <c r="S45" s="32"/>
      <c r="T45" s="32"/>
      <c r="U45" s="32"/>
      <c r="V45" s="32"/>
      <c r="W45" s="32"/>
      <c r="X45" s="32"/>
      <c r="Y45" s="32"/>
      <c r="Z45" s="32"/>
      <c r="AA45" s="32"/>
      <c r="AB45" s="32"/>
      <c r="AC45" s="32"/>
      <c r="AD45" s="32"/>
      <c r="AE45" s="32"/>
    </row>
    <row r="46" s="1" customFormat="1" ht="13.5" customHeight="1" spans="1:31">
      <c r="A46" s="19">
        <v>19</v>
      </c>
      <c r="B46" s="20" t="s">
        <v>48</v>
      </c>
      <c r="C46" s="17">
        <f>Resumo!F28</f>
        <v>478972.84</v>
      </c>
      <c r="D46" s="22"/>
      <c r="E46" s="22"/>
      <c r="F46" s="22"/>
      <c r="G46" s="22"/>
      <c r="H46" s="22"/>
      <c r="I46" s="22"/>
      <c r="J46" s="22"/>
      <c r="K46" s="22">
        <f t="shared" ref="K46:O46" si="84">100%/5</f>
        <v>0.2</v>
      </c>
      <c r="L46" s="22">
        <f t="shared" si="84"/>
        <v>0.2</v>
      </c>
      <c r="M46" s="22">
        <f t="shared" si="84"/>
        <v>0.2</v>
      </c>
      <c r="N46" s="22">
        <f t="shared" si="84"/>
        <v>0.2</v>
      </c>
      <c r="O46" s="41">
        <f t="shared" si="84"/>
        <v>0.2</v>
      </c>
      <c r="P46" s="32"/>
      <c r="Q46" s="32"/>
      <c r="R46" s="32"/>
      <c r="S46" s="32"/>
      <c r="T46" s="32"/>
      <c r="U46" s="32"/>
      <c r="V46" s="32"/>
      <c r="W46" s="32"/>
      <c r="X46" s="32"/>
      <c r="Y46" s="32"/>
      <c r="Z46" s="32"/>
      <c r="AA46" s="32"/>
      <c r="AB46" s="32"/>
      <c r="AC46" s="32"/>
      <c r="AD46" s="32"/>
      <c r="AE46" s="32"/>
    </row>
    <row r="47" s="1" customFormat="1" ht="13.5" customHeight="1" spans="1:31">
      <c r="A47" s="19"/>
      <c r="B47" s="20"/>
      <c r="C47" s="17"/>
      <c r="D47" s="21">
        <f t="shared" ref="D47:D51" si="85">ROUNDDOWN($C46*D46,4)</f>
        <v>0</v>
      </c>
      <c r="E47" s="21">
        <f t="shared" ref="E47:E51" si="86">ROUNDDOWN($C46*E46,4)</f>
        <v>0</v>
      </c>
      <c r="F47" s="21">
        <f t="shared" ref="F47:F51" si="87">ROUNDDOWN($C46*F46,4)</f>
        <v>0</v>
      </c>
      <c r="G47" s="21">
        <f t="shared" ref="G47:G51" si="88">ROUNDDOWN($C46*G46,4)</f>
        <v>0</v>
      </c>
      <c r="H47" s="21">
        <f t="shared" ref="H47:H51" si="89">ROUNDDOWN($C46*H46,4)</f>
        <v>0</v>
      </c>
      <c r="I47" s="21">
        <f t="shared" ref="I47:I51" si="90">ROUNDDOWN($C46*I46,4)</f>
        <v>0</v>
      </c>
      <c r="J47" s="21">
        <f t="shared" ref="J47:J51" si="91">ROUNDDOWN($C46*J46,4)</f>
        <v>0</v>
      </c>
      <c r="K47" s="21">
        <f t="shared" ref="K47:K51" si="92">ROUNDDOWN($C46*K46,4)</f>
        <v>95794.568</v>
      </c>
      <c r="L47" s="21">
        <f t="shared" ref="L47:L51" si="93">ROUNDDOWN($C46*L46,4)</f>
        <v>95794.568</v>
      </c>
      <c r="M47" s="21">
        <f t="shared" ref="M47:M51" si="94">ROUNDDOWN($C46*M46,4)</f>
        <v>95794.568</v>
      </c>
      <c r="N47" s="21">
        <f t="shared" ref="N47:N51" si="95">ROUNDDOWN($C46*N46,4)</f>
        <v>95794.568</v>
      </c>
      <c r="O47" s="40">
        <f t="shared" ref="O47:O51" si="96">ROUNDDOWN($C46*O46,4)</f>
        <v>95794.568</v>
      </c>
      <c r="P47" s="32"/>
      <c r="Q47" s="32"/>
      <c r="R47" s="32"/>
      <c r="S47" s="32"/>
      <c r="T47" s="32"/>
      <c r="U47" s="32"/>
      <c r="V47" s="32"/>
      <c r="W47" s="32"/>
      <c r="X47" s="32"/>
      <c r="Y47" s="32"/>
      <c r="Z47" s="32"/>
      <c r="AA47" s="32"/>
      <c r="AB47" s="32"/>
      <c r="AC47" s="32"/>
      <c r="AD47" s="32"/>
      <c r="AE47" s="32"/>
    </row>
    <row r="48" s="1" customFormat="1" ht="13.5" customHeight="1" spans="1:31">
      <c r="A48" s="19">
        <v>20</v>
      </c>
      <c r="B48" s="20" t="s">
        <v>50</v>
      </c>
      <c r="C48" s="17">
        <f>Resumo!F29</f>
        <v>1018379.53</v>
      </c>
      <c r="D48" s="22"/>
      <c r="E48" s="22"/>
      <c r="F48" s="22"/>
      <c r="G48" s="22"/>
      <c r="H48" s="22"/>
      <c r="I48" s="22"/>
      <c r="J48" s="22"/>
      <c r="K48" s="22"/>
      <c r="L48" s="22"/>
      <c r="M48" s="22"/>
      <c r="N48" s="22">
        <v>0.5</v>
      </c>
      <c r="O48" s="41">
        <v>0.5</v>
      </c>
      <c r="P48" s="32"/>
      <c r="Q48" s="32"/>
      <c r="R48" s="32"/>
      <c r="S48" s="32"/>
      <c r="T48" s="32"/>
      <c r="U48" s="32"/>
      <c r="V48" s="32"/>
      <c r="W48" s="32"/>
      <c r="X48" s="32"/>
      <c r="Y48" s="32"/>
      <c r="Z48" s="32"/>
      <c r="AA48" s="32"/>
      <c r="AB48" s="32"/>
      <c r="AC48" s="32"/>
      <c r="AD48" s="32"/>
      <c r="AE48" s="32"/>
    </row>
    <row r="49" s="1" customFormat="1" ht="13.5" customHeight="1" spans="1:31">
      <c r="A49" s="19"/>
      <c r="B49" s="20"/>
      <c r="C49" s="17"/>
      <c r="D49" s="21">
        <f t="shared" si="85"/>
        <v>0</v>
      </c>
      <c r="E49" s="21">
        <f t="shared" si="86"/>
        <v>0</v>
      </c>
      <c r="F49" s="21">
        <f t="shared" si="87"/>
        <v>0</v>
      </c>
      <c r="G49" s="21">
        <f t="shared" si="88"/>
        <v>0</v>
      </c>
      <c r="H49" s="21">
        <f t="shared" si="89"/>
        <v>0</v>
      </c>
      <c r="I49" s="21">
        <f t="shared" si="90"/>
        <v>0</v>
      </c>
      <c r="J49" s="21">
        <f t="shared" si="91"/>
        <v>0</v>
      </c>
      <c r="K49" s="21">
        <f t="shared" si="92"/>
        <v>0</v>
      </c>
      <c r="L49" s="21">
        <f t="shared" si="93"/>
        <v>0</v>
      </c>
      <c r="M49" s="21">
        <f t="shared" si="94"/>
        <v>0</v>
      </c>
      <c r="N49" s="21">
        <f t="shared" si="95"/>
        <v>509189.765</v>
      </c>
      <c r="O49" s="40">
        <f t="shared" si="96"/>
        <v>509189.765</v>
      </c>
      <c r="P49" s="32"/>
      <c r="Q49" s="32"/>
      <c r="R49" s="32"/>
      <c r="S49" s="32"/>
      <c r="T49" s="32"/>
      <c r="U49" s="32"/>
      <c r="V49" s="32"/>
      <c r="W49" s="32"/>
      <c r="X49" s="32"/>
      <c r="Y49" s="32"/>
      <c r="Z49" s="32"/>
      <c r="AA49" s="32"/>
      <c r="AB49" s="32"/>
      <c r="AC49" s="32"/>
      <c r="AD49" s="32"/>
      <c r="AE49" s="32"/>
    </row>
    <row r="50" s="1" customFormat="1" ht="13.5" customHeight="1" spans="1:31">
      <c r="A50" s="19">
        <v>21</v>
      </c>
      <c r="B50" s="20" t="s">
        <v>52</v>
      </c>
      <c r="C50" s="17">
        <f>Resumo!F30</f>
        <v>158362.43</v>
      </c>
      <c r="D50" s="22">
        <f t="shared" ref="D50:O50" si="97">100%/12</f>
        <v>0.0833333333333333</v>
      </c>
      <c r="E50" s="22">
        <f t="shared" si="97"/>
        <v>0.0833333333333333</v>
      </c>
      <c r="F50" s="22">
        <f t="shared" si="97"/>
        <v>0.0833333333333333</v>
      </c>
      <c r="G50" s="22">
        <f t="shared" si="97"/>
        <v>0.0833333333333333</v>
      </c>
      <c r="H50" s="22">
        <f t="shared" si="97"/>
        <v>0.0833333333333333</v>
      </c>
      <c r="I50" s="22">
        <f t="shared" si="97"/>
        <v>0.0833333333333333</v>
      </c>
      <c r="J50" s="22">
        <f t="shared" si="97"/>
        <v>0.0833333333333333</v>
      </c>
      <c r="K50" s="22">
        <f t="shared" si="97"/>
        <v>0.0833333333333333</v>
      </c>
      <c r="L50" s="22">
        <f t="shared" si="97"/>
        <v>0.0833333333333333</v>
      </c>
      <c r="M50" s="22">
        <f t="shared" si="97"/>
        <v>0.0833333333333333</v>
      </c>
      <c r="N50" s="22">
        <f t="shared" si="97"/>
        <v>0.0833333333333333</v>
      </c>
      <c r="O50" s="41">
        <f t="shared" si="97"/>
        <v>0.0833333333333333</v>
      </c>
      <c r="P50" s="32"/>
      <c r="Q50" s="32"/>
      <c r="R50" s="32"/>
      <c r="S50" s="32"/>
      <c r="T50" s="32"/>
      <c r="U50" s="32"/>
      <c r="V50" s="32"/>
      <c r="W50" s="32"/>
      <c r="X50" s="32"/>
      <c r="Y50" s="32"/>
      <c r="Z50" s="32"/>
      <c r="AA50" s="32"/>
      <c r="AB50" s="32"/>
      <c r="AC50" s="32"/>
      <c r="AD50" s="32"/>
      <c r="AE50" s="32"/>
    </row>
    <row r="51" s="1" customFormat="1" ht="13.5" customHeight="1" spans="1:31">
      <c r="A51" s="19"/>
      <c r="B51" s="20"/>
      <c r="C51" s="17"/>
      <c r="D51" s="21">
        <f t="shared" si="85"/>
        <v>13196.8691</v>
      </c>
      <c r="E51" s="21">
        <f t="shared" si="86"/>
        <v>13196.8691</v>
      </c>
      <c r="F51" s="21">
        <f t="shared" si="87"/>
        <v>13196.8691</v>
      </c>
      <c r="G51" s="21">
        <f t="shared" si="88"/>
        <v>13196.8691</v>
      </c>
      <c r="H51" s="21">
        <f t="shared" si="89"/>
        <v>13196.8691</v>
      </c>
      <c r="I51" s="21">
        <f t="shared" si="90"/>
        <v>13196.8691</v>
      </c>
      <c r="J51" s="21">
        <f t="shared" si="91"/>
        <v>13196.8691</v>
      </c>
      <c r="K51" s="21">
        <f t="shared" si="92"/>
        <v>13196.8691</v>
      </c>
      <c r="L51" s="21">
        <f t="shared" si="93"/>
        <v>13196.8691</v>
      </c>
      <c r="M51" s="21">
        <f t="shared" si="94"/>
        <v>13196.8691</v>
      </c>
      <c r="N51" s="21">
        <f t="shared" si="95"/>
        <v>13196.8691</v>
      </c>
      <c r="O51" s="40">
        <f t="shared" si="96"/>
        <v>13196.8691</v>
      </c>
      <c r="P51" s="32"/>
      <c r="Q51" s="32"/>
      <c r="R51" s="32"/>
      <c r="S51" s="32"/>
      <c r="T51" s="32"/>
      <c r="U51" s="32"/>
      <c r="V51" s="32"/>
      <c r="W51" s="32"/>
      <c r="X51" s="32"/>
      <c r="Y51" s="32"/>
      <c r="Z51" s="32"/>
      <c r="AA51" s="32"/>
      <c r="AB51" s="32"/>
      <c r="AC51" s="32"/>
      <c r="AD51" s="32"/>
      <c r="AE51" s="32"/>
    </row>
    <row r="52" s="1" customFormat="1" ht="13.5" customHeight="1" spans="1:31">
      <c r="A52" s="23" t="s">
        <v>2877</v>
      </c>
      <c r="B52" s="24"/>
      <c r="C52" s="17">
        <v>23433910.92</v>
      </c>
      <c r="D52" s="25">
        <f t="shared" ref="D52:O52" si="98">D11+D13+D15+D17+D19+D21+D23+D25+D27+D29+D31+D33+D35+D37+D39+D41+D43+D45+D47+D49+D51</f>
        <v>261970.405</v>
      </c>
      <c r="E52" s="25">
        <f t="shared" si="98"/>
        <v>464108.2546</v>
      </c>
      <c r="F52" s="25">
        <f t="shared" si="98"/>
        <v>1382393.4778</v>
      </c>
      <c r="G52" s="25">
        <f t="shared" si="98"/>
        <v>1830619.9383</v>
      </c>
      <c r="H52" s="25">
        <f t="shared" si="98"/>
        <v>1830619.9383</v>
      </c>
      <c r="I52" s="25">
        <f t="shared" si="98"/>
        <v>1969316.5025</v>
      </c>
      <c r="J52" s="25">
        <f t="shared" si="98"/>
        <v>2563108.9852</v>
      </c>
      <c r="K52" s="25">
        <f t="shared" si="98"/>
        <v>2798652.3821</v>
      </c>
      <c r="L52" s="25">
        <f t="shared" si="98"/>
        <v>2820643.4473</v>
      </c>
      <c r="M52" s="25">
        <f t="shared" si="98"/>
        <v>2096805.967</v>
      </c>
      <c r="N52" s="25">
        <f t="shared" si="98"/>
        <v>2645316.2707</v>
      </c>
      <c r="O52" s="48">
        <f t="shared" si="98"/>
        <v>2770355.3487</v>
      </c>
      <c r="P52" s="32"/>
      <c r="Q52" s="32"/>
      <c r="R52" s="32"/>
      <c r="S52" s="32"/>
      <c r="T52" s="32"/>
      <c r="U52" s="32"/>
      <c r="V52" s="32"/>
      <c r="W52" s="32"/>
      <c r="X52" s="32"/>
      <c r="Y52" s="32"/>
      <c r="Z52" s="32"/>
      <c r="AA52" s="32"/>
      <c r="AB52" s="32"/>
      <c r="AC52" s="32"/>
      <c r="AD52" s="32"/>
      <c r="AE52" s="32"/>
    </row>
    <row r="53" s="1" customFormat="1" ht="13.5" customHeight="1" spans="1:31">
      <c r="A53" s="23" t="s">
        <v>2878</v>
      </c>
      <c r="B53" s="24"/>
      <c r="C53" s="26"/>
      <c r="D53" s="27">
        <f>D52/$C$52</f>
        <v>0.0111791158502876</v>
      </c>
      <c r="E53" s="27">
        <f>E52/$C$52</f>
        <v>0.0198049850144263</v>
      </c>
      <c r="F53" s="27">
        <f>F52/$C$52</f>
        <v>0.058991155275758</v>
      </c>
      <c r="G53" s="27">
        <f>G52/$C$52</f>
        <v>0.0781184132921506</v>
      </c>
      <c r="H53" s="27">
        <f>H52/$C$52</f>
        <v>0.0781184132921506</v>
      </c>
      <c r="I53" s="27">
        <f>I52/$C$52</f>
        <v>0.084037039708095</v>
      </c>
      <c r="J53" s="27">
        <f>J52/$C$52</f>
        <v>0.109376065905093</v>
      </c>
      <c r="K53" s="27">
        <f>K52/$C$52</f>
        <v>0.119427456716644</v>
      </c>
      <c r="L53" s="27">
        <f>L52/$C$52</f>
        <v>0.120365885870663</v>
      </c>
      <c r="M53" s="27">
        <f>M52/$C$52</f>
        <v>0.0894774233015647</v>
      </c>
      <c r="N53" s="27">
        <f>N52/$C$52</f>
        <v>0.112884113954804</v>
      </c>
      <c r="O53" s="27">
        <f>O52/$C$52</f>
        <v>0.11821993171168</v>
      </c>
      <c r="P53" s="32"/>
      <c r="Q53" s="32"/>
      <c r="R53" s="32"/>
      <c r="S53" s="32"/>
      <c r="T53" s="32"/>
      <c r="U53" s="32"/>
      <c r="V53" s="32"/>
      <c r="W53" s="32"/>
      <c r="X53" s="32"/>
      <c r="Y53" s="32"/>
      <c r="Z53" s="32"/>
      <c r="AA53" s="32"/>
      <c r="AB53" s="32"/>
      <c r="AC53" s="32"/>
      <c r="AD53" s="32"/>
      <c r="AE53" s="32"/>
    </row>
    <row r="54" s="1" customFormat="1" ht="13.5" customHeight="1" spans="1:31">
      <c r="A54" s="23" t="s">
        <v>2879</v>
      </c>
      <c r="B54" s="24"/>
      <c r="C54" s="26"/>
      <c r="D54" s="28">
        <f>D52</f>
        <v>261970.405</v>
      </c>
      <c r="E54" s="28">
        <f t="shared" ref="E54:O54" si="99">D54+E52</f>
        <v>726078.6596</v>
      </c>
      <c r="F54" s="28">
        <f t="shared" si="99"/>
        <v>2108472.1374</v>
      </c>
      <c r="G54" s="28">
        <f t="shared" si="99"/>
        <v>3939092.0757</v>
      </c>
      <c r="H54" s="28">
        <f t="shared" si="99"/>
        <v>5769712.014</v>
      </c>
      <c r="I54" s="28">
        <f t="shared" si="99"/>
        <v>7739028.5165</v>
      </c>
      <c r="J54" s="28">
        <f t="shared" si="99"/>
        <v>10302137.5017</v>
      </c>
      <c r="K54" s="28">
        <f t="shared" si="99"/>
        <v>13100789.8838</v>
      </c>
      <c r="L54" s="28">
        <f t="shared" si="99"/>
        <v>15921433.3311</v>
      </c>
      <c r="M54" s="28">
        <f t="shared" si="99"/>
        <v>18018239.2981</v>
      </c>
      <c r="N54" s="28">
        <f t="shared" si="99"/>
        <v>20663555.5688</v>
      </c>
      <c r="O54" s="49">
        <f t="shared" si="99"/>
        <v>23433910.9175</v>
      </c>
      <c r="P54" s="32"/>
      <c r="Q54" s="32"/>
      <c r="R54" s="32"/>
      <c r="S54" s="32"/>
      <c r="T54" s="32"/>
      <c r="U54" s="32"/>
      <c r="V54" s="32"/>
      <c r="W54" s="32"/>
      <c r="X54" s="32"/>
      <c r="Y54" s="32"/>
      <c r="Z54" s="32"/>
      <c r="AA54" s="32"/>
      <c r="AB54" s="32"/>
      <c r="AC54" s="32"/>
      <c r="AD54" s="32"/>
      <c r="AE54" s="32"/>
    </row>
    <row r="55" s="1" customFormat="1" ht="13.5" customHeight="1" spans="1:31">
      <c r="A55" s="29" t="s">
        <v>2880</v>
      </c>
      <c r="B55" s="30"/>
      <c r="C55" s="26"/>
      <c r="D55" s="31">
        <f>D53</f>
        <v>0.0111791158502876</v>
      </c>
      <c r="E55" s="31">
        <f t="shared" ref="E55:O55" si="100">D55+E53</f>
        <v>0.0309841008647139</v>
      </c>
      <c r="F55" s="31">
        <f t="shared" si="100"/>
        <v>0.0899752561404718</v>
      </c>
      <c r="G55" s="31">
        <f t="shared" si="100"/>
        <v>0.168093669432622</v>
      </c>
      <c r="H55" s="31">
        <f t="shared" si="100"/>
        <v>0.246212082724773</v>
      </c>
      <c r="I55" s="31">
        <f t="shared" si="100"/>
        <v>0.330249122432868</v>
      </c>
      <c r="J55" s="31">
        <f t="shared" si="100"/>
        <v>0.439625188337961</v>
      </c>
      <c r="K55" s="31">
        <f t="shared" si="100"/>
        <v>0.559052645054605</v>
      </c>
      <c r="L55" s="31">
        <f t="shared" si="100"/>
        <v>0.679418530925268</v>
      </c>
      <c r="M55" s="31">
        <f t="shared" si="100"/>
        <v>0.768895954226833</v>
      </c>
      <c r="N55" s="31">
        <f t="shared" si="100"/>
        <v>0.881780068181636</v>
      </c>
      <c r="O55" s="50">
        <f t="shared" si="100"/>
        <v>0.999999999893317</v>
      </c>
      <c r="P55" s="32"/>
      <c r="Q55" s="32"/>
      <c r="R55" s="32"/>
      <c r="S55" s="32"/>
      <c r="T55" s="32"/>
      <c r="U55" s="32"/>
      <c r="V55" s="32"/>
      <c r="W55" s="32"/>
      <c r="X55" s="32"/>
      <c r="Y55" s="32"/>
      <c r="Z55" s="32"/>
      <c r="AA55" s="32"/>
      <c r="AB55" s="32"/>
      <c r="AC55" s="32"/>
      <c r="AD55" s="32"/>
      <c r="AE55" s="32"/>
    </row>
    <row r="56" s="1" customFormat="1" ht="13.5" customHeight="1" spans="1:3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row>
    <row r="57" s="1" customFormat="1" ht="13.5" customHeight="1" spans="1:3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row>
    <row r="58" s="1" customFormat="1" ht="13.5" customHeight="1" spans="1:3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row>
    <row r="59" s="1" customFormat="1" ht="13.5" customHeight="1" spans="1:3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row>
    <row r="60" s="1" customFormat="1" ht="13.5" customHeight="1" spans="1:3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row>
    <row r="61" s="1" customFormat="1" ht="13.5" customHeight="1" spans="1:3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c r="AE61" s="32"/>
    </row>
    <row r="62" s="1" customFormat="1" ht="13.5" customHeight="1" spans="1:3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row>
    <row r="63" s="1" customFormat="1" ht="13.5" customHeight="1" spans="1:3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row>
    <row r="64" s="1" customFormat="1" ht="13.5" customHeight="1" spans="1:3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row>
    <row r="65" s="1" customFormat="1" ht="13.5" customHeight="1" spans="1:3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row>
    <row r="66" s="1" customFormat="1" ht="13.5" customHeight="1" spans="1:3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row>
    <row r="67" s="1" customFormat="1" ht="13.5" customHeight="1" spans="1:3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row>
    <row r="68" s="1" customFormat="1" ht="13.5" customHeight="1" spans="1:3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row>
    <row r="69" s="1" customFormat="1" ht="13.5" customHeight="1" spans="1:3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row>
    <row r="70" s="1" customFormat="1" ht="13.5" customHeight="1" spans="1:3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c r="AE70" s="32"/>
    </row>
    <row r="71" s="1" customFormat="1" ht="13.5" customHeight="1" spans="1:3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row>
    <row r="72" s="1" customFormat="1" ht="13.5" customHeight="1" spans="1:3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c r="AE72" s="32"/>
    </row>
    <row r="73" s="1" customFormat="1" ht="13.5" customHeight="1" spans="1:3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2"/>
      <c r="AE73" s="32"/>
    </row>
    <row r="74" s="1" customFormat="1" ht="13.5" customHeight="1" spans="1:3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2"/>
      <c r="AE74" s="32"/>
    </row>
    <row r="75" s="1" customFormat="1" ht="13.5" customHeight="1" spans="1:3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2"/>
      <c r="AE75" s="32"/>
    </row>
    <row r="76" s="1" customFormat="1" ht="13.5" customHeight="1" spans="1:3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row>
    <row r="77" s="1" customFormat="1" ht="13.5" customHeight="1" spans="1:3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2"/>
      <c r="AE77" s="32"/>
    </row>
    <row r="78" s="1" customFormat="1" ht="13.5" customHeight="1" spans="1:3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row>
    <row r="79" s="1" customFormat="1" ht="13.5" customHeight="1" spans="1:3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row>
    <row r="80" s="1" customFormat="1" ht="13.5" customHeight="1" spans="1:3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row>
    <row r="81" s="1" customFormat="1" ht="13.5" customHeight="1" spans="1:3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c r="AE81" s="32"/>
    </row>
    <row r="82" s="1" customFormat="1" ht="13.5" customHeight="1" spans="1:3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c r="AE82" s="32"/>
    </row>
    <row r="83" s="1" customFormat="1" ht="13.5" customHeight="1" spans="1:3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2"/>
    </row>
    <row r="84" s="1" customFormat="1" ht="13.5" customHeight="1" spans="1:3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2"/>
      <c r="AE84" s="32"/>
    </row>
    <row r="85" s="1" customFormat="1" ht="13.5" customHeight="1" spans="1:3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row>
    <row r="86" s="1" customFormat="1" ht="13.5" customHeight="1" spans="1:3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row>
    <row r="87" s="1" customFormat="1" ht="13.5" customHeight="1" spans="1:3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row>
    <row r="88" s="1" customFormat="1" ht="13.5" customHeight="1" spans="1:3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2"/>
      <c r="AE88" s="32"/>
    </row>
    <row r="89" s="1" customFormat="1" ht="13.5" customHeight="1" spans="1:3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c r="AE89" s="32"/>
    </row>
    <row r="90" s="1" customFormat="1" ht="13.5" customHeight="1" spans="1:3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row>
    <row r="91" s="1" customFormat="1" ht="13.5" customHeight="1" spans="1:3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c r="AE91" s="32"/>
    </row>
    <row r="92" s="1" customFormat="1" ht="13.5" customHeight="1" spans="1:3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2"/>
      <c r="AE92" s="32"/>
    </row>
    <row r="93" s="1" customFormat="1" ht="13.5" customHeight="1" spans="1:3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c r="AE93" s="32"/>
    </row>
    <row r="94" s="1" customFormat="1" ht="13.5" customHeight="1" spans="1:3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row>
    <row r="95" s="1" customFormat="1" ht="13.5" customHeight="1" spans="1:3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c r="AE95" s="32"/>
    </row>
    <row r="96" s="1" customFormat="1" ht="13.5" customHeight="1" spans="1:3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row>
    <row r="97" s="1" customFormat="1" ht="13.5" customHeight="1" spans="1:3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row>
    <row r="98" s="1" customFormat="1" ht="13.5" customHeight="1" spans="1:3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row>
    <row r="99" s="1" customFormat="1" ht="13.5" customHeight="1" spans="1:3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row>
    <row r="100" s="1" customFormat="1" ht="13.5" customHeight="1" spans="1:3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row>
    <row r="101" s="1" customFormat="1" ht="13.5" customHeight="1" spans="1:3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row>
    <row r="102" s="1" customFormat="1" ht="13.5" customHeight="1" spans="1:3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row>
    <row r="103" s="1" customFormat="1" ht="13.5" customHeight="1" spans="1:3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row>
    <row r="104" s="1" customFormat="1" ht="13.5" customHeight="1" spans="1:3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row>
    <row r="105" s="1" customFormat="1" ht="13.5" customHeight="1" spans="1:3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row>
    <row r="106" s="1" customFormat="1" ht="13.5" customHeight="1" spans="1:3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c r="AE106" s="32"/>
    </row>
    <row r="107" s="1" customFormat="1" ht="13.5" customHeight="1" spans="1:3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row>
    <row r="108" s="1" customFormat="1" ht="13.5" customHeight="1" spans="1:3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row>
    <row r="109" s="1" customFormat="1" ht="13.5" customHeight="1" spans="1:3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c r="AE109" s="32"/>
    </row>
    <row r="110" s="1" customFormat="1" ht="13.5" customHeight="1" spans="1:3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row>
    <row r="111" s="1" customFormat="1" ht="13.5" customHeight="1" spans="1:3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c r="AE111" s="32"/>
    </row>
    <row r="112" s="1" customFormat="1" ht="13.5" customHeight="1" spans="1:3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row>
    <row r="113" s="1" customFormat="1" ht="13.5" customHeight="1" spans="1:3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row>
    <row r="114" s="1" customFormat="1" ht="13.5" customHeight="1" spans="1:3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2"/>
      <c r="AE114" s="32"/>
    </row>
    <row r="115" s="1" customFormat="1" ht="13.5" customHeight="1" spans="1:3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c r="AE115" s="32"/>
    </row>
    <row r="116" s="1" customFormat="1" ht="13.5" customHeight="1" spans="1:3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row>
    <row r="117" s="1" customFormat="1" ht="13.5" customHeight="1" spans="1:3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row>
    <row r="118" s="1" customFormat="1" ht="13.5" customHeight="1" spans="1:3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row>
    <row r="119" s="1" customFormat="1" ht="13.5" customHeight="1" spans="1:3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row>
    <row r="120" s="1" customFormat="1" ht="13.5" customHeight="1" spans="1:3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row>
    <row r="121" s="1" customFormat="1" ht="13.5" customHeight="1" spans="1:3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row>
    <row r="122" s="1" customFormat="1" ht="13.5" customHeight="1" spans="1:3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row>
    <row r="123" s="1" customFormat="1" ht="13.5" customHeight="1" spans="1:3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row>
    <row r="124" s="1" customFormat="1" ht="13.5" customHeight="1" spans="1:3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c r="AE124" s="32"/>
    </row>
    <row r="125" s="1" customFormat="1" ht="13.5" customHeight="1" spans="1:3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row>
    <row r="126" s="1" customFormat="1" ht="13.5" customHeight="1" spans="1:3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row>
    <row r="127" s="1" customFormat="1" ht="13.5" customHeight="1" spans="1:3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row>
    <row r="128" s="1" customFormat="1" ht="13.5" customHeight="1" spans="1:3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row>
    <row r="129" s="1" customFormat="1" ht="13.5" customHeight="1" spans="1:3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row>
    <row r="130" s="1" customFormat="1" ht="13.5" customHeight="1" spans="1:3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c r="AE130" s="32"/>
    </row>
    <row r="131" s="1" customFormat="1" ht="13.5" customHeight="1" spans="1:3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row>
    <row r="132" s="1" customFormat="1" ht="13.5" customHeight="1" spans="1:3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row>
    <row r="133" s="1" customFormat="1" ht="13.5" customHeight="1" spans="1:3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row>
    <row r="134" s="1" customFormat="1" ht="13.5" customHeight="1" spans="1:3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row>
    <row r="135" s="1" customFormat="1" ht="13.5" customHeight="1" spans="1:3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row>
    <row r="136" s="1" customFormat="1" ht="13.5" customHeight="1" spans="1:3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row>
    <row r="137" s="1" customFormat="1" ht="13.5" customHeight="1" spans="1:3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row>
    <row r="138" s="1" customFormat="1" ht="13.5" customHeight="1" spans="1:3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row>
    <row r="139" s="1" customFormat="1" ht="13.5" customHeight="1" spans="1:3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row>
    <row r="140" s="1" customFormat="1" ht="13.5" customHeight="1" spans="1:3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row>
    <row r="141" s="1" customFormat="1" ht="13.5" customHeight="1" spans="1:3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row>
    <row r="142" s="1" customFormat="1" ht="13.5" customHeight="1" spans="1:3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c r="AC142" s="32"/>
      <c r="AD142" s="32"/>
      <c r="AE142" s="32"/>
    </row>
    <row r="143" s="1" customFormat="1" ht="13.5" customHeight="1" spans="1:3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2"/>
      <c r="AE143" s="32"/>
    </row>
    <row r="144" s="1" customFormat="1" ht="13.5" customHeight="1" spans="1:3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c r="AC144" s="32"/>
      <c r="AD144" s="32"/>
      <c r="AE144" s="32"/>
    </row>
    <row r="145" s="1" customFormat="1" ht="13.5" customHeight="1" spans="1:3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c r="AC145" s="32"/>
      <c r="AD145" s="32"/>
      <c r="AE145" s="32"/>
    </row>
    <row r="146" s="1" customFormat="1" ht="13.5" customHeight="1" spans="1:3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c r="AC146" s="32"/>
      <c r="AD146" s="32"/>
      <c r="AE146" s="32"/>
    </row>
    <row r="147" s="1" customFormat="1" ht="13.5" customHeight="1" spans="1:3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c r="AE147" s="32"/>
    </row>
    <row r="148" s="1" customFormat="1" ht="13.5" customHeight="1" spans="1:3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c r="AC148" s="32"/>
      <c r="AD148" s="32"/>
      <c r="AE148" s="32"/>
    </row>
    <row r="149" s="1" customFormat="1" ht="13.5" customHeight="1" spans="1:3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c r="AC149" s="32"/>
      <c r="AD149" s="32"/>
      <c r="AE149" s="32"/>
    </row>
    <row r="150" s="1" customFormat="1" ht="13.5" customHeight="1" spans="1:3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c r="AC150" s="32"/>
      <c r="AD150" s="32"/>
      <c r="AE150" s="32"/>
    </row>
    <row r="151" s="1" customFormat="1" ht="13.5" customHeight="1" spans="1:3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c r="AE151" s="32"/>
    </row>
    <row r="152" s="1" customFormat="1" ht="13.5" customHeight="1" spans="1:3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c r="AE152" s="32"/>
    </row>
    <row r="153" s="1" customFormat="1" ht="13.5" customHeight="1" spans="1:3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c r="AC153" s="32"/>
      <c r="AD153" s="32"/>
      <c r="AE153" s="32"/>
    </row>
    <row r="154" s="1" customFormat="1" ht="13.5" customHeight="1" spans="1:3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c r="AE154" s="32"/>
    </row>
    <row r="155" s="1" customFormat="1" ht="13.5" customHeight="1" spans="1:3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c r="AC155" s="32"/>
      <c r="AD155" s="32"/>
      <c r="AE155" s="32"/>
    </row>
    <row r="156" s="1" customFormat="1" ht="13.5" customHeight="1" spans="1:3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c r="AC156" s="32"/>
      <c r="AD156" s="32"/>
      <c r="AE156" s="32"/>
    </row>
    <row r="157" s="1" customFormat="1" ht="13.5" customHeight="1" spans="1:3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c r="AC157" s="32"/>
      <c r="AD157" s="32"/>
      <c r="AE157" s="32"/>
    </row>
    <row r="158" s="1" customFormat="1" ht="13.5" customHeight="1" spans="1:3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c r="AC158" s="32"/>
      <c r="AD158" s="32"/>
      <c r="AE158" s="32"/>
    </row>
    <row r="159" s="1" customFormat="1" ht="13.5" customHeight="1" spans="1:3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c r="AC159" s="32"/>
      <c r="AD159" s="32"/>
      <c r="AE159" s="32"/>
    </row>
    <row r="160" s="1" customFormat="1" ht="13.5" customHeight="1" spans="1:3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c r="AC160" s="32"/>
      <c r="AD160" s="32"/>
      <c r="AE160" s="32"/>
    </row>
    <row r="161" s="1" customFormat="1" ht="13.5" customHeight="1" spans="1:3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c r="AC161" s="32"/>
      <c r="AD161" s="32"/>
      <c r="AE161" s="32"/>
    </row>
    <row r="162" s="1" customFormat="1" ht="13.5" customHeight="1" spans="1:3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c r="AC162" s="32"/>
      <c r="AD162" s="32"/>
      <c r="AE162" s="32"/>
    </row>
    <row r="163" s="1" customFormat="1" ht="13.5" customHeight="1" spans="1:3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row>
    <row r="164" s="1" customFormat="1" ht="13.5" customHeight="1" spans="1:3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row>
    <row r="165" s="1" customFormat="1" ht="13.5" customHeight="1" spans="1:3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row>
    <row r="166" s="1" customFormat="1" ht="13.5" customHeight="1" spans="1:3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row>
    <row r="167" s="1" customFormat="1" ht="13.5" customHeight="1" spans="1:3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row>
    <row r="168" s="1" customFormat="1" ht="13.5" customHeight="1" spans="1:3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c r="AE168" s="32"/>
    </row>
    <row r="169" s="1" customFormat="1" ht="13.5" customHeight="1" spans="1:3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c r="AC169" s="32"/>
      <c r="AD169" s="32"/>
      <c r="AE169" s="32"/>
    </row>
    <row r="170" s="1" customFormat="1" ht="13.5" customHeight="1" spans="1:3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c r="AE170" s="32"/>
    </row>
    <row r="171" s="1" customFormat="1" ht="13.5" customHeight="1" spans="1:3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c r="AC171" s="32"/>
      <c r="AD171" s="32"/>
      <c r="AE171" s="32"/>
    </row>
    <row r="172" s="1" customFormat="1" ht="13.5" customHeight="1" spans="1:3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c r="AE172" s="32"/>
    </row>
    <row r="173" s="1" customFormat="1" ht="13.5" customHeight="1" spans="1:3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c r="AC173" s="32"/>
      <c r="AD173" s="32"/>
      <c r="AE173" s="32"/>
    </row>
    <row r="174" s="1" customFormat="1" ht="13.5" customHeight="1" spans="1:3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c r="AE174" s="32"/>
    </row>
    <row r="175" s="1" customFormat="1" ht="13.5" customHeight="1" spans="1:3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c r="AC175" s="32"/>
      <c r="AD175" s="32"/>
      <c r="AE175" s="32"/>
    </row>
    <row r="176" s="1" customFormat="1" ht="13.5" customHeight="1" spans="1:3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c r="AC176" s="32"/>
      <c r="AD176" s="32"/>
      <c r="AE176" s="32"/>
    </row>
    <row r="177" s="1" customFormat="1" ht="13.5" customHeight="1" spans="1:3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c r="AC177" s="32"/>
      <c r="AD177" s="32"/>
      <c r="AE177" s="32"/>
    </row>
    <row r="178" s="1" customFormat="1" ht="13.5" customHeight="1" spans="1:3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row>
    <row r="179" s="1" customFormat="1" ht="13.5" customHeight="1" spans="1:3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c r="AC179" s="32"/>
      <c r="AD179" s="32"/>
      <c r="AE179" s="32"/>
    </row>
    <row r="180" s="1" customFormat="1" ht="13.5" customHeight="1" spans="1:3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c r="AC180" s="32"/>
      <c r="AD180" s="32"/>
      <c r="AE180" s="32"/>
    </row>
    <row r="181" s="1" customFormat="1" ht="13.5" customHeight="1" spans="1:3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c r="AC181" s="32"/>
      <c r="AD181" s="32"/>
      <c r="AE181" s="32"/>
    </row>
    <row r="182" s="1" customFormat="1" ht="13.5" customHeight="1" spans="1:3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c r="AC182" s="32"/>
      <c r="AD182" s="32"/>
      <c r="AE182" s="32"/>
    </row>
    <row r="183" s="1" customFormat="1" ht="13.5" customHeight="1" spans="1:3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c r="AE183" s="32"/>
    </row>
    <row r="184" s="1" customFormat="1" ht="13.5" customHeight="1" spans="1:3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c r="AC184" s="32"/>
      <c r="AD184" s="32"/>
      <c r="AE184" s="32"/>
    </row>
    <row r="185" s="1" customFormat="1" ht="13.5" customHeight="1" spans="1:3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row>
    <row r="186" s="1" customFormat="1" ht="13.5" customHeight="1" spans="1:3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c r="AC186" s="32"/>
      <c r="AD186" s="32"/>
      <c r="AE186" s="32"/>
    </row>
    <row r="187" s="1" customFormat="1" ht="13.5" customHeight="1" spans="1:3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c r="AC187" s="32"/>
      <c r="AD187" s="32"/>
      <c r="AE187" s="32"/>
    </row>
    <row r="188" s="1" customFormat="1" ht="13.5" customHeight="1" spans="1:3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c r="AC188" s="32"/>
      <c r="AD188" s="32"/>
      <c r="AE188" s="32"/>
    </row>
    <row r="189" s="1" customFormat="1" ht="13.5" customHeight="1" spans="1:3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c r="AE189" s="32"/>
    </row>
    <row r="190" s="1" customFormat="1" ht="13.5" customHeight="1" spans="1:3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32"/>
    </row>
    <row r="191" s="1" customFormat="1" ht="13.5" customHeight="1" spans="1:3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row>
    <row r="192" s="1" customFormat="1" ht="13.5" customHeight="1" spans="1:3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c r="AE192" s="32"/>
    </row>
    <row r="193" s="1" customFormat="1" ht="13.5" customHeight="1" spans="1:3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c r="AC193" s="32"/>
      <c r="AD193" s="32"/>
      <c r="AE193" s="32"/>
    </row>
    <row r="194" s="1" customFormat="1" ht="13.5" customHeight="1" spans="1:3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row>
    <row r="195" s="1" customFormat="1" ht="13.5" customHeight="1" spans="1:3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c r="AC195" s="32"/>
      <c r="AD195" s="32"/>
      <c r="AE195" s="32"/>
    </row>
    <row r="196" s="1" customFormat="1" ht="13.5" customHeight="1" spans="1:3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c r="AC196" s="32"/>
      <c r="AD196" s="32"/>
      <c r="AE196" s="32"/>
    </row>
    <row r="197" s="1" customFormat="1" ht="13.5" customHeight="1" spans="1:3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c r="AC197" s="32"/>
      <c r="AD197" s="32"/>
      <c r="AE197" s="32"/>
    </row>
    <row r="198" s="1" customFormat="1" ht="13.5" customHeight="1" spans="1:3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c r="AE198" s="32"/>
    </row>
    <row r="199" s="1" customFormat="1" ht="13.5" customHeight="1" spans="1:3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c r="AE199" s="32"/>
    </row>
    <row r="200" s="1" customFormat="1" ht="13.5" customHeight="1" spans="1:3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c r="AC200" s="32"/>
      <c r="AD200" s="32"/>
      <c r="AE200" s="32"/>
    </row>
    <row r="201" s="1" customFormat="1" ht="13.5" customHeight="1" spans="1:3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c r="AE201" s="32"/>
    </row>
    <row r="202" s="1" customFormat="1" ht="13.5" customHeight="1" spans="1:3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c r="AC202" s="32"/>
      <c r="AD202" s="32"/>
      <c r="AE202" s="32"/>
    </row>
    <row r="203" s="1" customFormat="1" ht="13.5" customHeight="1" spans="1:3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c r="AE203" s="32"/>
    </row>
    <row r="204" s="1" customFormat="1" ht="13.5" customHeight="1" spans="1:3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row>
    <row r="205" s="1" customFormat="1" ht="13.5" customHeight="1" spans="1:3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c r="AC205" s="32"/>
      <c r="AD205" s="32"/>
      <c r="AE205" s="32"/>
    </row>
    <row r="206" s="1" customFormat="1" ht="13.5" customHeight="1" spans="1:3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c r="AC206" s="32"/>
      <c r="AD206" s="32"/>
      <c r="AE206" s="32"/>
    </row>
    <row r="207" s="1" customFormat="1" ht="15.75" customHeight="1" spans="1:3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c r="AA207" s="51"/>
      <c r="AB207" s="51"/>
      <c r="AC207" s="51"/>
      <c r="AD207" s="51"/>
      <c r="AE207" s="51"/>
    </row>
    <row r="208" s="1" customFormat="1" ht="15.75" customHeight="1" spans="1:3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c r="AA208" s="51"/>
      <c r="AB208" s="51"/>
      <c r="AC208" s="51"/>
      <c r="AD208" s="51"/>
      <c r="AE208" s="51"/>
    </row>
    <row r="209" s="1" customFormat="1" ht="15.75" customHeight="1" spans="1:3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c r="AA209" s="51"/>
      <c r="AB209" s="51"/>
      <c r="AC209" s="51"/>
      <c r="AD209" s="51"/>
      <c r="AE209" s="51"/>
    </row>
    <row r="210" s="1" customFormat="1" ht="15.75" customHeight="1" spans="1:3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c r="AA210" s="51"/>
      <c r="AB210" s="51"/>
      <c r="AC210" s="51"/>
      <c r="AD210" s="51"/>
      <c r="AE210" s="51"/>
    </row>
    <row r="211" s="1" customFormat="1" ht="15.75" customHeight="1" spans="1:3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c r="AC211" s="51"/>
      <c r="AD211" s="51"/>
      <c r="AE211" s="51"/>
    </row>
    <row r="212" s="1" customFormat="1" ht="15.75" customHeight="1" spans="1:3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c r="AA212" s="51"/>
      <c r="AB212" s="51"/>
      <c r="AC212" s="51"/>
      <c r="AD212" s="51"/>
      <c r="AE212" s="51"/>
    </row>
    <row r="213" s="1" customFormat="1" ht="15.75" customHeight="1" spans="1:3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c r="AA213" s="51"/>
      <c r="AB213" s="51"/>
      <c r="AC213" s="51"/>
      <c r="AD213" s="51"/>
      <c r="AE213" s="51"/>
    </row>
    <row r="214" s="1" customFormat="1" ht="15.75" customHeight="1" spans="1:3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c r="AA214" s="51"/>
      <c r="AB214" s="51"/>
      <c r="AC214" s="51"/>
      <c r="AD214" s="51"/>
      <c r="AE214" s="51"/>
    </row>
    <row r="215" s="1" customFormat="1" ht="15.75" customHeight="1" spans="1:3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c r="AA215" s="51"/>
      <c r="AB215" s="51"/>
      <c r="AC215" s="51"/>
      <c r="AD215" s="51"/>
      <c r="AE215" s="51"/>
    </row>
    <row r="216" s="1" customFormat="1" ht="15.75" customHeight="1" spans="1:3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c r="AA216" s="51"/>
      <c r="AB216" s="51"/>
      <c r="AC216" s="51"/>
      <c r="AD216" s="51"/>
      <c r="AE216" s="51"/>
    </row>
    <row r="217" s="1" customFormat="1" ht="15.75" customHeight="1" spans="1:3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c r="AA217" s="51"/>
      <c r="AB217" s="51"/>
      <c r="AC217" s="51"/>
      <c r="AD217" s="51"/>
      <c r="AE217" s="51"/>
    </row>
    <row r="218" s="1" customFormat="1" ht="15.75" customHeight="1" spans="1:3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c r="AA218" s="51"/>
      <c r="AB218" s="51"/>
      <c r="AC218" s="51"/>
      <c r="AD218" s="51"/>
      <c r="AE218" s="51"/>
    </row>
    <row r="219" s="1" customFormat="1" ht="15.75" customHeight="1" spans="1:31">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c r="AA219" s="51"/>
      <c r="AB219" s="51"/>
      <c r="AC219" s="51"/>
      <c r="AD219" s="51"/>
      <c r="AE219" s="51"/>
    </row>
    <row r="220" s="1" customFormat="1" ht="15.75" customHeight="1" spans="1:31">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c r="AA220" s="51"/>
      <c r="AB220" s="51"/>
      <c r="AC220" s="51"/>
      <c r="AD220" s="51"/>
      <c r="AE220" s="51"/>
    </row>
    <row r="221" s="1" customFormat="1" ht="15.75" customHeight="1" spans="1:3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c r="AA221" s="51"/>
      <c r="AB221" s="51"/>
      <c r="AC221" s="51"/>
      <c r="AD221" s="51"/>
      <c r="AE221" s="51"/>
    </row>
    <row r="222" s="1" customFormat="1" ht="15.75" customHeight="1" spans="1:3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c r="AA222" s="51"/>
      <c r="AB222" s="51"/>
      <c r="AC222" s="51"/>
      <c r="AD222" s="51"/>
      <c r="AE222" s="51"/>
    </row>
    <row r="223" s="1" customFormat="1" ht="15.75" customHeight="1" spans="1:3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c r="AA223" s="51"/>
      <c r="AB223" s="51"/>
      <c r="AC223" s="51"/>
      <c r="AD223" s="51"/>
      <c r="AE223" s="51"/>
    </row>
    <row r="224" s="1" customFormat="1" ht="15.75" customHeight="1" spans="1:3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c r="AA224" s="51"/>
      <c r="AB224" s="51"/>
      <c r="AC224" s="51"/>
      <c r="AD224" s="51"/>
      <c r="AE224" s="51"/>
    </row>
    <row r="225" s="1" customFormat="1" ht="15.75" customHeight="1" spans="1:3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c r="AA225" s="51"/>
      <c r="AB225" s="51"/>
      <c r="AC225" s="51"/>
      <c r="AD225" s="51"/>
      <c r="AE225" s="51"/>
    </row>
    <row r="226" s="1" customFormat="1" ht="15.75" customHeight="1" spans="1:3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c r="AA226" s="51"/>
      <c r="AB226" s="51"/>
      <c r="AC226" s="51"/>
      <c r="AD226" s="51"/>
      <c r="AE226" s="51"/>
    </row>
    <row r="227" s="1" customFormat="1" ht="15.75" customHeight="1" spans="1:3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c r="AA227" s="51"/>
      <c r="AB227" s="51"/>
      <c r="AC227" s="51"/>
      <c r="AD227" s="51"/>
      <c r="AE227" s="51"/>
    </row>
    <row r="228" s="1" customFormat="1" ht="15.75" customHeight="1" spans="1:3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c r="AA228" s="51"/>
      <c r="AB228" s="51"/>
      <c r="AC228" s="51"/>
      <c r="AD228" s="51"/>
      <c r="AE228" s="51"/>
    </row>
    <row r="229" s="1" customFormat="1" ht="15.75" customHeight="1" spans="1:3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c r="AA229" s="51"/>
      <c r="AB229" s="51"/>
      <c r="AC229" s="51"/>
      <c r="AD229" s="51"/>
      <c r="AE229" s="51"/>
    </row>
    <row r="230" s="1" customFormat="1" ht="15.75" customHeight="1" spans="1:3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c r="AA230" s="51"/>
      <c r="AB230" s="51"/>
      <c r="AC230" s="51"/>
      <c r="AD230" s="51"/>
      <c r="AE230" s="51"/>
    </row>
    <row r="231" s="1" customFormat="1" ht="15.75" customHeight="1" spans="1:3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c r="AA231" s="51"/>
      <c r="AB231" s="51"/>
      <c r="AC231" s="51"/>
      <c r="AD231" s="51"/>
      <c r="AE231" s="51"/>
    </row>
    <row r="232" s="1" customFormat="1" ht="15.75" customHeight="1" spans="1:3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c r="AA232" s="51"/>
      <c r="AB232" s="51"/>
      <c r="AC232" s="51"/>
      <c r="AD232" s="51"/>
      <c r="AE232" s="51"/>
    </row>
    <row r="233" s="1" customFormat="1" ht="15.75" customHeight="1" spans="1:3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c r="AA233" s="51"/>
      <c r="AB233" s="51"/>
      <c r="AC233" s="51"/>
      <c r="AD233" s="51"/>
      <c r="AE233" s="51"/>
    </row>
    <row r="234" s="1" customFormat="1" ht="15.75" customHeight="1" spans="1:3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c r="AA234" s="51"/>
      <c r="AB234" s="51"/>
      <c r="AC234" s="51"/>
      <c r="AD234" s="51"/>
      <c r="AE234" s="51"/>
    </row>
    <row r="235" s="1" customFormat="1" ht="15.75" customHeight="1" spans="1:3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c r="AA235" s="51"/>
      <c r="AB235" s="51"/>
      <c r="AC235" s="51"/>
      <c r="AD235" s="51"/>
      <c r="AE235" s="51"/>
    </row>
    <row r="236" s="1" customFormat="1" ht="15.75" customHeight="1" spans="1:3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c r="AA236" s="51"/>
      <c r="AB236" s="51"/>
      <c r="AC236" s="51"/>
      <c r="AD236" s="51"/>
      <c r="AE236" s="51"/>
    </row>
    <row r="237" s="1" customFormat="1" ht="15.75" customHeight="1" spans="1:3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c r="AA237" s="51"/>
      <c r="AB237" s="51"/>
      <c r="AC237" s="51"/>
      <c r="AD237" s="51"/>
      <c r="AE237" s="51"/>
    </row>
    <row r="238" s="1" customFormat="1" ht="15.75" customHeight="1" spans="1:3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c r="AA238" s="51"/>
      <c r="AB238" s="51"/>
      <c r="AC238" s="51"/>
      <c r="AD238" s="51"/>
      <c r="AE238" s="51"/>
    </row>
    <row r="239" s="1" customFormat="1" ht="15.75" customHeight="1" spans="1:3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c r="AA239" s="51"/>
      <c r="AB239" s="51"/>
      <c r="AC239" s="51"/>
      <c r="AD239" s="51"/>
      <c r="AE239" s="51"/>
    </row>
    <row r="240" s="1" customFormat="1" ht="15.75" customHeight="1" spans="1:3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c r="AA240" s="51"/>
      <c r="AB240" s="51"/>
      <c r="AC240" s="51"/>
      <c r="AD240" s="51"/>
      <c r="AE240" s="51"/>
    </row>
    <row r="241" s="1" customFormat="1" ht="15.75" customHeight="1" spans="1:3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c r="AA241" s="51"/>
      <c r="AB241" s="51"/>
      <c r="AC241" s="51"/>
      <c r="AD241" s="51"/>
      <c r="AE241" s="51"/>
    </row>
    <row r="242" s="1" customFormat="1" ht="15.75" customHeight="1" spans="1:3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c r="AA242" s="51"/>
      <c r="AB242" s="51"/>
      <c r="AC242" s="51"/>
      <c r="AD242" s="51"/>
      <c r="AE242" s="51"/>
    </row>
    <row r="243" s="1" customFormat="1" ht="15.75" customHeight="1" spans="1:3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c r="AA243" s="51"/>
      <c r="AB243" s="51"/>
      <c r="AC243" s="51"/>
      <c r="AD243" s="51"/>
      <c r="AE243" s="51"/>
    </row>
    <row r="244" s="1" customFormat="1" ht="15.75" customHeight="1" spans="1:3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c r="AA244" s="51"/>
      <c r="AB244" s="51"/>
      <c r="AC244" s="51"/>
      <c r="AD244" s="51"/>
      <c r="AE244" s="51"/>
    </row>
    <row r="245" s="1" customFormat="1" ht="15.75" customHeight="1" spans="1:3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c r="AA245" s="51"/>
      <c r="AB245" s="51"/>
      <c r="AC245" s="51"/>
      <c r="AD245" s="51"/>
      <c r="AE245" s="51"/>
    </row>
    <row r="246" s="1" customFormat="1" ht="15.75" customHeight="1" spans="1:3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c r="AA246" s="51"/>
      <c r="AB246" s="51"/>
      <c r="AC246" s="51"/>
      <c r="AD246" s="51"/>
      <c r="AE246" s="51"/>
    </row>
    <row r="247" s="1" customFormat="1" ht="15.75" customHeight="1" spans="1:3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c r="AA247" s="51"/>
      <c r="AB247" s="51"/>
      <c r="AC247" s="51"/>
      <c r="AD247" s="51"/>
      <c r="AE247" s="51"/>
    </row>
    <row r="248" s="1" customFormat="1" ht="15.75" customHeight="1" spans="1:3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c r="AA248" s="51"/>
      <c r="AB248" s="51"/>
      <c r="AC248" s="51"/>
      <c r="AD248" s="51"/>
      <c r="AE248" s="51"/>
    </row>
    <row r="249" s="1" customFormat="1" ht="15.75" customHeight="1" spans="1:3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c r="AA249" s="51"/>
      <c r="AB249" s="51"/>
      <c r="AC249" s="51"/>
      <c r="AD249" s="51"/>
      <c r="AE249" s="51"/>
    </row>
    <row r="250" s="1" customFormat="1" ht="15.75" customHeight="1" spans="1:3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c r="AA250" s="51"/>
      <c r="AB250" s="51"/>
      <c r="AC250" s="51"/>
      <c r="AD250" s="51"/>
      <c r="AE250" s="51"/>
    </row>
    <row r="251" s="1" customFormat="1" ht="15.75" customHeight="1" spans="1:3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c r="AA251" s="51"/>
      <c r="AB251" s="51"/>
      <c r="AC251" s="51"/>
      <c r="AD251" s="51"/>
      <c r="AE251" s="51"/>
    </row>
    <row r="252" s="1" customFormat="1" ht="15.75" customHeight="1" spans="1:3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c r="AA252" s="51"/>
      <c r="AB252" s="51"/>
      <c r="AC252" s="51"/>
      <c r="AD252" s="51"/>
      <c r="AE252" s="51"/>
    </row>
    <row r="253" s="1" customFormat="1" ht="15.75" customHeight="1" spans="1:3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c r="AA253" s="51"/>
      <c r="AB253" s="51"/>
      <c r="AC253" s="51"/>
      <c r="AD253" s="51"/>
      <c r="AE253" s="51"/>
    </row>
    <row r="254" s="1" customFormat="1" ht="15.75" customHeight="1" spans="1:3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c r="AA254" s="51"/>
      <c r="AB254" s="51"/>
      <c r="AC254" s="51"/>
      <c r="AD254" s="51"/>
      <c r="AE254" s="51"/>
    </row>
    <row r="255" s="1" customFormat="1" ht="15.75" customHeight="1" spans="1:3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c r="AA255" s="51"/>
      <c r="AB255" s="51"/>
      <c r="AC255" s="51"/>
      <c r="AD255" s="51"/>
      <c r="AE255" s="51"/>
    </row>
    <row r="256" s="1" customFormat="1" ht="15.75" customHeight="1" spans="1:3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c r="AA256" s="51"/>
      <c r="AB256" s="51"/>
      <c r="AC256" s="51"/>
      <c r="AD256" s="51"/>
      <c r="AE256" s="51"/>
    </row>
    <row r="257" s="1" customFormat="1" ht="15.75" customHeight="1" spans="1:3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c r="AA257" s="51"/>
      <c r="AB257" s="51"/>
      <c r="AC257" s="51"/>
      <c r="AD257" s="51"/>
      <c r="AE257" s="51"/>
    </row>
    <row r="258" s="1" customFormat="1" ht="15.75" customHeight="1" spans="1:3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c r="AA258" s="51"/>
      <c r="AB258" s="51"/>
      <c r="AC258" s="51"/>
      <c r="AD258" s="51"/>
      <c r="AE258" s="51"/>
    </row>
    <row r="259" s="1" customFormat="1" ht="15.75" customHeight="1" spans="1:3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c r="AA259" s="51"/>
      <c r="AB259" s="51"/>
      <c r="AC259" s="51"/>
      <c r="AD259" s="51"/>
      <c r="AE259" s="51"/>
    </row>
    <row r="260" s="1" customFormat="1" ht="15.75" customHeight="1" spans="1:3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c r="AA260" s="51"/>
      <c r="AB260" s="51"/>
      <c r="AC260" s="51"/>
      <c r="AD260" s="51"/>
      <c r="AE260" s="51"/>
    </row>
    <row r="261" s="1" customFormat="1" ht="15.75" customHeight="1" spans="1:3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c r="AA261" s="51"/>
      <c r="AB261" s="51"/>
      <c r="AC261" s="51"/>
      <c r="AD261" s="51"/>
      <c r="AE261" s="51"/>
    </row>
    <row r="262" s="1" customFormat="1" ht="15.75" customHeight="1" spans="1:3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c r="AA262" s="51"/>
      <c r="AB262" s="51"/>
      <c r="AC262" s="51"/>
      <c r="AD262" s="51"/>
      <c r="AE262" s="51"/>
    </row>
    <row r="263" s="1" customFormat="1" ht="15.75" customHeight="1" spans="1:3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c r="AA263" s="51"/>
      <c r="AB263" s="51"/>
      <c r="AC263" s="51"/>
      <c r="AD263" s="51"/>
      <c r="AE263" s="51"/>
    </row>
    <row r="264" s="1" customFormat="1" ht="15.75" customHeight="1" spans="1:3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c r="AA264" s="51"/>
      <c r="AB264" s="51"/>
      <c r="AC264" s="51"/>
      <c r="AD264" s="51"/>
      <c r="AE264" s="51"/>
    </row>
    <row r="265" s="1" customFormat="1" ht="15.75" customHeight="1" spans="1:3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c r="AA265" s="51"/>
      <c r="AB265" s="51"/>
      <c r="AC265" s="51"/>
      <c r="AD265" s="51"/>
      <c r="AE265" s="51"/>
    </row>
    <row r="266" s="1" customFormat="1" ht="15.75" customHeight="1" spans="1:3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c r="AA266" s="51"/>
      <c r="AB266" s="51"/>
      <c r="AC266" s="51"/>
      <c r="AD266" s="51"/>
      <c r="AE266" s="51"/>
    </row>
    <row r="267" s="1" customFormat="1" ht="15.75" customHeight="1" spans="1:3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c r="AA267" s="51"/>
      <c r="AB267" s="51"/>
      <c r="AC267" s="51"/>
      <c r="AD267" s="51"/>
      <c r="AE267" s="51"/>
    </row>
    <row r="268" s="1" customFormat="1" ht="15.75" customHeight="1" spans="1:3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c r="AA268" s="51"/>
      <c r="AB268" s="51"/>
      <c r="AC268" s="51"/>
      <c r="AD268" s="51"/>
      <c r="AE268" s="51"/>
    </row>
    <row r="269" s="1" customFormat="1" ht="15.75" customHeight="1" spans="1:3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c r="AA269" s="51"/>
      <c r="AB269" s="51"/>
      <c r="AC269" s="51"/>
      <c r="AD269" s="51"/>
      <c r="AE269" s="51"/>
    </row>
    <row r="270" s="1" customFormat="1" ht="15.75" customHeight="1" spans="1:3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c r="AA270" s="51"/>
      <c r="AB270" s="51"/>
      <c r="AC270" s="51"/>
      <c r="AD270" s="51"/>
      <c r="AE270" s="51"/>
    </row>
    <row r="271" s="1" customFormat="1" ht="15.75" customHeight="1" spans="1:3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c r="AA271" s="51"/>
      <c r="AB271" s="51"/>
      <c r="AC271" s="51"/>
      <c r="AD271" s="51"/>
      <c r="AE271" s="51"/>
    </row>
    <row r="272" s="1" customFormat="1" ht="15.75" customHeight="1" spans="1:3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c r="AA272" s="51"/>
      <c r="AB272" s="51"/>
      <c r="AC272" s="51"/>
      <c r="AD272" s="51"/>
      <c r="AE272" s="51"/>
    </row>
    <row r="273" s="1" customFormat="1" ht="15.75" customHeight="1" spans="1:3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c r="AA273" s="51"/>
      <c r="AB273" s="51"/>
      <c r="AC273" s="51"/>
      <c r="AD273" s="51"/>
      <c r="AE273" s="51"/>
    </row>
    <row r="274" s="1" customFormat="1" ht="15.75" customHeight="1" spans="1:3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c r="AA274" s="51"/>
      <c r="AB274" s="51"/>
      <c r="AC274" s="51"/>
      <c r="AD274" s="51"/>
      <c r="AE274" s="51"/>
    </row>
    <row r="275" s="1" customFormat="1" ht="15.75" customHeight="1" spans="1:3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c r="AA275" s="51"/>
      <c r="AB275" s="51"/>
      <c r="AC275" s="51"/>
      <c r="AD275" s="51"/>
      <c r="AE275" s="51"/>
    </row>
    <row r="276" s="1" customFormat="1" ht="15.75" customHeight="1" spans="1:3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c r="AA276" s="51"/>
      <c r="AB276" s="51"/>
      <c r="AC276" s="51"/>
      <c r="AD276" s="51"/>
      <c r="AE276" s="51"/>
    </row>
    <row r="277" s="1" customFormat="1" ht="15.75" customHeight="1" spans="1:3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c r="AA277" s="51"/>
      <c r="AB277" s="51"/>
      <c r="AC277" s="51"/>
      <c r="AD277" s="51"/>
      <c r="AE277" s="51"/>
    </row>
    <row r="278" s="1" customFormat="1" ht="15.75" customHeight="1" spans="1:3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c r="AA278" s="51"/>
      <c r="AB278" s="51"/>
      <c r="AC278" s="51"/>
      <c r="AD278" s="51"/>
      <c r="AE278" s="51"/>
    </row>
    <row r="279" s="1" customFormat="1" ht="15.75" customHeight="1" spans="1:3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c r="AA279" s="51"/>
      <c r="AB279" s="51"/>
      <c r="AC279" s="51"/>
      <c r="AD279" s="51"/>
      <c r="AE279" s="51"/>
    </row>
    <row r="280" s="1" customFormat="1" ht="15.75" customHeight="1" spans="1:3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c r="AA280" s="51"/>
      <c r="AB280" s="51"/>
      <c r="AC280" s="51"/>
      <c r="AD280" s="51"/>
      <c r="AE280" s="51"/>
    </row>
    <row r="281" s="1" customFormat="1" ht="15.75" customHeight="1" spans="1:3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c r="AA281" s="51"/>
      <c r="AB281" s="51"/>
      <c r="AC281" s="51"/>
      <c r="AD281" s="51"/>
      <c r="AE281" s="51"/>
    </row>
    <row r="282" s="1" customFormat="1" ht="15.75" customHeight="1" spans="1:3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c r="AA282" s="51"/>
      <c r="AB282" s="51"/>
      <c r="AC282" s="51"/>
      <c r="AD282" s="51"/>
      <c r="AE282" s="51"/>
    </row>
    <row r="283" s="1" customFormat="1" ht="15.75" customHeight="1" spans="1:3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c r="AA283" s="51"/>
      <c r="AB283" s="51"/>
      <c r="AC283" s="51"/>
      <c r="AD283" s="51"/>
      <c r="AE283" s="51"/>
    </row>
    <row r="284" s="1" customFormat="1" ht="15.75" customHeight="1" spans="1:3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c r="AA284" s="51"/>
      <c r="AB284" s="51"/>
      <c r="AC284" s="51"/>
      <c r="AD284" s="51"/>
      <c r="AE284" s="51"/>
    </row>
    <row r="285" s="1" customFormat="1" ht="15.75" customHeight="1" spans="1:3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c r="AA285" s="51"/>
      <c r="AB285" s="51"/>
      <c r="AC285" s="51"/>
      <c r="AD285" s="51"/>
      <c r="AE285" s="51"/>
    </row>
    <row r="286" s="1" customFormat="1" ht="15.75" customHeight="1" spans="1:3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c r="AA286" s="51"/>
      <c r="AB286" s="51"/>
      <c r="AC286" s="51"/>
      <c r="AD286" s="51"/>
      <c r="AE286" s="51"/>
    </row>
    <row r="287" s="1" customFormat="1" ht="15.75" customHeight="1" spans="1:3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c r="AA287" s="51"/>
      <c r="AB287" s="51"/>
      <c r="AC287" s="51"/>
      <c r="AD287" s="51"/>
      <c r="AE287" s="51"/>
    </row>
    <row r="288" s="1" customFormat="1" ht="15.75" customHeight="1" spans="1:3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c r="AA288" s="51"/>
      <c r="AB288" s="51"/>
      <c r="AC288" s="51"/>
      <c r="AD288" s="51"/>
      <c r="AE288" s="51"/>
    </row>
    <row r="289" s="1" customFormat="1" ht="15.75" customHeight="1" spans="1:3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c r="AA289" s="51"/>
      <c r="AB289" s="51"/>
      <c r="AC289" s="51"/>
      <c r="AD289" s="51"/>
      <c r="AE289" s="51"/>
    </row>
    <row r="290" s="1" customFormat="1" ht="15.75" customHeight="1" spans="1:3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c r="AA290" s="51"/>
      <c r="AB290" s="51"/>
      <c r="AC290" s="51"/>
      <c r="AD290" s="51"/>
      <c r="AE290" s="51"/>
    </row>
    <row r="291" s="1" customFormat="1" ht="15.75" customHeight="1" spans="1:3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c r="AA291" s="51"/>
      <c r="AB291" s="51"/>
      <c r="AC291" s="51"/>
      <c r="AD291" s="51"/>
      <c r="AE291" s="51"/>
    </row>
    <row r="292" s="1" customFormat="1" ht="15.75" customHeight="1" spans="1:3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c r="AA292" s="51"/>
      <c r="AB292" s="51"/>
      <c r="AC292" s="51"/>
      <c r="AD292" s="51"/>
      <c r="AE292" s="51"/>
    </row>
    <row r="293" s="1" customFormat="1" ht="15.75" customHeight="1" spans="1:3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c r="AA293" s="51"/>
      <c r="AB293" s="51"/>
      <c r="AC293" s="51"/>
      <c r="AD293" s="51"/>
      <c r="AE293" s="51"/>
    </row>
    <row r="294" s="1" customFormat="1" ht="15.75" customHeight="1" spans="1:3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c r="AA294" s="51"/>
      <c r="AB294" s="51"/>
      <c r="AC294" s="51"/>
      <c r="AD294" s="51"/>
      <c r="AE294" s="51"/>
    </row>
    <row r="295" s="1" customFormat="1" ht="15.75" customHeight="1" spans="1:3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c r="AA295" s="51"/>
      <c r="AB295" s="51"/>
      <c r="AC295" s="51"/>
      <c r="AD295" s="51"/>
      <c r="AE295" s="51"/>
    </row>
    <row r="296" s="1" customFormat="1" ht="15.75" customHeight="1" spans="1:3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c r="AA296" s="51"/>
      <c r="AB296" s="51"/>
      <c r="AC296" s="51"/>
      <c r="AD296" s="51"/>
      <c r="AE296" s="51"/>
    </row>
    <row r="297" s="1" customFormat="1" ht="15.75" customHeight="1" spans="1:3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c r="AA297" s="51"/>
      <c r="AB297" s="51"/>
      <c r="AC297" s="51"/>
      <c r="AD297" s="51"/>
      <c r="AE297" s="51"/>
    </row>
    <row r="298" s="1" customFormat="1" ht="15.75" customHeight="1" spans="1:3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c r="AA298" s="51"/>
      <c r="AB298" s="51"/>
      <c r="AC298" s="51"/>
      <c r="AD298" s="51"/>
      <c r="AE298" s="51"/>
    </row>
    <row r="299" s="1" customFormat="1" ht="15.75" customHeight="1" spans="1:3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c r="AA299" s="51"/>
      <c r="AB299" s="51"/>
      <c r="AC299" s="51"/>
      <c r="AD299" s="51"/>
      <c r="AE299" s="51"/>
    </row>
    <row r="300" s="1" customFormat="1" ht="15.75" customHeight="1" spans="1:3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c r="AA300" s="51"/>
      <c r="AB300" s="51"/>
      <c r="AC300" s="51"/>
      <c r="AD300" s="51"/>
      <c r="AE300" s="51"/>
    </row>
    <row r="301" s="1" customFormat="1" ht="15.75" customHeight="1" spans="1:3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c r="AA301" s="51"/>
      <c r="AB301" s="51"/>
      <c r="AC301" s="51"/>
      <c r="AD301" s="51"/>
      <c r="AE301" s="51"/>
    </row>
    <row r="302" s="1" customFormat="1" ht="15.75" customHeight="1" spans="1:3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c r="AA302" s="51"/>
      <c r="AB302" s="51"/>
      <c r="AC302" s="51"/>
      <c r="AD302" s="51"/>
      <c r="AE302" s="51"/>
    </row>
    <row r="303" s="1" customFormat="1" ht="15.75" customHeight="1" spans="1:3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c r="AA303" s="51"/>
      <c r="AB303" s="51"/>
      <c r="AC303" s="51"/>
      <c r="AD303" s="51"/>
      <c r="AE303" s="51"/>
    </row>
    <row r="304" s="1" customFormat="1" ht="15.75" customHeight="1" spans="1:3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c r="AA304" s="51"/>
      <c r="AB304" s="51"/>
      <c r="AC304" s="51"/>
      <c r="AD304" s="51"/>
      <c r="AE304" s="51"/>
    </row>
    <row r="305" s="1" customFormat="1" ht="15.75" customHeight="1" spans="1:3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c r="AA305" s="51"/>
      <c r="AB305" s="51"/>
      <c r="AC305" s="51"/>
      <c r="AD305" s="51"/>
      <c r="AE305" s="51"/>
    </row>
    <row r="306" s="1" customFormat="1" ht="15.75" customHeight="1" spans="1:3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c r="AA306" s="51"/>
      <c r="AB306" s="51"/>
      <c r="AC306" s="51"/>
      <c r="AD306" s="51"/>
      <c r="AE306" s="51"/>
    </row>
    <row r="307" s="1" customFormat="1" ht="15.75" customHeight="1" spans="1:3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c r="AA307" s="51"/>
      <c r="AB307" s="51"/>
      <c r="AC307" s="51"/>
      <c r="AD307" s="51"/>
      <c r="AE307" s="51"/>
    </row>
    <row r="308" s="1" customFormat="1" ht="15.75" customHeight="1" spans="1:3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c r="AA308" s="51"/>
      <c r="AB308" s="51"/>
      <c r="AC308" s="51"/>
      <c r="AD308" s="51"/>
      <c r="AE308" s="51"/>
    </row>
    <row r="309" s="1" customFormat="1" ht="15.75" customHeight="1" spans="1:3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c r="AA309" s="51"/>
      <c r="AB309" s="51"/>
      <c r="AC309" s="51"/>
      <c r="AD309" s="51"/>
      <c r="AE309" s="51"/>
    </row>
    <row r="310" s="1" customFormat="1" ht="15.75" customHeight="1" spans="1:3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c r="AA310" s="51"/>
      <c r="AB310" s="51"/>
      <c r="AC310" s="51"/>
      <c r="AD310" s="51"/>
      <c r="AE310" s="51"/>
    </row>
    <row r="311" s="1" customFormat="1" ht="15.75" customHeight="1" spans="1:3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c r="AA311" s="51"/>
      <c r="AB311" s="51"/>
      <c r="AC311" s="51"/>
      <c r="AD311" s="51"/>
      <c r="AE311" s="51"/>
    </row>
    <row r="312" s="1" customFormat="1" ht="15.75" customHeight="1" spans="1:3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c r="AA312" s="51"/>
      <c r="AB312" s="51"/>
      <c r="AC312" s="51"/>
      <c r="AD312" s="51"/>
      <c r="AE312" s="51"/>
    </row>
    <row r="313" s="1" customFormat="1" ht="15.75" customHeight="1" spans="1:3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c r="AA313" s="51"/>
      <c r="AB313" s="51"/>
      <c r="AC313" s="51"/>
      <c r="AD313" s="51"/>
      <c r="AE313" s="51"/>
    </row>
    <row r="314" s="1" customFormat="1" ht="15.75" customHeight="1" spans="1:3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c r="AA314" s="51"/>
      <c r="AB314" s="51"/>
      <c r="AC314" s="51"/>
      <c r="AD314" s="51"/>
      <c r="AE314" s="51"/>
    </row>
    <row r="315" s="1" customFormat="1" ht="15.75" customHeight="1" spans="1:3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c r="AA315" s="51"/>
      <c r="AB315" s="51"/>
      <c r="AC315" s="51"/>
      <c r="AD315" s="51"/>
      <c r="AE315" s="51"/>
    </row>
    <row r="316" s="1" customFormat="1" ht="15.75" customHeight="1" spans="1:3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c r="AA316" s="51"/>
      <c r="AB316" s="51"/>
      <c r="AC316" s="51"/>
      <c r="AD316" s="51"/>
      <c r="AE316" s="51"/>
    </row>
    <row r="317" s="1" customFormat="1" ht="15.75" customHeight="1" spans="1:3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c r="AA317" s="51"/>
      <c r="AB317" s="51"/>
      <c r="AC317" s="51"/>
      <c r="AD317" s="51"/>
      <c r="AE317" s="51"/>
    </row>
    <row r="318" s="1" customFormat="1" ht="15.75" customHeight="1" spans="1:3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c r="AA318" s="51"/>
      <c r="AB318" s="51"/>
      <c r="AC318" s="51"/>
      <c r="AD318" s="51"/>
      <c r="AE318" s="51"/>
    </row>
    <row r="319" s="1" customFormat="1" ht="15.75" customHeight="1" spans="1:3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c r="AA319" s="51"/>
      <c r="AB319" s="51"/>
      <c r="AC319" s="51"/>
      <c r="AD319" s="51"/>
      <c r="AE319" s="51"/>
    </row>
    <row r="320" s="1" customFormat="1" ht="15.75" customHeight="1" spans="1:3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c r="AA320" s="51"/>
      <c r="AB320" s="51"/>
      <c r="AC320" s="51"/>
      <c r="AD320" s="51"/>
      <c r="AE320" s="51"/>
    </row>
    <row r="321" s="1" customFormat="1" ht="15.75" customHeight="1" spans="1:3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c r="AA321" s="51"/>
      <c r="AB321" s="51"/>
      <c r="AC321" s="51"/>
      <c r="AD321" s="51"/>
      <c r="AE321" s="51"/>
    </row>
    <row r="322" s="1" customFormat="1" ht="15.75" customHeight="1" spans="1:3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c r="AA322" s="51"/>
      <c r="AB322" s="51"/>
      <c r="AC322" s="51"/>
      <c r="AD322" s="51"/>
      <c r="AE322" s="51"/>
    </row>
    <row r="323" s="1" customFormat="1" ht="15.75" customHeight="1" spans="1:3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c r="AA323" s="51"/>
      <c r="AB323" s="51"/>
      <c r="AC323" s="51"/>
      <c r="AD323" s="51"/>
      <c r="AE323" s="51"/>
    </row>
    <row r="324" s="1" customFormat="1" ht="15.75" customHeight="1" spans="1:3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c r="AA324" s="51"/>
      <c r="AB324" s="51"/>
      <c r="AC324" s="51"/>
      <c r="AD324" s="51"/>
      <c r="AE324" s="51"/>
    </row>
    <row r="325" s="1" customFormat="1" ht="15.75" customHeight="1" spans="1:3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c r="AA325" s="51"/>
      <c r="AB325" s="51"/>
      <c r="AC325" s="51"/>
      <c r="AD325" s="51"/>
      <c r="AE325" s="51"/>
    </row>
    <row r="326" s="1" customFormat="1" ht="15.75" customHeight="1" spans="1:3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c r="AA326" s="51"/>
      <c r="AB326" s="51"/>
      <c r="AC326" s="51"/>
      <c r="AD326" s="51"/>
      <c r="AE326" s="51"/>
    </row>
    <row r="327" s="1" customFormat="1" ht="15.75" customHeight="1" spans="1:3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c r="AA327" s="51"/>
      <c r="AB327" s="51"/>
      <c r="AC327" s="51"/>
      <c r="AD327" s="51"/>
      <c r="AE327" s="51"/>
    </row>
    <row r="328" s="1" customFormat="1" ht="15.75" customHeight="1" spans="1:3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c r="AA328" s="51"/>
      <c r="AB328" s="51"/>
      <c r="AC328" s="51"/>
      <c r="AD328" s="51"/>
      <c r="AE328" s="51"/>
    </row>
    <row r="329" s="1" customFormat="1" ht="15.75" customHeight="1" spans="1:3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c r="AA329" s="51"/>
      <c r="AB329" s="51"/>
      <c r="AC329" s="51"/>
      <c r="AD329" s="51"/>
      <c r="AE329" s="51"/>
    </row>
    <row r="330" s="1" customFormat="1" ht="15.75" customHeight="1" spans="1:3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c r="AA330" s="51"/>
      <c r="AB330" s="51"/>
      <c r="AC330" s="51"/>
      <c r="AD330" s="51"/>
      <c r="AE330" s="51"/>
    </row>
    <row r="331" s="1" customFormat="1" ht="15.75" customHeight="1" spans="1:3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c r="AA331" s="51"/>
      <c r="AB331" s="51"/>
      <c r="AC331" s="51"/>
      <c r="AD331" s="51"/>
      <c r="AE331" s="51"/>
    </row>
    <row r="332" s="1" customFormat="1" ht="15.75" customHeight="1" spans="1:3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c r="AA332" s="51"/>
      <c r="AB332" s="51"/>
      <c r="AC332" s="51"/>
      <c r="AD332" s="51"/>
      <c r="AE332" s="51"/>
    </row>
    <row r="333" s="1" customFormat="1" ht="15.75" customHeight="1" spans="1:3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c r="AA333" s="51"/>
      <c r="AB333" s="51"/>
      <c r="AC333" s="51"/>
      <c r="AD333" s="51"/>
      <c r="AE333" s="51"/>
    </row>
    <row r="334" s="1" customFormat="1" ht="15.75" customHeight="1" spans="1:3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c r="AA334" s="51"/>
      <c r="AB334" s="51"/>
      <c r="AC334" s="51"/>
      <c r="AD334" s="51"/>
      <c r="AE334" s="51"/>
    </row>
    <row r="335" s="1" customFormat="1" ht="15.75" customHeight="1" spans="1:3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c r="AA335" s="51"/>
      <c r="AB335" s="51"/>
      <c r="AC335" s="51"/>
      <c r="AD335" s="51"/>
      <c r="AE335" s="51"/>
    </row>
    <row r="336" s="1" customFormat="1" ht="15.75" customHeight="1" spans="1:3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c r="AA336" s="51"/>
      <c r="AB336" s="51"/>
      <c r="AC336" s="51"/>
      <c r="AD336" s="51"/>
      <c r="AE336" s="51"/>
    </row>
    <row r="337" s="1" customFormat="1" ht="15.75" customHeight="1" spans="1:3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c r="AA337" s="51"/>
      <c r="AB337" s="51"/>
      <c r="AC337" s="51"/>
      <c r="AD337" s="51"/>
      <c r="AE337" s="51"/>
    </row>
    <row r="338" s="1" customFormat="1" ht="15.75" customHeight="1" spans="1:3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c r="AA338" s="51"/>
      <c r="AB338" s="51"/>
      <c r="AC338" s="51"/>
      <c r="AD338" s="51"/>
      <c r="AE338" s="51"/>
    </row>
    <row r="339" s="1" customFormat="1" ht="15.75" customHeight="1" spans="1:3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c r="AA339" s="51"/>
      <c r="AB339" s="51"/>
      <c r="AC339" s="51"/>
      <c r="AD339" s="51"/>
      <c r="AE339" s="51"/>
    </row>
    <row r="340" s="1" customFormat="1" ht="15.75" customHeight="1" spans="1:3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c r="AA340" s="51"/>
      <c r="AB340" s="51"/>
      <c r="AC340" s="51"/>
      <c r="AD340" s="51"/>
      <c r="AE340" s="51"/>
    </row>
    <row r="341" s="1" customFormat="1" ht="15.75" customHeight="1" spans="1:3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c r="AA341" s="51"/>
      <c r="AB341" s="51"/>
      <c r="AC341" s="51"/>
      <c r="AD341" s="51"/>
      <c r="AE341" s="51"/>
    </row>
    <row r="342" s="1" customFormat="1" ht="15.75" customHeight="1" spans="1:3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c r="AA342" s="51"/>
      <c r="AB342" s="51"/>
      <c r="AC342" s="51"/>
      <c r="AD342" s="51"/>
      <c r="AE342" s="51"/>
    </row>
    <row r="343" s="1" customFormat="1" ht="15.75" customHeight="1" spans="1:3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c r="AA343" s="51"/>
      <c r="AB343" s="51"/>
      <c r="AC343" s="51"/>
      <c r="AD343" s="51"/>
      <c r="AE343" s="51"/>
    </row>
    <row r="344" s="1" customFormat="1" ht="15.75" customHeight="1" spans="1:3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c r="AA344" s="51"/>
      <c r="AB344" s="51"/>
      <c r="AC344" s="51"/>
      <c r="AD344" s="51"/>
      <c r="AE344" s="51"/>
    </row>
    <row r="345" s="1" customFormat="1" ht="15.75" customHeight="1" spans="1:3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c r="AA345" s="51"/>
      <c r="AB345" s="51"/>
      <c r="AC345" s="51"/>
      <c r="AD345" s="51"/>
      <c r="AE345" s="51"/>
    </row>
    <row r="346" s="1" customFormat="1" ht="15.75" customHeight="1" spans="1:3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c r="AA346" s="51"/>
      <c r="AB346" s="51"/>
      <c r="AC346" s="51"/>
      <c r="AD346" s="51"/>
      <c r="AE346" s="51"/>
    </row>
    <row r="347" s="1" customFormat="1" ht="15.75" customHeight="1" spans="1:3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c r="AA347" s="51"/>
      <c r="AB347" s="51"/>
      <c r="AC347" s="51"/>
      <c r="AD347" s="51"/>
      <c r="AE347" s="51"/>
    </row>
    <row r="348" s="1" customFormat="1" ht="15.75" customHeight="1" spans="1:3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c r="AA348" s="51"/>
      <c r="AB348" s="51"/>
      <c r="AC348" s="51"/>
      <c r="AD348" s="51"/>
      <c r="AE348" s="51"/>
    </row>
    <row r="349" s="1" customFormat="1" ht="15.75" customHeight="1" spans="1:3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c r="AA349" s="51"/>
      <c r="AB349" s="51"/>
      <c r="AC349" s="51"/>
      <c r="AD349" s="51"/>
      <c r="AE349" s="51"/>
    </row>
    <row r="350" s="1" customFormat="1" ht="15.75" customHeight="1" spans="1:3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c r="AA350" s="51"/>
      <c r="AB350" s="51"/>
      <c r="AC350" s="51"/>
      <c r="AD350" s="51"/>
      <c r="AE350" s="51"/>
    </row>
    <row r="351" s="1" customFormat="1" ht="15.75" customHeight="1" spans="1:3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c r="AA351" s="51"/>
      <c r="AB351" s="51"/>
      <c r="AC351" s="51"/>
      <c r="AD351" s="51"/>
      <c r="AE351" s="51"/>
    </row>
    <row r="352" s="1" customFormat="1" ht="15.75" customHeight="1" spans="1:3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c r="AA352" s="51"/>
      <c r="AB352" s="51"/>
      <c r="AC352" s="51"/>
      <c r="AD352" s="51"/>
      <c r="AE352" s="51"/>
    </row>
    <row r="353" s="1" customFormat="1" ht="15.75" customHeight="1" spans="1:3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c r="AA353" s="51"/>
      <c r="AB353" s="51"/>
      <c r="AC353" s="51"/>
      <c r="AD353" s="51"/>
      <c r="AE353" s="51"/>
    </row>
    <row r="354" s="1" customFormat="1" ht="15.75" customHeight="1" spans="1:3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c r="AA354" s="51"/>
      <c r="AB354" s="51"/>
      <c r="AC354" s="51"/>
      <c r="AD354" s="51"/>
      <c r="AE354" s="51"/>
    </row>
    <row r="355" s="1" customFormat="1" ht="15.75" customHeight="1" spans="1:3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c r="AA355" s="51"/>
      <c r="AB355" s="51"/>
      <c r="AC355" s="51"/>
      <c r="AD355" s="51"/>
      <c r="AE355" s="51"/>
    </row>
    <row r="356" s="1" customFormat="1" ht="15.75" customHeight="1" spans="1:3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c r="AA356" s="51"/>
      <c r="AB356" s="51"/>
      <c r="AC356" s="51"/>
      <c r="AD356" s="51"/>
      <c r="AE356" s="51"/>
    </row>
    <row r="357" s="1" customFormat="1" ht="15.75" customHeight="1" spans="1:3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c r="AA357" s="51"/>
      <c r="AB357" s="51"/>
      <c r="AC357" s="51"/>
      <c r="AD357" s="51"/>
      <c r="AE357" s="51"/>
    </row>
    <row r="358" s="1" customFormat="1" ht="15.75" customHeight="1" spans="1:3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c r="AA358" s="51"/>
      <c r="AB358" s="51"/>
      <c r="AC358" s="51"/>
      <c r="AD358" s="51"/>
      <c r="AE358" s="51"/>
    </row>
    <row r="359" s="1" customFormat="1" ht="15.75" customHeight="1" spans="1:3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c r="AA359" s="51"/>
      <c r="AB359" s="51"/>
      <c r="AC359" s="51"/>
      <c r="AD359" s="51"/>
      <c r="AE359" s="51"/>
    </row>
    <row r="360" s="1" customFormat="1" ht="15.75" customHeight="1" spans="1:3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c r="AA360" s="51"/>
      <c r="AB360" s="51"/>
      <c r="AC360" s="51"/>
      <c r="AD360" s="51"/>
      <c r="AE360" s="51"/>
    </row>
    <row r="361" s="1" customFormat="1" ht="15.75" customHeight="1" spans="1:3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c r="AA361" s="51"/>
      <c r="AB361" s="51"/>
      <c r="AC361" s="51"/>
      <c r="AD361" s="51"/>
      <c r="AE361" s="51"/>
    </row>
    <row r="362" s="1" customFormat="1" ht="15.75" customHeight="1" spans="1:3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c r="AA362" s="51"/>
      <c r="AB362" s="51"/>
      <c r="AC362" s="51"/>
      <c r="AD362" s="51"/>
      <c r="AE362" s="51"/>
    </row>
    <row r="363" s="1" customFormat="1" ht="15.75" customHeight="1" spans="1:3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c r="AA363" s="51"/>
      <c r="AB363" s="51"/>
      <c r="AC363" s="51"/>
      <c r="AD363" s="51"/>
      <c r="AE363" s="51"/>
    </row>
    <row r="364" s="1" customFormat="1" ht="15.75" customHeight="1" spans="1:3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c r="AA364" s="51"/>
      <c r="AB364" s="51"/>
      <c r="AC364" s="51"/>
      <c r="AD364" s="51"/>
      <c r="AE364" s="51"/>
    </row>
    <row r="365" s="1" customFormat="1" ht="15.75" customHeight="1" spans="1:3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c r="AA365" s="51"/>
      <c r="AB365" s="51"/>
      <c r="AC365" s="51"/>
      <c r="AD365" s="51"/>
      <c r="AE365" s="51"/>
    </row>
    <row r="366" s="1" customFormat="1" ht="15.75" customHeight="1" spans="1:3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c r="AA366" s="51"/>
      <c r="AB366" s="51"/>
      <c r="AC366" s="51"/>
      <c r="AD366" s="51"/>
      <c r="AE366" s="51"/>
    </row>
    <row r="367" s="1" customFormat="1" ht="15.75" customHeight="1" spans="1:3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c r="AA367" s="51"/>
      <c r="AB367" s="51"/>
      <c r="AC367" s="51"/>
      <c r="AD367" s="51"/>
      <c r="AE367" s="51"/>
    </row>
    <row r="368" s="1" customFormat="1" ht="15.75" customHeight="1" spans="1:3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c r="AA368" s="51"/>
      <c r="AB368" s="51"/>
      <c r="AC368" s="51"/>
      <c r="AD368" s="51"/>
      <c r="AE368" s="51"/>
    </row>
    <row r="369" s="1" customFormat="1" ht="15.75" customHeight="1" spans="1:3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c r="AA369" s="51"/>
      <c r="AB369" s="51"/>
      <c r="AC369" s="51"/>
      <c r="AD369" s="51"/>
      <c r="AE369" s="51"/>
    </row>
    <row r="370" s="1" customFormat="1" ht="15.75" customHeight="1" spans="1:3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c r="AA370" s="51"/>
      <c r="AB370" s="51"/>
      <c r="AC370" s="51"/>
      <c r="AD370" s="51"/>
      <c r="AE370" s="51"/>
    </row>
    <row r="371" s="1" customFormat="1" ht="15.75" customHeight="1" spans="1:3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c r="AA371" s="51"/>
      <c r="AB371" s="51"/>
      <c r="AC371" s="51"/>
      <c r="AD371" s="51"/>
      <c r="AE371" s="51"/>
    </row>
    <row r="372" s="1" customFormat="1" ht="15.75" customHeight="1" spans="1:3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c r="AA372" s="51"/>
      <c r="AB372" s="51"/>
      <c r="AC372" s="51"/>
      <c r="AD372" s="51"/>
      <c r="AE372" s="51"/>
    </row>
    <row r="373" s="1" customFormat="1" ht="15.75" customHeight="1" spans="1:3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c r="AA373" s="51"/>
      <c r="AB373" s="51"/>
      <c r="AC373" s="51"/>
      <c r="AD373" s="51"/>
      <c r="AE373" s="51"/>
    </row>
    <row r="374" s="1" customFormat="1" ht="15.75" customHeight="1" spans="1:3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c r="AA374" s="51"/>
      <c r="AB374" s="51"/>
      <c r="AC374" s="51"/>
      <c r="AD374" s="51"/>
      <c r="AE374" s="51"/>
    </row>
    <row r="375" s="1" customFormat="1" ht="15.75" customHeight="1" spans="1:3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c r="AA375" s="51"/>
      <c r="AB375" s="51"/>
      <c r="AC375" s="51"/>
      <c r="AD375" s="51"/>
      <c r="AE375" s="51"/>
    </row>
    <row r="376" s="1" customFormat="1" ht="15.75" customHeight="1" spans="1:3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c r="AA376" s="51"/>
      <c r="AB376" s="51"/>
      <c r="AC376" s="51"/>
      <c r="AD376" s="51"/>
      <c r="AE376" s="51"/>
    </row>
    <row r="377" s="1" customFormat="1" ht="15.75" customHeight="1" spans="1:3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c r="AA377" s="51"/>
      <c r="AB377" s="51"/>
      <c r="AC377" s="51"/>
      <c r="AD377" s="51"/>
      <c r="AE377" s="51"/>
    </row>
    <row r="378" s="1" customFormat="1" ht="15.75" customHeight="1" spans="1:3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c r="AA378" s="51"/>
      <c r="AB378" s="51"/>
      <c r="AC378" s="51"/>
      <c r="AD378" s="51"/>
      <c r="AE378" s="51"/>
    </row>
    <row r="379" s="1" customFormat="1" ht="15.75" customHeight="1" spans="1:3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c r="AA379" s="51"/>
      <c r="AB379" s="51"/>
      <c r="AC379" s="51"/>
      <c r="AD379" s="51"/>
      <c r="AE379" s="51"/>
    </row>
    <row r="380" s="1" customFormat="1" ht="15.75" customHeight="1" spans="1:3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c r="AA380" s="51"/>
      <c r="AB380" s="51"/>
      <c r="AC380" s="51"/>
      <c r="AD380" s="51"/>
      <c r="AE380" s="51"/>
    </row>
    <row r="381" s="1" customFormat="1" ht="15.75" customHeight="1" spans="1:3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c r="AA381" s="51"/>
      <c r="AB381" s="51"/>
      <c r="AC381" s="51"/>
      <c r="AD381" s="51"/>
      <c r="AE381" s="51"/>
    </row>
    <row r="382" s="1" customFormat="1" ht="15.75" customHeight="1" spans="1:3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c r="AA382" s="51"/>
      <c r="AB382" s="51"/>
      <c r="AC382" s="51"/>
      <c r="AD382" s="51"/>
      <c r="AE382" s="51"/>
    </row>
    <row r="383" s="1" customFormat="1" ht="15.75" customHeight="1" spans="1:3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c r="AA383" s="51"/>
      <c r="AB383" s="51"/>
      <c r="AC383" s="51"/>
      <c r="AD383" s="51"/>
      <c r="AE383" s="51"/>
    </row>
    <row r="384" s="1" customFormat="1" ht="15.75" customHeight="1" spans="1:3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c r="AA384" s="51"/>
      <c r="AB384" s="51"/>
      <c r="AC384" s="51"/>
      <c r="AD384" s="51"/>
      <c r="AE384" s="51"/>
    </row>
    <row r="385" s="1" customFormat="1" ht="15.75" customHeight="1" spans="1:3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c r="AA385" s="51"/>
      <c r="AB385" s="51"/>
      <c r="AC385" s="51"/>
      <c r="AD385" s="51"/>
      <c r="AE385" s="51"/>
    </row>
    <row r="386" s="1" customFormat="1" ht="15.75" customHeight="1" spans="1:3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c r="AA386" s="51"/>
      <c r="AB386" s="51"/>
      <c r="AC386" s="51"/>
      <c r="AD386" s="51"/>
      <c r="AE386" s="51"/>
    </row>
    <row r="387" s="1" customFormat="1" ht="15.75" customHeight="1" spans="1:3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c r="AA387" s="51"/>
      <c r="AB387" s="51"/>
      <c r="AC387" s="51"/>
      <c r="AD387" s="51"/>
      <c r="AE387" s="51"/>
    </row>
    <row r="388" s="1" customFormat="1" ht="15.75" customHeight="1" spans="1:3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c r="AA388" s="51"/>
      <c r="AB388" s="51"/>
      <c r="AC388" s="51"/>
      <c r="AD388" s="51"/>
      <c r="AE388" s="51"/>
    </row>
    <row r="389" s="1" customFormat="1" ht="15.75" customHeight="1" spans="1:3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c r="AA389" s="51"/>
      <c r="AB389" s="51"/>
      <c r="AC389" s="51"/>
      <c r="AD389" s="51"/>
      <c r="AE389" s="51"/>
    </row>
    <row r="390" s="1" customFormat="1" ht="15.75" customHeight="1" spans="1:3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c r="AA390" s="51"/>
      <c r="AB390" s="51"/>
      <c r="AC390" s="51"/>
      <c r="AD390" s="51"/>
      <c r="AE390" s="51"/>
    </row>
    <row r="391" s="1" customFormat="1" ht="15.75" customHeight="1" spans="1:3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c r="AA391" s="51"/>
      <c r="AB391" s="51"/>
      <c r="AC391" s="51"/>
      <c r="AD391" s="51"/>
      <c r="AE391" s="51"/>
    </row>
    <row r="392" s="1" customFormat="1" ht="15.75" customHeight="1" spans="1:3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c r="AA392" s="51"/>
      <c r="AB392" s="51"/>
      <c r="AC392" s="51"/>
      <c r="AD392" s="51"/>
      <c r="AE392" s="51"/>
    </row>
    <row r="393" s="1" customFormat="1" ht="15.75" customHeight="1" spans="1:3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c r="AA393" s="51"/>
      <c r="AB393" s="51"/>
      <c r="AC393" s="51"/>
      <c r="AD393" s="51"/>
      <c r="AE393" s="51"/>
    </row>
    <row r="394" s="1" customFormat="1" ht="15.75" customHeight="1" spans="1:3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c r="AA394" s="51"/>
      <c r="AB394" s="51"/>
      <c r="AC394" s="51"/>
      <c r="AD394" s="51"/>
      <c r="AE394" s="51"/>
    </row>
    <row r="395" s="1" customFormat="1" ht="15.75" customHeight="1" spans="1:3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c r="AA395" s="51"/>
      <c r="AB395" s="51"/>
      <c r="AC395" s="51"/>
      <c r="AD395" s="51"/>
      <c r="AE395" s="51"/>
    </row>
    <row r="396" s="1" customFormat="1" ht="15.75" customHeight="1" spans="1:3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c r="AA396" s="51"/>
      <c r="AB396" s="51"/>
      <c r="AC396" s="51"/>
      <c r="AD396" s="51"/>
      <c r="AE396" s="51"/>
    </row>
    <row r="397" s="1" customFormat="1" ht="15.75" customHeight="1" spans="1:3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c r="AA397" s="51"/>
      <c r="AB397" s="51"/>
      <c r="AC397" s="51"/>
      <c r="AD397" s="51"/>
      <c r="AE397" s="51"/>
    </row>
    <row r="398" s="1" customFormat="1" ht="15.75" customHeight="1" spans="1:3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c r="AA398" s="51"/>
      <c r="AB398" s="51"/>
      <c r="AC398" s="51"/>
      <c r="AD398" s="51"/>
      <c r="AE398" s="51"/>
    </row>
    <row r="399" s="1" customFormat="1" ht="15.75" customHeight="1" spans="1:3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c r="AA399" s="51"/>
      <c r="AB399" s="51"/>
      <c r="AC399" s="51"/>
      <c r="AD399" s="51"/>
      <c r="AE399" s="51"/>
    </row>
    <row r="400" s="1" customFormat="1" ht="15.75" customHeight="1" spans="1:3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c r="AA400" s="51"/>
      <c r="AB400" s="51"/>
      <c r="AC400" s="51"/>
      <c r="AD400" s="51"/>
      <c r="AE400" s="51"/>
    </row>
    <row r="401" s="1" customFormat="1" ht="15.75" customHeight="1" spans="1:3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c r="AA401" s="51"/>
      <c r="AB401" s="51"/>
      <c r="AC401" s="51"/>
      <c r="AD401" s="51"/>
      <c r="AE401" s="51"/>
    </row>
    <row r="402" s="1" customFormat="1" ht="15.75" customHeight="1" spans="1:3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c r="AA402" s="51"/>
      <c r="AB402" s="51"/>
      <c r="AC402" s="51"/>
      <c r="AD402" s="51"/>
      <c r="AE402" s="51"/>
    </row>
    <row r="403" s="1" customFormat="1" ht="15.75" customHeight="1" spans="1:3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c r="AA403" s="51"/>
      <c r="AB403" s="51"/>
      <c r="AC403" s="51"/>
      <c r="AD403" s="51"/>
      <c r="AE403" s="51"/>
    </row>
    <row r="404" s="1" customFormat="1" ht="15.75" customHeight="1" spans="1:3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c r="AA404" s="51"/>
      <c r="AB404" s="51"/>
      <c r="AC404" s="51"/>
      <c r="AD404" s="51"/>
      <c r="AE404" s="51"/>
    </row>
    <row r="405" s="1" customFormat="1" ht="15.75" customHeight="1" spans="1:3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c r="AA405" s="51"/>
      <c r="AB405" s="51"/>
      <c r="AC405" s="51"/>
      <c r="AD405" s="51"/>
      <c r="AE405" s="51"/>
    </row>
    <row r="406" s="1" customFormat="1" ht="15.75" customHeight="1" spans="1:3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c r="AA406" s="51"/>
      <c r="AB406" s="51"/>
      <c r="AC406" s="51"/>
      <c r="AD406" s="51"/>
      <c r="AE406" s="51"/>
    </row>
    <row r="407" s="1" customFormat="1" ht="15.75" customHeight="1" spans="1:3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c r="AA407" s="51"/>
      <c r="AB407" s="51"/>
      <c r="AC407" s="51"/>
      <c r="AD407" s="51"/>
      <c r="AE407" s="51"/>
    </row>
    <row r="408" s="1" customFormat="1" ht="15.75" customHeight="1" spans="1:3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c r="AA408" s="51"/>
      <c r="AB408" s="51"/>
      <c r="AC408" s="51"/>
      <c r="AD408" s="51"/>
      <c r="AE408" s="51"/>
    </row>
    <row r="409" s="1" customFormat="1" ht="15.75" customHeight="1" spans="1:3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c r="AA409" s="51"/>
      <c r="AB409" s="51"/>
      <c r="AC409" s="51"/>
      <c r="AD409" s="51"/>
      <c r="AE409" s="51"/>
    </row>
    <row r="410" s="1" customFormat="1" ht="15.75" customHeight="1" spans="1:3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c r="AA410" s="51"/>
      <c r="AB410" s="51"/>
      <c r="AC410" s="51"/>
      <c r="AD410" s="51"/>
      <c r="AE410" s="51"/>
    </row>
    <row r="411" s="1" customFormat="1" ht="15.75" customHeight="1" spans="1:3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c r="AA411" s="51"/>
      <c r="AB411" s="51"/>
      <c r="AC411" s="51"/>
      <c r="AD411" s="51"/>
      <c r="AE411" s="51"/>
    </row>
    <row r="412" s="1" customFormat="1" ht="15.75" customHeight="1" spans="1:3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c r="AA412" s="51"/>
      <c r="AB412" s="51"/>
      <c r="AC412" s="51"/>
      <c r="AD412" s="51"/>
      <c r="AE412" s="51"/>
    </row>
    <row r="413" s="1" customFormat="1" ht="15.75" customHeight="1" spans="1:3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c r="AA413" s="51"/>
      <c r="AB413" s="51"/>
      <c r="AC413" s="51"/>
      <c r="AD413" s="51"/>
      <c r="AE413" s="51"/>
    </row>
    <row r="414" s="1" customFormat="1" ht="15.75" customHeight="1" spans="1:3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row>
    <row r="415" s="1" customFormat="1" ht="15.75" customHeight="1" spans="1:3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row>
    <row r="416" s="1" customFormat="1" ht="15.75" customHeight="1" spans="1:3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c r="AA416" s="51"/>
      <c r="AB416" s="51"/>
      <c r="AC416" s="51"/>
      <c r="AD416" s="51"/>
      <c r="AE416" s="51"/>
    </row>
    <row r="417" s="1" customFormat="1" ht="15.75" customHeight="1" spans="1:3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c r="AA417" s="51"/>
      <c r="AB417" s="51"/>
      <c r="AC417" s="51"/>
      <c r="AD417" s="51"/>
      <c r="AE417" s="51"/>
    </row>
    <row r="418" s="1" customFormat="1" ht="15.75" customHeight="1" spans="1:3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c r="AA418" s="51"/>
      <c r="AB418" s="51"/>
      <c r="AC418" s="51"/>
      <c r="AD418" s="51"/>
      <c r="AE418" s="51"/>
    </row>
    <row r="419" s="1" customFormat="1" ht="15.75" customHeight="1" spans="1:3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c r="AA419" s="51"/>
      <c r="AB419" s="51"/>
      <c r="AC419" s="51"/>
      <c r="AD419" s="51"/>
      <c r="AE419" s="51"/>
    </row>
    <row r="420" s="1" customFormat="1" ht="15.75" customHeight="1" spans="1:3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c r="AA420" s="51"/>
      <c r="AB420" s="51"/>
      <c r="AC420" s="51"/>
      <c r="AD420" s="51"/>
      <c r="AE420" s="51"/>
    </row>
    <row r="421" s="1" customFormat="1" ht="15.75" customHeight="1" spans="1:3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c r="AA421" s="51"/>
      <c r="AB421" s="51"/>
      <c r="AC421" s="51"/>
      <c r="AD421" s="51"/>
      <c r="AE421" s="51"/>
    </row>
    <row r="422" s="1" customFormat="1" ht="15.75" customHeight="1" spans="1:3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c r="AA422" s="51"/>
      <c r="AB422" s="51"/>
      <c r="AC422" s="51"/>
      <c r="AD422" s="51"/>
      <c r="AE422" s="51"/>
    </row>
    <row r="423" s="1" customFormat="1" ht="15.75" customHeight="1" spans="1:3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c r="AA423" s="51"/>
      <c r="AB423" s="51"/>
      <c r="AC423" s="51"/>
      <c r="AD423" s="51"/>
      <c r="AE423" s="51"/>
    </row>
    <row r="424" s="1" customFormat="1" ht="15.75" customHeight="1" spans="1:3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1"/>
      <c r="AE424" s="51"/>
    </row>
    <row r="425" s="1" customFormat="1" ht="15.75" customHeight="1" spans="1:3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1"/>
      <c r="AE425" s="51"/>
    </row>
    <row r="426" s="1" customFormat="1" ht="15.75" customHeight="1" spans="1:3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c r="AA426" s="51"/>
      <c r="AB426" s="51"/>
      <c r="AC426" s="51"/>
      <c r="AD426" s="51"/>
      <c r="AE426" s="51"/>
    </row>
    <row r="427" s="1" customFormat="1" ht="15.75" customHeight="1" spans="1:3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c r="AA427" s="51"/>
      <c r="AB427" s="51"/>
      <c r="AC427" s="51"/>
      <c r="AD427" s="51"/>
      <c r="AE427" s="51"/>
    </row>
    <row r="428" s="1" customFormat="1" ht="15.75" customHeight="1" spans="1:3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c r="AA428" s="51"/>
      <c r="AB428" s="51"/>
      <c r="AC428" s="51"/>
      <c r="AD428" s="51"/>
      <c r="AE428" s="51"/>
    </row>
    <row r="429" s="1" customFormat="1" ht="15.75" customHeight="1" spans="1:3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c r="AA429" s="51"/>
      <c r="AB429" s="51"/>
      <c r="AC429" s="51"/>
      <c r="AD429" s="51"/>
      <c r="AE429" s="51"/>
    </row>
    <row r="430" s="1" customFormat="1" ht="15.75" customHeight="1" spans="1:3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c r="AA430" s="51"/>
      <c r="AB430" s="51"/>
      <c r="AC430" s="51"/>
      <c r="AD430" s="51"/>
      <c r="AE430" s="51"/>
    </row>
    <row r="431" s="1" customFormat="1" ht="15.75" customHeight="1" spans="1:3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c r="AA431" s="51"/>
      <c r="AB431" s="51"/>
      <c r="AC431" s="51"/>
      <c r="AD431" s="51"/>
      <c r="AE431" s="51"/>
    </row>
    <row r="432" s="1" customFormat="1" ht="15.75" customHeight="1" spans="1:3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c r="AA432" s="51"/>
      <c r="AB432" s="51"/>
      <c r="AC432" s="51"/>
      <c r="AD432" s="51"/>
      <c r="AE432" s="51"/>
    </row>
    <row r="433" s="1" customFormat="1" ht="15.75" customHeight="1" spans="1:3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c r="AA433" s="51"/>
      <c r="AB433" s="51"/>
      <c r="AC433" s="51"/>
      <c r="AD433" s="51"/>
      <c r="AE433" s="51"/>
    </row>
    <row r="434" s="1" customFormat="1" ht="15.75" customHeight="1" spans="1:3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c r="AA434" s="51"/>
      <c r="AB434" s="51"/>
      <c r="AC434" s="51"/>
      <c r="AD434" s="51"/>
      <c r="AE434" s="51"/>
    </row>
    <row r="435" s="1" customFormat="1" ht="15.75" customHeight="1" spans="1:3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c r="AA435" s="51"/>
      <c r="AB435" s="51"/>
      <c r="AC435" s="51"/>
      <c r="AD435" s="51"/>
      <c r="AE435" s="51"/>
    </row>
    <row r="436" s="1" customFormat="1" ht="15.75" customHeight="1" spans="1:3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c r="AA436" s="51"/>
      <c r="AB436" s="51"/>
      <c r="AC436" s="51"/>
      <c r="AD436" s="51"/>
      <c r="AE436" s="51"/>
    </row>
    <row r="437" s="1" customFormat="1" ht="15.75" customHeight="1" spans="1:3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c r="AA437" s="51"/>
      <c r="AB437" s="51"/>
      <c r="AC437" s="51"/>
      <c r="AD437" s="51"/>
      <c r="AE437" s="51"/>
    </row>
    <row r="438" s="1" customFormat="1" ht="15.75" customHeight="1" spans="1:3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c r="AA438" s="51"/>
      <c r="AB438" s="51"/>
      <c r="AC438" s="51"/>
      <c r="AD438" s="51"/>
      <c r="AE438" s="51"/>
    </row>
    <row r="439" s="1" customFormat="1" ht="15.75" customHeight="1" spans="1:3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c r="AA439" s="51"/>
      <c r="AB439" s="51"/>
      <c r="AC439" s="51"/>
      <c r="AD439" s="51"/>
      <c r="AE439" s="51"/>
    </row>
    <row r="440" s="1" customFormat="1" ht="15.75" customHeight="1" spans="1:3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c r="AA440" s="51"/>
      <c r="AB440" s="51"/>
      <c r="AC440" s="51"/>
      <c r="AD440" s="51"/>
      <c r="AE440" s="51"/>
    </row>
    <row r="441" s="1" customFormat="1" ht="15.75" customHeight="1" spans="1:3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c r="AA441" s="51"/>
      <c r="AB441" s="51"/>
      <c r="AC441" s="51"/>
      <c r="AD441" s="51"/>
      <c r="AE441" s="51"/>
    </row>
    <row r="442" s="1" customFormat="1" ht="15.75" customHeight="1" spans="1:3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c r="AA442" s="51"/>
      <c r="AB442" s="51"/>
      <c r="AC442" s="51"/>
      <c r="AD442" s="51"/>
      <c r="AE442" s="51"/>
    </row>
    <row r="443" s="1" customFormat="1" ht="15.75" customHeight="1" spans="1:3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c r="AA443" s="51"/>
      <c r="AB443" s="51"/>
      <c r="AC443" s="51"/>
      <c r="AD443" s="51"/>
      <c r="AE443" s="51"/>
    </row>
    <row r="444" s="1" customFormat="1" ht="15.75" customHeight="1" spans="1:3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c r="AA444" s="51"/>
      <c r="AB444" s="51"/>
      <c r="AC444" s="51"/>
      <c r="AD444" s="51"/>
      <c r="AE444" s="51"/>
    </row>
    <row r="445" s="1" customFormat="1" ht="15.75" customHeight="1" spans="1:3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c r="AA445" s="51"/>
      <c r="AB445" s="51"/>
      <c r="AC445" s="51"/>
      <c r="AD445" s="51"/>
      <c r="AE445" s="51"/>
    </row>
    <row r="446" s="1" customFormat="1" ht="15.75" customHeight="1" spans="1:3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c r="AA446" s="51"/>
      <c r="AB446" s="51"/>
      <c r="AC446" s="51"/>
      <c r="AD446" s="51"/>
      <c r="AE446" s="51"/>
    </row>
    <row r="447" s="1" customFormat="1" ht="15.75" customHeight="1" spans="1:3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c r="AA447" s="51"/>
      <c r="AB447" s="51"/>
      <c r="AC447" s="51"/>
      <c r="AD447" s="51"/>
      <c r="AE447" s="51"/>
    </row>
    <row r="448" s="1" customFormat="1" ht="15.75" customHeight="1" spans="1:3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c r="AA448" s="51"/>
      <c r="AB448" s="51"/>
      <c r="AC448" s="51"/>
      <c r="AD448" s="51"/>
      <c r="AE448" s="51"/>
    </row>
    <row r="449" s="1" customFormat="1" ht="15.75" customHeight="1" spans="1:3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c r="AA449" s="51"/>
      <c r="AB449" s="51"/>
      <c r="AC449" s="51"/>
      <c r="AD449" s="51"/>
      <c r="AE449" s="51"/>
    </row>
    <row r="450" s="1" customFormat="1" ht="15.75" customHeight="1" spans="1:3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c r="AA450" s="51"/>
      <c r="AB450" s="51"/>
      <c r="AC450" s="51"/>
      <c r="AD450" s="51"/>
      <c r="AE450" s="51"/>
    </row>
    <row r="451" s="1" customFormat="1" ht="15.75" customHeight="1" spans="1:3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c r="AA451" s="51"/>
      <c r="AB451" s="51"/>
      <c r="AC451" s="51"/>
      <c r="AD451" s="51"/>
      <c r="AE451" s="51"/>
    </row>
    <row r="452" s="1" customFormat="1" ht="15.75" customHeight="1" spans="1:3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c r="AA452" s="51"/>
      <c r="AB452" s="51"/>
      <c r="AC452" s="51"/>
      <c r="AD452" s="51"/>
      <c r="AE452" s="51"/>
    </row>
    <row r="453" s="1" customFormat="1" ht="15.75" customHeight="1" spans="1:3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c r="AA453" s="51"/>
      <c r="AB453" s="51"/>
      <c r="AC453" s="51"/>
      <c r="AD453" s="51"/>
      <c r="AE453" s="51"/>
    </row>
    <row r="454" s="1" customFormat="1" ht="15.75" customHeight="1" spans="1:3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c r="AA454" s="51"/>
      <c r="AB454" s="51"/>
      <c r="AC454" s="51"/>
      <c r="AD454" s="51"/>
      <c r="AE454" s="51"/>
    </row>
    <row r="455" s="1" customFormat="1" ht="15.75" customHeight="1" spans="1:3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c r="AA455" s="51"/>
      <c r="AB455" s="51"/>
      <c r="AC455" s="51"/>
      <c r="AD455" s="51"/>
      <c r="AE455" s="51"/>
    </row>
    <row r="456" s="1" customFormat="1" ht="15.75" customHeight="1" spans="1:3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c r="AA456" s="51"/>
      <c r="AB456" s="51"/>
      <c r="AC456" s="51"/>
      <c r="AD456" s="51"/>
      <c r="AE456" s="51"/>
    </row>
    <row r="457" s="1" customFormat="1" ht="15.75" customHeight="1" spans="1:3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c r="AA457" s="51"/>
      <c r="AB457" s="51"/>
      <c r="AC457" s="51"/>
      <c r="AD457" s="51"/>
      <c r="AE457" s="51"/>
    </row>
    <row r="458" s="1" customFormat="1" ht="15.75" customHeight="1" spans="1:3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c r="AA458" s="51"/>
      <c r="AB458" s="51"/>
      <c r="AC458" s="51"/>
      <c r="AD458" s="51"/>
      <c r="AE458" s="51"/>
    </row>
    <row r="459" s="1" customFormat="1" ht="15.75" customHeight="1" spans="1:3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c r="AA459" s="51"/>
      <c r="AB459" s="51"/>
      <c r="AC459" s="51"/>
      <c r="AD459" s="51"/>
      <c r="AE459" s="51"/>
    </row>
    <row r="460" s="1" customFormat="1" ht="15.75" customHeight="1" spans="1:3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c r="AA460" s="51"/>
      <c r="AB460" s="51"/>
      <c r="AC460" s="51"/>
      <c r="AD460" s="51"/>
      <c r="AE460" s="51"/>
    </row>
    <row r="461" s="1" customFormat="1" ht="15.75" customHeight="1" spans="1:3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c r="AA461" s="51"/>
      <c r="AB461" s="51"/>
      <c r="AC461" s="51"/>
      <c r="AD461" s="51"/>
      <c r="AE461" s="51"/>
    </row>
    <row r="462" s="1" customFormat="1" ht="15.75" customHeight="1" spans="1:3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c r="AA462" s="51"/>
      <c r="AB462" s="51"/>
      <c r="AC462" s="51"/>
      <c r="AD462" s="51"/>
      <c r="AE462" s="51"/>
    </row>
    <row r="463" s="1" customFormat="1" ht="15.75" customHeight="1" spans="1:3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c r="AA463" s="51"/>
      <c r="AB463" s="51"/>
      <c r="AC463" s="51"/>
      <c r="AD463" s="51"/>
      <c r="AE463" s="51"/>
    </row>
    <row r="464" s="1" customFormat="1" ht="15.75" customHeight="1" spans="1:3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c r="AA464" s="51"/>
      <c r="AB464" s="51"/>
      <c r="AC464" s="51"/>
      <c r="AD464" s="51"/>
      <c r="AE464" s="51"/>
    </row>
    <row r="465" s="1" customFormat="1" ht="15.75" customHeight="1" spans="1:3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c r="AA465" s="51"/>
      <c r="AB465" s="51"/>
      <c r="AC465" s="51"/>
      <c r="AD465" s="51"/>
      <c r="AE465" s="51"/>
    </row>
    <row r="466" s="1" customFormat="1" ht="15.75" customHeight="1" spans="1:3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c r="AA466" s="51"/>
      <c r="AB466" s="51"/>
      <c r="AC466" s="51"/>
      <c r="AD466" s="51"/>
      <c r="AE466" s="51"/>
    </row>
    <row r="467" s="1" customFormat="1" ht="15.75" customHeight="1" spans="1:3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c r="AA467" s="51"/>
      <c r="AB467" s="51"/>
      <c r="AC467" s="51"/>
      <c r="AD467" s="51"/>
      <c r="AE467" s="51"/>
    </row>
    <row r="468" s="1" customFormat="1" ht="15.75" customHeight="1" spans="1:3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c r="AA468" s="51"/>
      <c r="AB468" s="51"/>
      <c r="AC468" s="51"/>
      <c r="AD468" s="51"/>
      <c r="AE468" s="51"/>
    </row>
    <row r="469" s="1" customFormat="1" ht="15.75" customHeight="1" spans="1:3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c r="AA469" s="51"/>
      <c r="AB469" s="51"/>
      <c r="AC469" s="51"/>
      <c r="AD469" s="51"/>
      <c r="AE469" s="51"/>
    </row>
    <row r="470" s="1" customFormat="1" ht="15.75" customHeight="1" spans="1:3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c r="AA470" s="51"/>
      <c r="AB470" s="51"/>
      <c r="AC470" s="51"/>
      <c r="AD470" s="51"/>
      <c r="AE470" s="51"/>
    </row>
    <row r="471" s="1" customFormat="1" ht="15.75" customHeight="1" spans="1:3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c r="AA471" s="51"/>
      <c r="AB471" s="51"/>
      <c r="AC471" s="51"/>
      <c r="AD471" s="51"/>
      <c r="AE471" s="51"/>
    </row>
    <row r="472" s="1" customFormat="1" ht="15.75" customHeight="1" spans="1:3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c r="AA472" s="51"/>
      <c r="AB472" s="51"/>
      <c r="AC472" s="51"/>
      <c r="AD472" s="51"/>
      <c r="AE472" s="51"/>
    </row>
    <row r="473" s="1" customFormat="1" ht="15.75" customHeight="1" spans="1:3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c r="AA473" s="51"/>
      <c r="AB473" s="51"/>
      <c r="AC473" s="51"/>
      <c r="AD473" s="51"/>
      <c r="AE473" s="51"/>
    </row>
    <row r="474" s="1" customFormat="1" ht="15.75" customHeight="1" spans="1:3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c r="AA474" s="51"/>
      <c r="AB474" s="51"/>
      <c r="AC474" s="51"/>
      <c r="AD474" s="51"/>
      <c r="AE474" s="51"/>
    </row>
    <row r="475" s="1" customFormat="1" ht="15.75" customHeight="1" spans="1:3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c r="AA475" s="51"/>
      <c r="AB475" s="51"/>
      <c r="AC475" s="51"/>
      <c r="AD475" s="51"/>
      <c r="AE475" s="51"/>
    </row>
    <row r="476" s="1" customFormat="1" ht="15.75" customHeight="1" spans="1:3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c r="AA476" s="51"/>
      <c r="AB476" s="51"/>
      <c r="AC476" s="51"/>
      <c r="AD476" s="51"/>
      <c r="AE476" s="51"/>
    </row>
    <row r="477" s="1" customFormat="1" ht="15.75" customHeight="1" spans="1:3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c r="AA477" s="51"/>
      <c r="AB477" s="51"/>
      <c r="AC477" s="51"/>
      <c r="AD477" s="51"/>
      <c r="AE477" s="51"/>
    </row>
    <row r="478" s="1" customFormat="1" ht="15.75" customHeight="1" spans="1:3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c r="AA478" s="51"/>
      <c r="AB478" s="51"/>
      <c r="AC478" s="51"/>
      <c r="AD478" s="51"/>
      <c r="AE478" s="51"/>
    </row>
    <row r="479" s="1" customFormat="1" ht="15.75" customHeight="1" spans="1:3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c r="AA479" s="51"/>
      <c r="AB479" s="51"/>
      <c r="AC479" s="51"/>
      <c r="AD479" s="51"/>
      <c r="AE479" s="51"/>
    </row>
    <row r="480" s="1" customFormat="1" ht="15.75" customHeight="1" spans="1:3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c r="AA480" s="51"/>
      <c r="AB480" s="51"/>
      <c r="AC480" s="51"/>
      <c r="AD480" s="51"/>
      <c r="AE480" s="51"/>
    </row>
    <row r="481" s="1" customFormat="1" ht="15.75" customHeight="1" spans="1:3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c r="AA481" s="51"/>
      <c r="AB481" s="51"/>
      <c r="AC481" s="51"/>
      <c r="AD481" s="51"/>
      <c r="AE481" s="51"/>
    </row>
    <row r="482" s="1" customFormat="1" ht="15.75" customHeight="1" spans="1:3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c r="AA482" s="51"/>
      <c r="AB482" s="51"/>
      <c r="AC482" s="51"/>
      <c r="AD482" s="51"/>
      <c r="AE482" s="51"/>
    </row>
    <row r="483" s="1" customFormat="1" ht="15.75" customHeight="1" spans="1:3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c r="AA483" s="51"/>
      <c r="AB483" s="51"/>
      <c r="AC483" s="51"/>
      <c r="AD483" s="51"/>
      <c r="AE483" s="51"/>
    </row>
    <row r="484" s="1" customFormat="1" ht="15.75" customHeight="1" spans="1:3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c r="AA484" s="51"/>
      <c r="AB484" s="51"/>
      <c r="AC484" s="51"/>
      <c r="AD484" s="51"/>
      <c r="AE484" s="51"/>
    </row>
    <row r="485" s="1" customFormat="1" ht="15.75" customHeight="1" spans="1:3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c r="AA485" s="51"/>
      <c r="AB485" s="51"/>
      <c r="AC485" s="51"/>
      <c r="AD485" s="51"/>
      <c r="AE485" s="51"/>
    </row>
    <row r="486" s="1" customFormat="1" ht="15.75" customHeight="1" spans="1:3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c r="AA486" s="51"/>
      <c r="AB486" s="51"/>
      <c r="AC486" s="51"/>
      <c r="AD486" s="51"/>
      <c r="AE486" s="51"/>
    </row>
    <row r="487" s="1" customFormat="1" ht="15.75" customHeight="1" spans="1:3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c r="AA487" s="51"/>
      <c r="AB487" s="51"/>
      <c r="AC487" s="51"/>
      <c r="AD487" s="51"/>
      <c r="AE487" s="51"/>
    </row>
    <row r="488" s="1" customFormat="1" ht="15.75" customHeight="1" spans="1:3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c r="AA488" s="51"/>
      <c r="AB488" s="51"/>
      <c r="AC488" s="51"/>
      <c r="AD488" s="51"/>
      <c r="AE488" s="51"/>
    </row>
    <row r="489" s="1" customFormat="1" ht="15.75" customHeight="1" spans="1:3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c r="AA489" s="51"/>
      <c r="AB489" s="51"/>
      <c r="AC489" s="51"/>
      <c r="AD489" s="51"/>
      <c r="AE489" s="51"/>
    </row>
    <row r="490" s="1" customFormat="1" ht="15.75" customHeight="1" spans="1:3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c r="AA490" s="51"/>
      <c r="AB490" s="51"/>
      <c r="AC490" s="51"/>
      <c r="AD490" s="51"/>
      <c r="AE490" s="51"/>
    </row>
    <row r="491" s="1" customFormat="1" ht="15.75" customHeight="1" spans="1:3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c r="AA491" s="51"/>
      <c r="AB491" s="51"/>
      <c r="AC491" s="51"/>
      <c r="AD491" s="51"/>
      <c r="AE491" s="51"/>
    </row>
    <row r="492" s="1" customFormat="1" ht="15.75" customHeight="1" spans="1:3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c r="AA492" s="51"/>
      <c r="AB492" s="51"/>
      <c r="AC492" s="51"/>
      <c r="AD492" s="51"/>
      <c r="AE492" s="51"/>
    </row>
    <row r="493" s="1" customFormat="1" ht="15.75" customHeight="1" spans="1:3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c r="AA493" s="51"/>
      <c r="AB493" s="51"/>
      <c r="AC493" s="51"/>
      <c r="AD493" s="51"/>
      <c r="AE493" s="51"/>
    </row>
    <row r="494" s="1" customFormat="1" ht="15.75" customHeight="1" spans="1:3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c r="AA494" s="51"/>
      <c r="AB494" s="51"/>
      <c r="AC494" s="51"/>
      <c r="AD494" s="51"/>
      <c r="AE494" s="51"/>
    </row>
    <row r="495" s="1" customFormat="1" ht="15.75" customHeight="1" spans="1:3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c r="AA495" s="51"/>
      <c r="AB495" s="51"/>
      <c r="AC495" s="51"/>
      <c r="AD495" s="51"/>
      <c r="AE495" s="51"/>
    </row>
    <row r="496" s="1" customFormat="1" ht="15.75" customHeight="1" spans="1:3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c r="AA496" s="51"/>
      <c r="AB496" s="51"/>
      <c r="AC496" s="51"/>
      <c r="AD496" s="51"/>
      <c r="AE496" s="51"/>
    </row>
    <row r="497" s="1" customFormat="1" ht="15.75" customHeight="1" spans="1:3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c r="AA497" s="51"/>
      <c r="AB497" s="51"/>
      <c r="AC497" s="51"/>
      <c r="AD497" s="51"/>
      <c r="AE497" s="51"/>
    </row>
    <row r="498" s="1" customFormat="1" ht="15.75" customHeight="1" spans="1:3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c r="AA498" s="51"/>
      <c r="AB498" s="51"/>
      <c r="AC498" s="51"/>
      <c r="AD498" s="51"/>
      <c r="AE498" s="51"/>
    </row>
    <row r="499" s="1" customFormat="1" ht="15.75" customHeight="1" spans="1:3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c r="AA499" s="51"/>
      <c r="AB499" s="51"/>
      <c r="AC499" s="51"/>
      <c r="AD499" s="51"/>
      <c r="AE499" s="51"/>
    </row>
    <row r="500" s="1" customFormat="1" ht="15.75" customHeight="1" spans="1:3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c r="AA500" s="51"/>
      <c r="AB500" s="51"/>
      <c r="AC500" s="51"/>
      <c r="AD500" s="51"/>
      <c r="AE500" s="51"/>
    </row>
    <row r="501" s="1" customFormat="1" ht="15.75" customHeight="1" spans="1:3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c r="AA501" s="51"/>
      <c r="AB501" s="51"/>
      <c r="AC501" s="51"/>
      <c r="AD501" s="51"/>
      <c r="AE501" s="51"/>
    </row>
    <row r="502" s="1" customFormat="1" ht="15.75" customHeight="1" spans="1:3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c r="AA502" s="51"/>
      <c r="AB502" s="51"/>
      <c r="AC502" s="51"/>
      <c r="AD502" s="51"/>
      <c r="AE502" s="51"/>
    </row>
    <row r="503" s="1" customFormat="1" ht="15.75" customHeight="1" spans="1:3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c r="AA503" s="51"/>
      <c r="AB503" s="51"/>
      <c r="AC503" s="51"/>
      <c r="AD503" s="51"/>
      <c r="AE503" s="51"/>
    </row>
    <row r="504" s="1" customFormat="1" ht="15.75" customHeight="1" spans="1:3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c r="AA504" s="51"/>
      <c r="AB504" s="51"/>
      <c r="AC504" s="51"/>
      <c r="AD504" s="51"/>
      <c r="AE504" s="51"/>
    </row>
    <row r="505" s="1" customFormat="1" ht="15.75" customHeight="1" spans="1:3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c r="AA505" s="51"/>
      <c r="AB505" s="51"/>
      <c r="AC505" s="51"/>
      <c r="AD505" s="51"/>
      <c r="AE505" s="51"/>
    </row>
    <row r="506" s="1" customFormat="1" ht="15.75" customHeight="1" spans="1:3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c r="AA506" s="51"/>
      <c r="AB506" s="51"/>
      <c r="AC506" s="51"/>
      <c r="AD506" s="51"/>
      <c r="AE506" s="51"/>
    </row>
    <row r="507" s="1" customFormat="1" ht="15.75" customHeight="1" spans="1:3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c r="AA507" s="51"/>
      <c r="AB507" s="51"/>
      <c r="AC507" s="51"/>
      <c r="AD507" s="51"/>
      <c r="AE507" s="51"/>
    </row>
    <row r="508" s="1" customFormat="1" ht="15.75" customHeight="1" spans="1:3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c r="AA508" s="51"/>
      <c r="AB508" s="51"/>
      <c r="AC508" s="51"/>
      <c r="AD508" s="51"/>
      <c r="AE508" s="51"/>
    </row>
    <row r="509" s="1" customFormat="1" ht="15.75" customHeight="1" spans="1:3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c r="AA509" s="51"/>
      <c r="AB509" s="51"/>
      <c r="AC509" s="51"/>
      <c r="AD509" s="51"/>
      <c r="AE509" s="51"/>
    </row>
    <row r="510" s="1" customFormat="1" ht="15.75" customHeight="1" spans="1:3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c r="AA510" s="51"/>
      <c r="AB510" s="51"/>
      <c r="AC510" s="51"/>
      <c r="AD510" s="51"/>
      <c r="AE510" s="51"/>
    </row>
    <row r="511" s="1" customFormat="1" ht="15.75" customHeight="1" spans="1:3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c r="AA511" s="51"/>
      <c r="AB511" s="51"/>
      <c r="AC511" s="51"/>
      <c r="AD511" s="51"/>
      <c r="AE511" s="51"/>
    </row>
    <row r="512" s="1" customFormat="1" ht="15.75" customHeight="1" spans="1:3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c r="AA512" s="51"/>
      <c r="AB512" s="51"/>
      <c r="AC512" s="51"/>
      <c r="AD512" s="51"/>
      <c r="AE512" s="51"/>
    </row>
    <row r="513" s="1" customFormat="1" ht="15.75" customHeight="1" spans="1:3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c r="AA513" s="51"/>
      <c r="AB513" s="51"/>
      <c r="AC513" s="51"/>
      <c r="AD513" s="51"/>
      <c r="AE513" s="51"/>
    </row>
    <row r="514" s="1" customFormat="1" ht="15.75" customHeight="1" spans="1:3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c r="AA514" s="51"/>
      <c r="AB514" s="51"/>
      <c r="AC514" s="51"/>
      <c r="AD514" s="51"/>
      <c r="AE514" s="51"/>
    </row>
    <row r="515" s="1" customFormat="1" ht="15.75" customHeight="1" spans="1:3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c r="AA515" s="51"/>
      <c r="AB515" s="51"/>
      <c r="AC515" s="51"/>
      <c r="AD515" s="51"/>
      <c r="AE515" s="51"/>
    </row>
    <row r="516" s="1" customFormat="1" ht="15.75" customHeight="1" spans="1:3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c r="AA516" s="51"/>
      <c r="AB516" s="51"/>
      <c r="AC516" s="51"/>
      <c r="AD516" s="51"/>
      <c r="AE516" s="51"/>
    </row>
    <row r="517" s="1" customFormat="1" ht="15.75" customHeight="1" spans="1:3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c r="AA517" s="51"/>
      <c r="AB517" s="51"/>
      <c r="AC517" s="51"/>
      <c r="AD517" s="51"/>
      <c r="AE517" s="51"/>
    </row>
    <row r="518" s="1" customFormat="1" ht="15.75" customHeight="1" spans="1:3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c r="AA518" s="51"/>
      <c r="AB518" s="51"/>
      <c r="AC518" s="51"/>
      <c r="AD518" s="51"/>
      <c r="AE518" s="51"/>
    </row>
    <row r="519" s="1" customFormat="1" ht="15.75" customHeight="1" spans="1:3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c r="AA519" s="51"/>
      <c r="AB519" s="51"/>
      <c r="AC519" s="51"/>
      <c r="AD519" s="51"/>
      <c r="AE519" s="51"/>
    </row>
    <row r="520" s="1" customFormat="1" ht="15.75" customHeight="1" spans="1:3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c r="AA520" s="51"/>
      <c r="AB520" s="51"/>
      <c r="AC520" s="51"/>
      <c r="AD520" s="51"/>
      <c r="AE520" s="51"/>
    </row>
    <row r="521" s="1" customFormat="1" ht="15.75" customHeight="1" spans="1:3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c r="AA521" s="51"/>
      <c r="AB521" s="51"/>
      <c r="AC521" s="51"/>
      <c r="AD521" s="51"/>
      <c r="AE521" s="51"/>
    </row>
    <row r="522" s="1" customFormat="1" ht="15.75" customHeight="1" spans="1:3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c r="AA522" s="51"/>
      <c r="AB522" s="51"/>
      <c r="AC522" s="51"/>
      <c r="AD522" s="51"/>
      <c r="AE522" s="51"/>
    </row>
    <row r="523" s="1" customFormat="1" ht="15.75" customHeight="1" spans="1:3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c r="AA523" s="51"/>
      <c r="AB523" s="51"/>
      <c r="AC523" s="51"/>
      <c r="AD523" s="51"/>
      <c r="AE523" s="51"/>
    </row>
    <row r="524" s="1" customFormat="1" ht="15.75" customHeight="1" spans="1:3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c r="AA524" s="51"/>
      <c r="AB524" s="51"/>
      <c r="AC524" s="51"/>
      <c r="AD524" s="51"/>
      <c r="AE524" s="51"/>
    </row>
    <row r="525" s="1" customFormat="1" ht="15.75" customHeight="1" spans="1:3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c r="AA525" s="51"/>
      <c r="AB525" s="51"/>
      <c r="AC525" s="51"/>
      <c r="AD525" s="51"/>
      <c r="AE525" s="51"/>
    </row>
    <row r="526" s="1" customFormat="1" ht="15.75" customHeight="1" spans="1:3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c r="AA526" s="51"/>
      <c r="AB526" s="51"/>
      <c r="AC526" s="51"/>
      <c r="AD526" s="51"/>
      <c r="AE526" s="51"/>
    </row>
    <row r="527" s="1" customFormat="1" ht="15.75" customHeight="1" spans="1:3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c r="AA527" s="51"/>
      <c r="AB527" s="51"/>
      <c r="AC527" s="51"/>
      <c r="AD527" s="51"/>
      <c r="AE527" s="51"/>
    </row>
    <row r="528" s="1" customFormat="1" ht="15.75" customHeight="1" spans="1:3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c r="AA528" s="51"/>
      <c r="AB528" s="51"/>
      <c r="AC528" s="51"/>
      <c r="AD528" s="51"/>
      <c r="AE528" s="51"/>
    </row>
    <row r="529" s="1" customFormat="1" ht="15.75" customHeight="1" spans="1:3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c r="AA529" s="51"/>
      <c r="AB529" s="51"/>
      <c r="AC529" s="51"/>
      <c r="AD529" s="51"/>
      <c r="AE529" s="51"/>
    </row>
    <row r="530" s="1" customFormat="1" ht="15.75" customHeight="1" spans="1:3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c r="AA530" s="51"/>
      <c r="AB530" s="51"/>
      <c r="AC530" s="51"/>
      <c r="AD530" s="51"/>
      <c r="AE530" s="51"/>
    </row>
    <row r="531" s="1" customFormat="1" ht="15.75" customHeight="1" spans="1:3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c r="AA531" s="51"/>
      <c r="AB531" s="51"/>
      <c r="AC531" s="51"/>
      <c r="AD531" s="51"/>
      <c r="AE531" s="51"/>
    </row>
    <row r="532" s="1" customFormat="1" ht="15.75" customHeight="1" spans="1:3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c r="AA532" s="51"/>
      <c r="AB532" s="51"/>
      <c r="AC532" s="51"/>
      <c r="AD532" s="51"/>
      <c r="AE532" s="51"/>
    </row>
    <row r="533" s="1" customFormat="1" ht="15.75" customHeight="1" spans="1:3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c r="AA533" s="51"/>
      <c r="AB533" s="51"/>
      <c r="AC533" s="51"/>
      <c r="AD533" s="51"/>
      <c r="AE533" s="51"/>
    </row>
    <row r="534" s="1" customFormat="1" ht="15.75" customHeight="1" spans="1:3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c r="AA534" s="51"/>
      <c r="AB534" s="51"/>
      <c r="AC534" s="51"/>
      <c r="AD534" s="51"/>
      <c r="AE534" s="51"/>
    </row>
    <row r="535" s="1" customFormat="1" ht="15.75" customHeight="1" spans="1:3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c r="AA535" s="51"/>
      <c r="AB535" s="51"/>
      <c r="AC535" s="51"/>
      <c r="AD535" s="51"/>
      <c r="AE535" s="51"/>
    </row>
    <row r="536" s="1" customFormat="1" ht="15.75" customHeight="1" spans="1:3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c r="AA536" s="51"/>
      <c r="AB536" s="51"/>
      <c r="AC536" s="51"/>
      <c r="AD536" s="51"/>
      <c r="AE536" s="51"/>
    </row>
    <row r="537" s="1" customFormat="1" ht="15.75" customHeight="1" spans="1:3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c r="AA537" s="51"/>
      <c r="AB537" s="51"/>
      <c r="AC537" s="51"/>
      <c r="AD537" s="51"/>
      <c r="AE537" s="51"/>
    </row>
    <row r="538" s="1" customFormat="1" ht="15.75" customHeight="1" spans="1:3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c r="AA538" s="51"/>
      <c r="AB538" s="51"/>
      <c r="AC538" s="51"/>
      <c r="AD538" s="51"/>
      <c r="AE538" s="51"/>
    </row>
    <row r="539" s="1" customFormat="1" ht="15.75" customHeight="1" spans="1:3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c r="AA539" s="51"/>
      <c r="AB539" s="51"/>
      <c r="AC539" s="51"/>
      <c r="AD539" s="51"/>
      <c r="AE539" s="51"/>
    </row>
    <row r="540" s="1" customFormat="1" ht="15.75" customHeight="1" spans="1:3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c r="AA540" s="51"/>
      <c r="AB540" s="51"/>
      <c r="AC540" s="51"/>
      <c r="AD540" s="51"/>
      <c r="AE540" s="51"/>
    </row>
    <row r="541" s="1" customFormat="1" ht="15.75" customHeight="1" spans="1:3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c r="AA541" s="51"/>
      <c r="AB541" s="51"/>
      <c r="AC541" s="51"/>
      <c r="AD541" s="51"/>
      <c r="AE541" s="51"/>
    </row>
    <row r="542" s="1" customFormat="1" ht="15.75" customHeight="1" spans="1:3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c r="AA542" s="51"/>
      <c r="AB542" s="51"/>
      <c r="AC542" s="51"/>
      <c r="AD542" s="51"/>
      <c r="AE542" s="51"/>
    </row>
    <row r="543" s="1" customFormat="1" ht="15.75" customHeight="1" spans="1:3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c r="AA543" s="51"/>
      <c r="AB543" s="51"/>
      <c r="AC543" s="51"/>
      <c r="AD543" s="51"/>
      <c r="AE543" s="51"/>
    </row>
    <row r="544" s="1" customFormat="1" ht="15.75" customHeight="1" spans="1:3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c r="AA544" s="51"/>
      <c r="AB544" s="51"/>
      <c r="AC544" s="51"/>
      <c r="AD544" s="51"/>
      <c r="AE544" s="51"/>
    </row>
    <row r="545" s="1" customFormat="1" ht="15.75" customHeight="1" spans="1:3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c r="AA545" s="51"/>
      <c r="AB545" s="51"/>
      <c r="AC545" s="51"/>
      <c r="AD545" s="51"/>
      <c r="AE545" s="51"/>
    </row>
    <row r="546" s="1" customFormat="1" ht="15.75" customHeight="1" spans="1:3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c r="AA546" s="51"/>
      <c r="AB546" s="51"/>
      <c r="AC546" s="51"/>
      <c r="AD546" s="51"/>
      <c r="AE546" s="51"/>
    </row>
    <row r="547" s="1" customFormat="1" ht="15.75" customHeight="1" spans="1:3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c r="AA547" s="51"/>
      <c r="AB547" s="51"/>
      <c r="AC547" s="51"/>
      <c r="AD547" s="51"/>
      <c r="AE547" s="51"/>
    </row>
    <row r="548" s="1" customFormat="1" ht="15.75" customHeight="1" spans="1:3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c r="AA548" s="51"/>
      <c r="AB548" s="51"/>
      <c r="AC548" s="51"/>
      <c r="AD548" s="51"/>
      <c r="AE548" s="51"/>
    </row>
    <row r="549" s="1" customFormat="1" ht="15.75" customHeight="1" spans="1:3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c r="AA549" s="51"/>
      <c r="AB549" s="51"/>
      <c r="AC549" s="51"/>
      <c r="AD549" s="51"/>
      <c r="AE549" s="51"/>
    </row>
    <row r="550" s="1" customFormat="1" ht="15.75" customHeight="1" spans="1:3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c r="AA550" s="51"/>
      <c r="AB550" s="51"/>
      <c r="AC550" s="51"/>
      <c r="AD550" s="51"/>
      <c r="AE550" s="51"/>
    </row>
    <row r="551" s="1" customFormat="1" ht="15.75" customHeight="1" spans="1:3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c r="AA551" s="51"/>
      <c r="AB551" s="51"/>
      <c r="AC551" s="51"/>
      <c r="AD551" s="51"/>
      <c r="AE551" s="51"/>
    </row>
    <row r="552" s="1" customFormat="1" ht="15.75" customHeight="1" spans="1:3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c r="AA552" s="51"/>
      <c r="AB552" s="51"/>
      <c r="AC552" s="51"/>
      <c r="AD552" s="51"/>
      <c r="AE552" s="51"/>
    </row>
    <row r="553" s="1" customFormat="1" ht="15.75" customHeight="1" spans="1:3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c r="AA553" s="51"/>
      <c r="AB553" s="51"/>
      <c r="AC553" s="51"/>
      <c r="AD553" s="51"/>
      <c r="AE553" s="51"/>
    </row>
    <row r="554" s="1" customFormat="1" ht="15.75" customHeight="1" spans="1:3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c r="AA554" s="51"/>
      <c r="AB554" s="51"/>
      <c r="AC554" s="51"/>
      <c r="AD554" s="51"/>
      <c r="AE554" s="51"/>
    </row>
    <row r="555" s="1" customFormat="1" ht="15.75" customHeight="1" spans="1:3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c r="AA555" s="51"/>
      <c r="AB555" s="51"/>
      <c r="AC555" s="51"/>
      <c r="AD555" s="51"/>
      <c r="AE555" s="51"/>
    </row>
    <row r="556" s="1" customFormat="1" ht="15.75" customHeight="1" spans="1:3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c r="AA556" s="51"/>
      <c r="AB556" s="51"/>
      <c r="AC556" s="51"/>
      <c r="AD556" s="51"/>
      <c r="AE556" s="51"/>
    </row>
    <row r="557" s="1" customFormat="1" ht="15.75" customHeight="1" spans="1:3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c r="AA557" s="51"/>
      <c r="AB557" s="51"/>
      <c r="AC557" s="51"/>
      <c r="AD557" s="51"/>
      <c r="AE557" s="51"/>
    </row>
    <row r="558" s="1" customFormat="1" ht="15.75" customHeight="1" spans="1:3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c r="AA558" s="51"/>
      <c r="AB558" s="51"/>
      <c r="AC558" s="51"/>
      <c r="AD558" s="51"/>
      <c r="AE558" s="51"/>
    </row>
    <row r="559" s="1" customFormat="1" ht="15.75" customHeight="1" spans="1:3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c r="AA559" s="51"/>
      <c r="AB559" s="51"/>
      <c r="AC559" s="51"/>
      <c r="AD559" s="51"/>
      <c r="AE559" s="51"/>
    </row>
    <row r="560" s="1" customFormat="1" ht="15.75" customHeight="1" spans="1:3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c r="AA560" s="51"/>
      <c r="AB560" s="51"/>
      <c r="AC560" s="51"/>
      <c r="AD560" s="51"/>
      <c r="AE560" s="51"/>
    </row>
    <row r="561" s="1" customFormat="1" ht="15.75" customHeight="1" spans="1:3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c r="AA561" s="51"/>
      <c r="AB561" s="51"/>
      <c r="AC561" s="51"/>
      <c r="AD561" s="51"/>
      <c r="AE561" s="51"/>
    </row>
    <row r="562" s="1" customFormat="1" ht="15.75" customHeight="1" spans="1:3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c r="AA562" s="51"/>
      <c r="AB562" s="51"/>
      <c r="AC562" s="51"/>
      <c r="AD562" s="51"/>
      <c r="AE562" s="51"/>
    </row>
    <row r="563" s="1" customFormat="1" ht="15.75" customHeight="1" spans="1:3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c r="AA563" s="51"/>
      <c r="AB563" s="51"/>
      <c r="AC563" s="51"/>
      <c r="AD563" s="51"/>
      <c r="AE563" s="51"/>
    </row>
    <row r="564" s="1" customFormat="1" ht="15.75" customHeight="1" spans="1:3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c r="AA564" s="51"/>
      <c r="AB564" s="51"/>
      <c r="AC564" s="51"/>
      <c r="AD564" s="51"/>
      <c r="AE564" s="51"/>
    </row>
    <row r="565" s="1" customFormat="1" ht="15.75" customHeight="1" spans="1:3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c r="AA565" s="51"/>
      <c r="AB565" s="51"/>
      <c r="AC565" s="51"/>
      <c r="AD565" s="51"/>
      <c r="AE565" s="51"/>
    </row>
    <row r="566" s="1" customFormat="1" ht="15.75" customHeight="1" spans="1:3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c r="AA566" s="51"/>
      <c r="AB566" s="51"/>
      <c r="AC566" s="51"/>
      <c r="AD566" s="51"/>
      <c r="AE566" s="51"/>
    </row>
    <row r="567" s="1" customFormat="1" ht="15.75" customHeight="1" spans="1:3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c r="AA567" s="51"/>
      <c r="AB567" s="51"/>
      <c r="AC567" s="51"/>
      <c r="AD567" s="51"/>
      <c r="AE567" s="51"/>
    </row>
    <row r="568" s="1" customFormat="1" ht="15.75" customHeight="1" spans="1:3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c r="AA568" s="51"/>
      <c r="AB568" s="51"/>
      <c r="AC568" s="51"/>
      <c r="AD568" s="51"/>
      <c r="AE568" s="51"/>
    </row>
    <row r="569" s="1" customFormat="1" ht="15.75" customHeight="1" spans="1:3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c r="AA569" s="51"/>
      <c r="AB569" s="51"/>
      <c r="AC569" s="51"/>
      <c r="AD569" s="51"/>
      <c r="AE569" s="51"/>
    </row>
    <row r="570" s="1" customFormat="1" ht="15.75" customHeight="1" spans="1:3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c r="AA570" s="51"/>
      <c r="AB570" s="51"/>
      <c r="AC570" s="51"/>
      <c r="AD570" s="51"/>
      <c r="AE570" s="51"/>
    </row>
    <row r="571" s="1" customFormat="1" ht="15.75" customHeight="1" spans="1:3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c r="AA571" s="51"/>
      <c r="AB571" s="51"/>
      <c r="AC571" s="51"/>
      <c r="AD571" s="51"/>
      <c r="AE571" s="51"/>
    </row>
    <row r="572" s="1" customFormat="1" ht="15.75" customHeight="1" spans="1:3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c r="AA572" s="51"/>
      <c r="AB572" s="51"/>
      <c r="AC572" s="51"/>
      <c r="AD572" s="51"/>
      <c r="AE572" s="51"/>
    </row>
    <row r="573" s="1" customFormat="1" ht="15.75" customHeight="1" spans="1:3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c r="AA573" s="51"/>
      <c r="AB573" s="51"/>
      <c r="AC573" s="51"/>
      <c r="AD573" s="51"/>
      <c r="AE573" s="51"/>
    </row>
    <row r="574" s="1" customFormat="1" ht="15.75" customHeight="1" spans="1:3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c r="AA574" s="51"/>
      <c r="AB574" s="51"/>
      <c r="AC574" s="51"/>
      <c r="AD574" s="51"/>
      <c r="AE574" s="51"/>
    </row>
    <row r="575" s="1" customFormat="1" ht="15.75" customHeight="1" spans="1:3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c r="AA575" s="51"/>
      <c r="AB575" s="51"/>
      <c r="AC575" s="51"/>
      <c r="AD575" s="51"/>
      <c r="AE575" s="51"/>
    </row>
    <row r="576" s="1" customFormat="1" ht="15.75" customHeight="1" spans="1:3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c r="AA576" s="51"/>
      <c r="AB576" s="51"/>
      <c r="AC576" s="51"/>
      <c r="AD576" s="51"/>
      <c r="AE576" s="51"/>
    </row>
    <row r="577" s="1" customFormat="1" ht="15.75" customHeight="1" spans="1:3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c r="AA577" s="51"/>
      <c r="AB577" s="51"/>
      <c r="AC577" s="51"/>
      <c r="AD577" s="51"/>
      <c r="AE577" s="51"/>
    </row>
    <row r="578" s="1" customFormat="1" ht="15.75" customHeight="1" spans="1:3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c r="AA578" s="51"/>
      <c r="AB578" s="51"/>
      <c r="AC578" s="51"/>
      <c r="AD578" s="51"/>
      <c r="AE578" s="51"/>
    </row>
    <row r="579" s="1" customFormat="1" ht="15.75" customHeight="1" spans="1:3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c r="AA579" s="51"/>
      <c r="AB579" s="51"/>
      <c r="AC579" s="51"/>
      <c r="AD579" s="51"/>
      <c r="AE579" s="51"/>
    </row>
    <row r="580" s="1" customFormat="1" ht="15.75" customHeight="1" spans="1:3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c r="AA580" s="51"/>
      <c r="AB580" s="51"/>
      <c r="AC580" s="51"/>
      <c r="AD580" s="51"/>
      <c r="AE580" s="51"/>
    </row>
    <row r="581" s="1" customFormat="1" ht="15.75" customHeight="1" spans="1:3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c r="AA581" s="51"/>
      <c r="AB581" s="51"/>
      <c r="AC581" s="51"/>
      <c r="AD581" s="51"/>
      <c r="AE581" s="51"/>
    </row>
    <row r="582" s="1" customFormat="1" ht="15.75" customHeight="1" spans="1:3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c r="AA582" s="51"/>
      <c r="AB582" s="51"/>
      <c r="AC582" s="51"/>
      <c r="AD582" s="51"/>
      <c r="AE582" s="51"/>
    </row>
    <row r="583" s="1" customFormat="1" ht="15.75" customHeight="1" spans="1:3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c r="AA583" s="51"/>
      <c r="AB583" s="51"/>
      <c r="AC583" s="51"/>
      <c r="AD583" s="51"/>
      <c r="AE583" s="51"/>
    </row>
    <row r="584" s="1" customFormat="1" ht="15.75" customHeight="1" spans="1:3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c r="AA584" s="51"/>
      <c r="AB584" s="51"/>
      <c r="AC584" s="51"/>
      <c r="AD584" s="51"/>
      <c r="AE584" s="51"/>
    </row>
    <row r="585" s="1" customFormat="1" ht="15.75" customHeight="1" spans="1:3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c r="AA585" s="51"/>
      <c r="AB585" s="51"/>
      <c r="AC585" s="51"/>
      <c r="AD585" s="51"/>
      <c r="AE585" s="51"/>
    </row>
    <row r="586" s="1" customFormat="1" ht="15.75" customHeight="1" spans="1:3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c r="AA586" s="51"/>
      <c r="AB586" s="51"/>
      <c r="AC586" s="51"/>
      <c r="AD586" s="51"/>
      <c r="AE586" s="51"/>
    </row>
    <row r="587" s="1" customFormat="1" ht="15.75" customHeight="1" spans="1:3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c r="AA587" s="51"/>
      <c r="AB587" s="51"/>
      <c r="AC587" s="51"/>
      <c r="AD587" s="51"/>
      <c r="AE587" s="51"/>
    </row>
    <row r="588" s="1" customFormat="1" ht="15.75" customHeight="1" spans="1:3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c r="AA588" s="51"/>
      <c r="AB588" s="51"/>
      <c r="AC588" s="51"/>
      <c r="AD588" s="51"/>
      <c r="AE588" s="51"/>
    </row>
    <row r="589" s="1" customFormat="1" ht="15.75" customHeight="1" spans="1:3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c r="AA589" s="51"/>
      <c r="AB589" s="51"/>
      <c r="AC589" s="51"/>
      <c r="AD589" s="51"/>
      <c r="AE589" s="51"/>
    </row>
    <row r="590" s="1" customFormat="1" ht="15.75" customHeight="1" spans="1:3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c r="AA590" s="51"/>
      <c r="AB590" s="51"/>
      <c r="AC590" s="51"/>
      <c r="AD590" s="51"/>
      <c r="AE590" s="51"/>
    </row>
    <row r="591" s="1" customFormat="1" ht="15.75" customHeight="1" spans="1:3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c r="AA591" s="51"/>
      <c r="AB591" s="51"/>
      <c r="AC591" s="51"/>
      <c r="AD591" s="51"/>
      <c r="AE591" s="51"/>
    </row>
    <row r="592" s="1" customFormat="1" ht="15.75" customHeight="1" spans="1:3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c r="AA592" s="51"/>
      <c r="AB592" s="51"/>
      <c r="AC592" s="51"/>
      <c r="AD592" s="51"/>
      <c r="AE592" s="51"/>
    </row>
    <row r="593" s="1" customFormat="1" ht="15.75" customHeight="1" spans="1:3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c r="AA593" s="51"/>
      <c r="AB593" s="51"/>
      <c r="AC593" s="51"/>
      <c r="AD593" s="51"/>
      <c r="AE593" s="51"/>
    </row>
    <row r="594" s="1" customFormat="1" ht="15.75" customHeight="1" spans="1:3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c r="AA594" s="51"/>
      <c r="AB594" s="51"/>
      <c r="AC594" s="51"/>
      <c r="AD594" s="51"/>
      <c r="AE594" s="51"/>
    </row>
    <row r="595" s="1" customFormat="1" ht="15.75" customHeight="1" spans="1:3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c r="AA595" s="51"/>
      <c r="AB595" s="51"/>
      <c r="AC595" s="51"/>
      <c r="AD595" s="51"/>
      <c r="AE595" s="51"/>
    </row>
    <row r="596" s="1" customFormat="1" ht="15.75" customHeight="1" spans="1:3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c r="AA596" s="51"/>
      <c r="AB596" s="51"/>
      <c r="AC596" s="51"/>
      <c r="AD596" s="51"/>
      <c r="AE596" s="51"/>
    </row>
    <row r="597" s="1" customFormat="1" ht="15.75" customHeight="1" spans="1:3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c r="AA597" s="51"/>
      <c r="AB597" s="51"/>
      <c r="AC597" s="51"/>
      <c r="AD597" s="51"/>
      <c r="AE597" s="51"/>
    </row>
    <row r="598" s="1" customFormat="1" ht="15.75" customHeight="1" spans="1:3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c r="AA598" s="51"/>
      <c r="AB598" s="51"/>
      <c r="AC598" s="51"/>
      <c r="AD598" s="51"/>
      <c r="AE598" s="51"/>
    </row>
    <row r="599" s="1" customFormat="1" ht="15.75" customHeight="1" spans="1:3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c r="AA599" s="51"/>
      <c r="AB599" s="51"/>
      <c r="AC599" s="51"/>
      <c r="AD599" s="51"/>
      <c r="AE599" s="51"/>
    </row>
    <row r="600" s="1" customFormat="1" ht="15.75" customHeight="1" spans="1:3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c r="AA600" s="51"/>
      <c r="AB600" s="51"/>
      <c r="AC600" s="51"/>
      <c r="AD600" s="51"/>
      <c r="AE600" s="51"/>
    </row>
    <row r="601" s="1" customFormat="1" ht="15.75" customHeight="1" spans="1:3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c r="AA601" s="51"/>
      <c r="AB601" s="51"/>
      <c r="AC601" s="51"/>
      <c r="AD601" s="51"/>
      <c r="AE601" s="51"/>
    </row>
    <row r="602" s="1" customFormat="1" ht="15.75" customHeight="1" spans="1:3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c r="AA602" s="51"/>
      <c r="AB602" s="51"/>
      <c r="AC602" s="51"/>
      <c r="AD602" s="51"/>
      <c r="AE602" s="51"/>
    </row>
    <row r="603" s="1" customFormat="1" ht="15.75" customHeight="1" spans="1:3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c r="AA603" s="51"/>
      <c r="AB603" s="51"/>
      <c r="AC603" s="51"/>
      <c r="AD603" s="51"/>
      <c r="AE603" s="51"/>
    </row>
    <row r="604" s="1" customFormat="1" ht="15.75" customHeight="1" spans="1:3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c r="AA604" s="51"/>
      <c r="AB604" s="51"/>
      <c r="AC604" s="51"/>
      <c r="AD604" s="51"/>
      <c r="AE604" s="51"/>
    </row>
    <row r="605" s="1" customFormat="1" ht="15.75" customHeight="1" spans="1:3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c r="AA605" s="51"/>
      <c r="AB605" s="51"/>
      <c r="AC605" s="51"/>
      <c r="AD605" s="51"/>
      <c r="AE605" s="51"/>
    </row>
    <row r="606" s="1" customFormat="1" ht="15.75" customHeight="1" spans="1:3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c r="AA606" s="51"/>
      <c r="AB606" s="51"/>
      <c r="AC606" s="51"/>
      <c r="AD606" s="51"/>
      <c r="AE606" s="51"/>
    </row>
    <row r="607" s="1" customFormat="1" ht="15.75" customHeight="1" spans="1:3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c r="AA607" s="51"/>
      <c r="AB607" s="51"/>
      <c r="AC607" s="51"/>
      <c r="AD607" s="51"/>
      <c r="AE607" s="51"/>
    </row>
    <row r="608" s="1" customFormat="1" ht="15.75" customHeight="1" spans="1:3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c r="AA608" s="51"/>
      <c r="AB608" s="51"/>
      <c r="AC608" s="51"/>
      <c r="AD608" s="51"/>
      <c r="AE608" s="51"/>
    </row>
    <row r="609" s="1" customFormat="1" ht="15.75" customHeight="1" spans="1:3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c r="AA609" s="51"/>
      <c r="AB609" s="51"/>
      <c r="AC609" s="51"/>
      <c r="AD609" s="51"/>
      <c r="AE609" s="51"/>
    </row>
    <row r="610" s="1" customFormat="1" ht="15.75" customHeight="1" spans="1:3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c r="AA610" s="51"/>
      <c r="AB610" s="51"/>
      <c r="AC610" s="51"/>
      <c r="AD610" s="51"/>
      <c r="AE610" s="51"/>
    </row>
    <row r="611" s="1" customFormat="1" ht="15.75" customHeight="1" spans="1:3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c r="AA611" s="51"/>
      <c r="AB611" s="51"/>
      <c r="AC611" s="51"/>
      <c r="AD611" s="51"/>
      <c r="AE611" s="51"/>
    </row>
    <row r="612" s="1" customFormat="1" ht="15.75" customHeight="1" spans="1:3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c r="AA612" s="51"/>
      <c r="AB612" s="51"/>
      <c r="AC612" s="51"/>
      <c r="AD612" s="51"/>
      <c r="AE612" s="51"/>
    </row>
    <row r="613" s="1" customFormat="1" ht="15.75" customHeight="1" spans="1:3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c r="AA613" s="51"/>
      <c r="AB613" s="51"/>
      <c r="AC613" s="51"/>
      <c r="AD613" s="51"/>
      <c r="AE613" s="51"/>
    </row>
    <row r="614" s="1" customFormat="1" ht="15.75" customHeight="1" spans="1:3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c r="AA614" s="51"/>
      <c r="AB614" s="51"/>
      <c r="AC614" s="51"/>
      <c r="AD614" s="51"/>
      <c r="AE614" s="51"/>
    </row>
    <row r="615" s="1" customFormat="1" ht="15.75" customHeight="1" spans="1:3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c r="AA615" s="51"/>
      <c r="AB615" s="51"/>
      <c r="AC615" s="51"/>
      <c r="AD615" s="51"/>
      <c r="AE615" s="51"/>
    </row>
    <row r="616" s="1" customFormat="1" ht="15.75" customHeight="1" spans="1:3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c r="AA616" s="51"/>
      <c r="AB616" s="51"/>
      <c r="AC616" s="51"/>
      <c r="AD616" s="51"/>
      <c r="AE616" s="51"/>
    </row>
    <row r="617" s="1" customFormat="1" ht="15.75" customHeight="1" spans="1:3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c r="AA617" s="51"/>
      <c r="AB617" s="51"/>
      <c r="AC617" s="51"/>
      <c r="AD617" s="51"/>
      <c r="AE617" s="51"/>
    </row>
    <row r="618" s="1" customFormat="1" ht="15.75" customHeight="1" spans="1:3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c r="AA618" s="51"/>
      <c r="AB618" s="51"/>
      <c r="AC618" s="51"/>
      <c r="AD618" s="51"/>
      <c r="AE618" s="51"/>
    </row>
    <row r="619" s="1" customFormat="1" ht="15.75" customHeight="1" spans="1:3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c r="AA619" s="51"/>
      <c r="AB619" s="51"/>
      <c r="AC619" s="51"/>
      <c r="AD619" s="51"/>
      <c r="AE619" s="51"/>
    </row>
    <row r="620" s="1" customFormat="1" ht="15.75" customHeight="1" spans="1:3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c r="AA620" s="51"/>
      <c r="AB620" s="51"/>
      <c r="AC620" s="51"/>
      <c r="AD620" s="51"/>
      <c r="AE620" s="51"/>
    </row>
    <row r="621" s="1" customFormat="1" ht="15.75" customHeight="1" spans="1:3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c r="AA621" s="51"/>
      <c r="AB621" s="51"/>
      <c r="AC621" s="51"/>
      <c r="AD621" s="51"/>
      <c r="AE621" s="51"/>
    </row>
    <row r="622" s="1" customFormat="1" ht="15.75" customHeight="1" spans="1:3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c r="AA622" s="51"/>
      <c r="AB622" s="51"/>
      <c r="AC622" s="51"/>
      <c r="AD622" s="51"/>
      <c r="AE622" s="51"/>
    </row>
    <row r="623" s="1" customFormat="1" ht="15.75" customHeight="1" spans="1:3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c r="AA623" s="51"/>
      <c r="AB623" s="51"/>
      <c r="AC623" s="51"/>
      <c r="AD623" s="51"/>
      <c r="AE623" s="51"/>
    </row>
    <row r="624" s="1" customFormat="1" ht="15.75" customHeight="1" spans="1:3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c r="AA624" s="51"/>
      <c r="AB624" s="51"/>
      <c r="AC624" s="51"/>
      <c r="AD624" s="51"/>
      <c r="AE624" s="51"/>
    </row>
    <row r="625" s="1" customFormat="1" ht="15.75" customHeight="1" spans="1:3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c r="AA625" s="51"/>
      <c r="AB625" s="51"/>
      <c r="AC625" s="51"/>
      <c r="AD625" s="51"/>
      <c r="AE625" s="51"/>
    </row>
    <row r="626" s="1" customFormat="1" ht="15.75" customHeight="1" spans="1:3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c r="AA626" s="51"/>
      <c r="AB626" s="51"/>
      <c r="AC626" s="51"/>
      <c r="AD626" s="51"/>
      <c r="AE626" s="51"/>
    </row>
    <row r="627" s="1" customFormat="1" ht="15.75" customHeight="1" spans="1:3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c r="AA627" s="51"/>
      <c r="AB627" s="51"/>
      <c r="AC627" s="51"/>
      <c r="AD627" s="51"/>
      <c r="AE627" s="51"/>
    </row>
    <row r="628" s="1" customFormat="1" ht="15.75" customHeight="1" spans="1:3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c r="AA628" s="51"/>
      <c r="AB628" s="51"/>
      <c r="AC628" s="51"/>
      <c r="AD628" s="51"/>
      <c r="AE628" s="51"/>
    </row>
    <row r="629" s="1" customFormat="1" ht="15.75" customHeight="1" spans="1:3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row>
    <row r="630" s="1" customFormat="1" ht="15.75" customHeight="1" spans="1:3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c r="AA630" s="51"/>
      <c r="AB630" s="51"/>
      <c r="AC630" s="51"/>
      <c r="AD630" s="51"/>
      <c r="AE630" s="51"/>
    </row>
    <row r="631" s="1" customFormat="1" ht="15.75" customHeight="1" spans="1:3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c r="AA631" s="51"/>
      <c r="AB631" s="51"/>
      <c r="AC631" s="51"/>
      <c r="AD631" s="51"/>
      <c r="AE631" s="51"/>
    </row>
    <row r="632" s="1" customFormat="1" ht="15.75" customHeight="1" spans="1:3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c r="AA632" s="51"/>
      <c r="AB632" s="51"/>
      <c r="AC632" s="51"/>
      <c r="AD632" s="51"/>
      <c r="AE632" s="51"/>
    </row>
    <row r="633" s="1" customFormat="1" ht="15.75" customHeight="1" spans="1:3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c r="AA633" s="51"/>
      <c r="AB633" s="51"/>
      <c r="AC633" s="51"/>
      <c r="AD633" s="51"/>
      <c r="AE633" s="51"/>
    </row>
    <row r="634" s="1" customFormat="1" ht="15.75" customHeight="1" spans="1:3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c r="AA634" s="51"/>
      <c r="AB634" s="51"/>
      <c r="AC634" s="51"/>
      <c r="AD634" s="51"/>
      <c r="AE634" s="51"/>
    </row>
    <row r="635" s="1" customFormat="1" ht="15.75" customHeight="1" spans="1:3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c r="AA635" s="51"/>
      <c r="AB635" s="51"/>
      <c r="AC635" s="51"/>
      <c r="AD635" s="51"/>
      <c r="AE635" s="51"/>
    </row>
    <row r="636" s="1" customFormat="1" ht="15.75" customHeight="1" spans="1:3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c r="AA636" s="51"/>
      <c r="AB636" s="51"/>
      <c r="AC636" s="51"/>
      <c r="AD636" s="51"/>
      <c r="AE636" s="51"/>
    </row>
    <row r="637" s="1" customFormat="1" ht="15.75" customHeight="1" spans="1:3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c r="AA637" s="51"/>
      <c r="AB637" s="51"/>
      <c r="AC637" s="51"/>
      <c r="AD637" s="51"/>
      <c r="AE637" s="51"/>
    </row>
    <row r="638" s="1" customFormat="1" ht="15.75" customHeight="1" spans="1:3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c r="AA638" s="51"/>
      <c r="AB638" s="51"/>
      <c r="AC638" s="51"/>
      <c r="AD638" s="51"/>
      <c r="AE638" s="51"/>
    </row>
    <row r="639" s="1" customFormat="1" ht="15.75" customHeight="1" spans="1:3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c r="AA639" s="51"/>
      <c r="AB639" s="51"/>
      <c r="AC639" s="51"/>
      <c r="AD639" s="51"/>
      <c r="AE639" s="51"/>
    </row>
    <row r="640" s="1" customFormat="1" ht="15.75" customHeight="1" spans="1:3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c r="AA640" s="51"/>
      <c r="AB640" s="51"/>
      <c r="AC640" s="51"/>
      <c r="AD640" s="51"/>
      <c r="AE640" s="51"/>
    </row>
    <row r="641" s="1" customFormat="1" ht="15.75" customHeight="1" spans="1:3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c r="AA641" s="51"/>
      <c r="AB641" s="51"/>
      <c r="AC641" s="51"/>
      <c r="AD641" s="51"/>
      <c r="AE641" s="51"/>
    </row>
    <row r="642" s="1" customFormat="1" ht="15.75" customHeight="1" spans="1:3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c r="AA642" s="51"/>
      <c r="AB642" s="51"/>
      <c r="AC642" s="51"/>
      <c r="AD642" s="51"/>
      <c r="AE642" s="51"/>
    </row>
    <row r="643" s="1" customFormat="1" ht="15.75" customHeight="1" spans="1:3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c r="AA643" s="51"/>
      <c r="AB643" s="51"/>
      <c r="AC643" s="51"/>
      <c r="AD643" s="51"/>
      <c r="AE643" s="51"/>
    </row>
    <row r="644" s="1" customFormat="1" ht="15.75" customHeight="1" spans="1:3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c r="AA644" s="51"/>
      <c r="AB644" s="51"/>
      <c r="AC644" s="51"/>
      <c r="AD644" s="51"/>
      <c r="AE644" s="51"/>
    </row>
    <row r="645" s="1" customFormat="1" ht="15.75" customHeight="1" spans="1:3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c r="AA645" s="51"/>
      <c r="AB645" s="51"/>
      <c r="AC645" s="51"/>
      <c r="AD645" s="51"/>
      <c r="AE645" s="51"/>
    </row>
    <row r="646" s="1" customFormat="1" ht="15.75" customHeight="1" spans="1:3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c r="AA646" s="51"/>
      <c r="AB646" s="51"/>
      <c r="AC646" s="51"/>
      <c r="AD646" s="51"/>
      <c r="AE646" s="51"/>
    </row>
    <row r="647" s="1" customFormat="1" ht="15.75" customHeight="1" spans="1:3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c r="AA647" s="51"/>
      <c r="AB647" s="51"/>
      <c r="AC647" s="51"/>
      <c r="AD647" s="51"/>
      <c r="AE647" s="51"/>
    </row>
    <row r="648" s="1" customFormat="1" ht="15.75" customHeight="1" spans="1:3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c r="AA648" s="51"/>
      <c r="AB648" s="51"/>
      <c r="AC648" s="51"/>
      <c r="AD648" s="51"/>
      <c r="AE648" s="51"/>
    </row>
    <row r="649" s="1" customFormat="1" ht="15.75" customHeight="1" spans="1:3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c r="AA649" s="51"/>
      <c r="AB649" s="51"/>
      <c r="AC649" s="51"/>
      <c r="AD649" s="51"/>
      <c r="AE649" s="51"/>
    </row>
    <row r="650" s="1" customFormat="1" ht="15.75" customHeight="1" spans="1:3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c r="AA650" s="51"/>
      <c r="AB650" s="51"/>
      <c r="AC650" s="51"/>
      <c r="AD650" s="51"/>
      <c r="AE650" s="51"/>
    </row>
    <row r="651" s="1" customFormat="1" ht="15.75" customHeight="1" spans="1:3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c r="AA651" s="51"/>
      <c r="AB651" s="51"/>
      <c r="AC651" s="51"/>
      <c r="AD651" s="51"/>
      <c r="AE651" s="51"/>
    </row>
    <row r="652" s="1" customFormat="1" ht="15.75" customHeight="1" spans="1:3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c r="AA652" s="51"/>
      <c r="AB652" s="51"/>
      <c r="AC652" s="51"/>
      <c r="AD652" s="51"/>
      <c r="AE652" s="51"/>
    </row>
    <row r="653" s="1" customFormat="1" ht="15.75" customHeight="1" spans="1:3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c r="AA653" s="51"/>
      <c r="AB653" s="51"/>
      <c r="AC653" s="51"/>
      <c r="AD653" s="51"/>
      <c r="AE653" s="51"/>
    </row>
    <row r="654" s="1" customFormat="1" ht="15.75" customHeight="1" spans="1:3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c r="AA654" s="51"/>
      <c r="AB654" s="51"/>
      <c r="AC654" s="51"/>
      <c r="AD654" s="51"/>
      <c r="AE654" s="51"/>
    </row>
    <row r="655" s="1" customFormat="1" ht="15.75" customHeight="1" spans="1:3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c r="AA655" s="51"/>
      <c r="AB655" s="51"/>
      <c r="AC655" s="51"/>
      <c r="AD655" s="51"/>
      <c r="AE655" s="51"/>
    </row>
    <row r="656" s="1" customFormat="1" ht="15.75" customHeight="1" spans="1:3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c r="AA656" s="51"/>
      <c r="AB656" s="51"/>
      <c r="AC656" s="51"/>
      <c r="AD656" s="51"/>
      <c r="AE656" s="51"/>
    </row>
    <row r="657" s="1" customFormat="1" ht="15.75" customHeight="1" spans="1:3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c r="AA657" s="51"/>
      <c r="AB657" s="51"/>
      <c r="AC657" s="51"/>
      <c r="AD657" s="51"/>
      <c r="AE657" s="51"/>
    </row>
    <row r="658" s="1" customFormat="1" ht="15.75" customHeight="1" spans="1:3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c r="AA658" s="51"/>
      <c r="AB658" s="51"/>
      <c r="AC658" s="51"/>
      <c r="AD658" s="51"/>
      <c r="AE658" s="51"/>
    </row>
    <row r="659" s="1" customFormat="1" ht="15.75" customHeight="1" spans="1:3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c r="AA659" s="51"/>
      <c r="AB659" s="51"/>
      <c r="AC659" s="51"/>
      <c r="AD659" s="51"/>
      <c r="AE659" s="51"/>
    </row>
    <row r="660" s="1" customFormat="1" ht="15.75" customHeight="1" spans="1:3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c r="AA660" s="51"/>
      <c r="AB660" s="51"/>
      <c r="AC660" s="51"/>
      <c r="AD660" s="51"/>
      <c r="AE660" s="51"/>
    </row>
    <row r="661" s="1" customFormat="1" ht="15.75" customHeight="1" spans="1:3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c r="AA661" s="51"/>
      <c r="AB661" s="51"/>
      <c r="AC661" s="51"/>
      <c r="AD661" s="51"/>
      <c r="AE661" s="51"/>
    </row>
    <row r="662" s="1" customFormat="1" ht="15.75" customHeight="1" spans="1:3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c r="AA662" s="51"/>
      <c r="AB662" s="51"/>
      <c r="AC662" s="51"/>
      <c r="AD662" s="51"/>
      <c r="AE662" s="51"/>
    </row>
    <row r="663" s="1" customFormat="1" ht="15.75" customHeight="1" spans="1:3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c r="AA663" s="51"/>
      <c r="AB663" s="51"/>
      <c r="AC663" s="51"/>
      <c r="AD663" s="51"/>
      <c r="AE663" s="51"/>
    </row>
    <row r="664" s="1" customFormat="1" ht="15.75" customHeight="1" spans="1:3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c r="AA664" s="51"/>
      <c r="AB664" s="51"/>
      <c r="AC664" s="51"/>
      <c r="AD664" s="51"/>
      <c r="AE664" s="51"/>
    </row>
    <row r="665" s="1" customFormat="1" ht="15.75" customHeight="1" spans="1:3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c r="AA665" s="51"/>
      <c r="AB665" s="51"/>
      <c r="AC665" s="51"/>
      <c r="AD665" s="51"/>
      <c r="AE665" s="51"/>
    </row>
    <row r="666" s="1" customFormat="1" ht="15.75" customHeight="1" spans="1:3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c r="AA666" s="51"/>
      <c r="AB666" s="51"/>
      <c r="AC666" s="51"/>
      <c r="AD666" s="51"/>
      <c r="AE666" s="51"/>
    </row>
    <row r="667" s="1" customFormat="1" ht="15.75" customHeight="1" spans="1:3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c r="AA667" s="51"/>
      <c r="AB667" s="51"/>
      <c r="AC667" s="51"/>
      <c r="AD667" s="51"/>
      <c r="AE667" s="51"/>
    </row>
    <row r="668" s="1" customFormat="1" ht="15.75" customHeight="1" spans="1:3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c r="AA668" s="51"/>
      <c r="AB668" s="51"/>
      <c r="AC668" s="51"/>
      <c r="AD668" s="51"/>
      <c r="AE668" s="51"/>
    </row>
    <row r="669" s="1" customFormat="1" ht="15.75" customHeight="1" spans="1:3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c r="AA669" s="51"/>
      <c r="AB669" s="51"/>
      <c r="AC669" s="51"/>
      <c r="AD669" s="51"/>
      <c r="AE669" s="51"/>
    </row>
    <row r="670" s="1" customFormat="1" ht="15.75" customHeight="1" spans="1:3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c r="AA670" s="51"/>
      <c r="AB670" s="51"/>
      <c r="AC670" s="51"/>
      <c r="AD670" s="51"/>
      <c r="AE670" s="51"/>
    </row>
    <row r="671" s="1" customFormat="1" ht="15.75" customHeight="1" spans="1:3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c r="AA671" s="51"/>
      <c r="AB671" s="51"/>
      <c r="AC671" s="51"/>
      <c r="AD671" s="51"/>
      <c r="AE671" s="51"/>
    </row>
    <row r="672" s="1" customFormat="1" ht="15.75" customHeight="1" spans="1:3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c r="AA672" s="51"/>
      <c r="AB672" s="51"/>
      <c r="AC672" s="51"/>
      <c r="AD672" s="51"/>
      <c r="AE672" s="51"/>
    </row>
    <row r="673" s="1" customFormat="1" ht="15.75" customHeight="1" spans="1:3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c r="AA673" s="51"/>
      <c r="AB673" s="51"/>
      <c r="AC673" s="51"/>
      <c r="AD673" s="51"/>
      <c r="AE673" s="51"/>
    </row>
    <row r="674" s="1" customFormat="1" ht="15.75" customHeight="1" spans="1:3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c r="AA674" s="51"/>
      <c r="AB674" s="51"/>
      <c r="AC674" s="51"/>
      <c r="AD674" s="51"/>
      <c r="AE674" s="51"/>
    </row>
    <row r="675" s="1" customFormat="1" ht="15.75" customHeight="1" spans="1:3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c r="AA675" s="51"/>
      <c r="AB675" s="51"/>
      <c r="AC675" s="51"/>
      <c r="AD675" s="51"/>
      <c r="AE675" s="51"/>
    </row>
    <row r="676" s="1" customFormat="1" ht="15.75" customHeight="1" spans="1:3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c r="AA676" s="51"/>
      <c r="AB676" s="51"/>
      <c r="AC676" s="51"/>
      <c r="AD676" s="51"/>
      <c r="AE676" s="51"/>
    </row>
    <row r="677" s="1" customFormat="1" ht="15.75" customHeight="1" spans="1:3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c r="AA677" s="51"/>
      <c r="AB677" s="51"/>
      <c r="AC677" s="51"/>
      <c r="AD677" s="51"/>
      <c r="AE677" s="51"/>
    </row>
    <row r="678" s="1" customFormat="1" ht="15.75" customHeight="1" spans="1:3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c r="AA678" s="51"/>
      <c r="AB678" s="51"/>
      <c r="AC678" s="51"/>
      <c r="AD678" s="51"/>
      <c r="AE678" s="51"/>
    </row>
    <row r="679" s="1" customFormat="1" ht="15.75" customHeight="1" spans="1:3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c r="AA679" s="51"/>
      <c r="AB679" s="51"/>
      <c r="AC679" s="51"/>
      <c r="AD679" s="51"/>
      <c r="AE679" s="51"/>
    </row>
    <row r="680" s="1" customFormat="1" ht="15.75" customHeight="1" spans="1:3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c r="AA680" s="51"/>
      <c r="AB680" s="51"/>
      <c r="AC680" s="51"/>
      <c r="AD680" s="51"/>
      <c r="AE680" s="51"/>
    </row>
    <row r="681" s="1" customFormat="1" ht="15.75" customHeight="1" spans="1:3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c r="AA681" s="51"/>
      <c r="AB681" s="51"/>
      <c r="AC681" s="51"/>
      <c r="AD681" s="51"/>
      <c r="AE681" s="51"/>
    </row>
    <row r="682" s="1" customFormat="1" ht="15.75" customHeight="1" spans="1:3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c r="AA682" s="51"/>
      <c r="AB682" s="51"/>
      <c r="AC682" s="51"/>
      <c r="AD682" s="51"/>
      <c r="AE682" s="51"/>
    </row>
    <row r="683" s="1" customFormat="1" ht="15.75" customHeight="1" spans="1:3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c r="AA683" s="51"/>
      <c r="AB683" s="51"/>
      <c r="AC683" s="51"/>
      <c r="AD683" s="51"/>
      <c r="AE683" s="51"/>
    </row>
    <row r="684" s="1" customFormat="1" ht="15.75" customHeight="1" spans="1:3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c r="AA684" s="51"/>
      <c r="AB684" s="51"/>
      <c r="AC684" s="51"/>
      <c r="AD684" s="51"/>
      <c r="AE684" s="51"/>
    </row>
    <row r="685" s="1" customFormat="1" ht="15.75" customHeight="1" spans="1:3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c r="AA685" s="51"/>
      <c r="AB685" s="51"/>
      <c r="AC685" s="51"/>
      <c r="AD685" s="51"/>
      <c r="AE685" s="51"/>
    </row>
    <row r="686" s="1" customFormat="1" ht="15.75" customHeight="1" spans="1:3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c r="AA686" s="51"/>
      <c r="AB686" s="51"/>
      <c r="AC686" s="51"/>
      <c r="AD686" s="51"/>
      <c r="AE686" s="51"/>
    </row>
    <row r="687" s="1" customFormat="1" ht="15.75" customHeight="1" spans="1:3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c r="AA687" s="51"/>
      <c r="AB687" s="51"/>
      <c r="AC687" s="51"/>
      <c r="AD687" s="51"/>
      <c r="AE687" s="51"/>
    </row>
    <row r="688" s="1" customFormat="1" ht="15.75" customHeight="1" spans="1:3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c r="AA688" s="51"/>
      <c r="AB688" s="51"/>
      <c r="AC688" s="51"/>
      <c r="AD688" s="51"/>
      <c r="AE688" s="51"/>
    </row>
    <row r="689" s="1" customFormat="1" ht="15.75" customHeight="1" spans="1:3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c r="AA689" s="51"/>
      <c r="AB689" s="51"/>
      <c r="AC689" s="51"/>
      <c r="AD689" s="51"/>
      <c r="AE689" s="51"/>
    </row>
    <row r="690" s="1" customFormat="1" ht="15.75" customHeight="1" spans="1:3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c r="AA690" s="51"/>
      <c r="AB690" s="51"/>
      <c r="AC690" s="51"/>
      <c r="AD690" s="51"/>
      <c r="AE690" s="51"/>
    </row>
    <row r="691" s="1" customFormat="1" ht="15.75" customHeight="1" spans="1:3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c r="AA691" s="51"/>
      <c r="AB691" s="51"/>
      <c r="AC691" s="51"/>
      <c r="AD691" s="51"/>
      <c r="AE691" s="51"/>
    </row>
    <row r="692" s="1" customFormat="1" ht="15.75" customHeight="1" spans="1:3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c r="AA692" s="51"/>
      <c r="AB692" s="51"/>
      <c r="AC692" s="51"/>
      <c r="AD692" s="51"/>
      <c r="AE692" s="51"/>
    </row>
    <row r="693" s="1" customFormat="1" ht="15.75" customHeight="1" spans="1:3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c r="AA693" s="51"/>
      <c r="AB693" s="51"/>
      <c r="AC693" s="51"/>
      <c r="AD693" s="51"/>
      <c r="AE693" s="51"/>
    </row>
    <row r="694" s="1" customFormat="1" ht="15.75" customHeight="1" spans="1:3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c r="AA694" s="51"/>
      <c r="AB694" s="51"/>
      <c r="AC694" s="51"/>
      <c r="AD694" s="51"/>
      <c r="AE694" s="51"/>
    </row>
    <row r="695" s="1" customFormat="1" ht="15.75" customHeight="1" spans="1:3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c r="AA695" s="51"/>
      <c r="AB695" s="51"/>
      <c r="AC695" s="51"/>
      <c r="AD695" s="51"/>
      <c r="AE695" s="51"/>
    </row>
    <row r="696" s="1" customFormat="1" ht="15.75" customHeight="1" spans="1:3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c r="AA696" s="51"/>
      <c r="AB696" s="51"/>
      <c r="AC696" s="51"/>
      <c r="AD696" s="51"/>
      <c r="AE696" s="51"/>
    </row>
    <row r="697" s="1" customFormat="1" ht="15.75" customHeight="1" spans="1:3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c r="AA697" s="51"/>
      <c r="AB697" s="51"/>
      <c r="AC697" s="51"/>
      <c r="AD697" s="51"/>
      <c r="AE697" s="51"/>
    </row>
    <row r="698" s="1" customFormat="1" ht="15.75" customHeight="1" spans="1:3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c r="AA698" s="51"/>
      <c r="AB698" s="51"/>
      <c r="AC698" s="51"/>
      <c r="AD698" s="51"/>
      <c r="AE698" s="51"/>
    </row>
    <row r="699" s="1" customFormat="1" ht="15.75" customHeight="1" spans="1:3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c r="AA699" s="51"/>
      <c r="AB699" s="51"/>
      <c r="AC699" s="51"/>
      <c r="AD699" s="51"/>
      <c r="AE699" s="51"/>
    </row>
    <row r="700" s="1" customFormat="1" ht="15.75" customHeight="1" spans="1:3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c r="AA700" s="51"/>
      <c r="AB700" s="51"/>
      <c r="AC700" s="51"/>
      <c r="AD700" s="51"/>
      <c r="AE700" s="51"/>
    </row>
    <row r="701" s="1" customFormat="1" ht="15.75" customHeight="1" spans="1:3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c r="AA701" s="51"/>
      <c r="AB701" s="51"/>
      <c r="AC701" s="51"/>
      <c r="AD701" s="51"/>
      <c r="AE701" s="51"/>
    </row>
    <row r="702" s="1" customFormat="1" ht="15.75" customHeight="1" spans="1:3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c r="AA702" s="51"/>
      <c r="AB702" s="51"/>
      <c r="AC702" s="51"/>
      <c r="AD702" s="51"/>
      <c r="AE702" s="51"/>
    </row>
    <row r="703" s="1" customFormat="1" ht="15.75" customHeight="1" spans="1:3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c r="AA703" s="51"/>
      <c r="AB703" s="51"/>
      <c r="AC703" s="51"/>
      <c r="AD703" s="51"/>
      <c r="AE703" s="51"/>
    </row>
    <row r="704" s="1" customFormat="1" ht="15.75" customHeight="1" spans="1:3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c r="AA704" s="51"/>
      <c r="AB704" s="51"/>
      <c r="AC704" s="51"/>
      <c r="AD704" s="51"/>
      <c r="AE704" s="51"/>
    </row>
    <row r="705" s="1" customFormat="1" ht="15.75" customHeight="1" spans="1:3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c r="AA705" s="51"/>
      <c r="AB705" s="51"/>
      <c r="AC705" s="51"/>
      <c r="AD705" s="51"/>
      <c r="AE705" s="51"/>
    </row>
    <row r="706" s="1" customFormat="1" ht="15.75" customHeight="1" spans="1:3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c r="AA706" s="51"/>
      <c r="AB706" s="51"/>
      <c r="AC706" s="51"/>
      <c r="AD706" s="51"/>
      <c r="AE706" s="51"/>
    </row>
    <row r="707" s="1" customFormat="1" ht="15.75" customHeight="1" spans="1:3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c r="AA707" s="51"/>
      <c r="AB707" s="51"/>
      <c r="AC707" s="51"/>
      <c r="AD707" s="51"/>
      <c r="AE707" s="51"/>
    </row>
    <row r="708" s="1" customFormat="1" ht="15.75" customHeight="1" spans="1:3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c r="AA708" s="51"/>
      <c r="AB708" s="51"/>
      <c r="AC708" s="51"/>
      <c r="AD708" s="51"/>
      <c r="AE708" s="51"/>
    </row>
    <row r="709" s="1" customFormat="1" ht="15.75" customHeight="1" spans="1:3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c r="AA709" s="51"/>
      <c r="AB709" s="51"/>
      <c r="AC709" s="51"/>
      <c r="AD709" s="51"/>
      <c r="AE709" s="51"/>
    </row>
    <row r="710" s="1" customFormat="1" ht="15.75" customHeight="1" spans="1:3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c r="AA710" s="51"/>
      <c r="AB710" s="51"/>
      <c r="AC710" s="51"/>
      <c r="AD710" s="51"/>
      <c r="AE710" s="51"/>
    </row>
    <row r="711" s="1" customFormat="1" ht="15.75" customHeight="1" spans="1:3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c r="AA711" s="51"/>
      <c r="AB711" s="51"/>
      <c r="AC711" s="51"/>
      <c r="AD711" s="51"/>
      <c r="AE711" s="51"/>
    </row>
    <row r="712" s="1" customFormat="1" ht="15.75" customHeight="1" spans="1:3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c r="AA712" s="51"/>
      <c r="AB712" s="51"/>
      <c r="AC712" s="51"/>
      <c r="AD712" s="51"/>
      <c r="AE712" s="51"/>
    </row>
    <row r="713" s="1" customFormat="1" ht="15.75" customHeight="1" spans="1:3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c r="AA713" s="51"/>
      <c r="AB713" s="51"/>
      <c r="AC713" s="51"/>
      <c r="AD713" s="51"/>
      <c r="AE713" s="51"/>
    </row>
    <row r="714" s="1" customFormat="1" ht="15.75" customHeight="1" spans="1:3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c r="AA714" s="51"/>
      <c r="AB714" s="51"/>
      <c r="AC714" s="51"/>
      <c r="AD714" s="51"/>
      <c r="AE714" s="51"/>
    </row>
    <row r="715" s="1" customFormat="1" ht="15.75" customHeight="1" spans="1:3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c r="AA715" s="51"/>
      <c r="AB715" s="51"/>
      <c r="AC715" s="51"/>
      <c r="AD715" s="51"/>
      <c r="AE715" s="51"/>
    </row>
    <row r="716" s="1" customFormat="1" ht="15.75" customHeight="1" spans="1:3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c r="AA716" s="51"/>
      <c r="AB716" s="51"/>
      <c r="AC716" s="51"/>
      <c r="AD716" s="51"/>
      <c r="AE716" s="51"/>
    </row>
    <row r="717" s="1" customFormat="1" ht="15.75" customHeight="1" spans="1:3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c r="AA717" s="51"/>
      <c r="AB717" s="51"/>
      <c r="AC717" s="51"/>
      <c r="AD717" s="51"/>
      <c r="AE717" s="51"/>
    </row>
    <row r="718" s="1" customFormat="1" ht="15.75" customHeight="1" spans="1:3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c r="AA718" s="51"/>
      <c r="AB718" s="51"/>
      <c r="AC718" s="51"/>
      <c r="AD718" s="51"/>
      <c r="AE718" s="51"/>
    </row>
    <row r="719" s="1" customFormat="1" ht="15.75" customHeight="1" spans="1:3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c r="AA719" s="51"/>
      <c r="AB719" s="51"/>
      <c r="AC719" s="51"/>
      <c r="AD719" s="51"/>
      <c r="AE719" s="51"/>
    </row>
    <row r="720" s="1" customFormat="1" ht="15.75" customHeight="1" spans="1:3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c r="AA720" s="51"/>
      <c r="AB720" s="51"/>
      <c r="AC720" s="51"/>
      <c r="AD720" s="51"/>
      <c r="AE720" s="51"/>
    </row>
    <row r="721" s="1" customFormat="1" ht="15.75" customHeight="1" spans="1:3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c r="AA721" s="51"/>
      <c r="AB721" s="51"/>
      <c r="AC721" s="51"/>
      <c r="AD721" s="51"/>
      <c r="AE721" s="51"/>
    </row>
    <row r="722" s="1" customFormat="1" ht="15.75" customHeight="1" spans="1:3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c r="AA722" s="51"/>
      <c r="AB722" s="51"/>
      <c r="AC722" s="51"/>
      <c r="AD722" s="51"/>
      <c r="AE722" s="51"/>
    </row>
    <row r="723" s="1" customFormat="1" ht="15.75" customHeight="1" spans="1:3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c r="AA723" s="51"/>
      <c r="AB723" s="51"/>
      <c r="AC723" s="51"/>
      <c r="AD723" s="51"/>
      <c r="AE723" s="51"/>
    </row>
    <row r="724" s="1" customFormat="1" ht="15.75" customHeight="1" spans="1:3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c r="AA724" s="51"/>
      <c r="AB724" s="51"/>
      <c r="AC724" s="51"/>
      <c r="AD724" s="51"/>
      <c r="AE724" s="51"/>
    </row>
    <row r="725" s="1" customFormat="1" ht="15.75" customHeight="1" spans="1:3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c r="AA725" s="51"/>
      <c r="AB725" s="51"/>
      <c r="AC725" s="51"/>
      <c r="AD725" s="51"/>
      <c r="AE725" s="51"/>
    </row>
    <row r="726" s="1" customFormat="1" ht="15.75" customHeight="1" spans="1:3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c r="AA726" s="51"/>
      <c r="AB726" s="51"/>
      <c r="AC726" s="51"/>
      <c r="AD726" s="51"/>
      <c r="AE726" s="51"/>
    </row>
    <row r="727" s="1" customFormat="1" ht="15.75" customHeight="1" spans="1:3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c r="AA727" s="51"/>
      <c r="AB727" s="51"/>
      <c r="AC727" s="51"/>
      <c r="AD727" s="51"/>
      <c r="AE727" s="51"/>
    </row>
    <row r="728" s="1" customFormat="1" ht="15.75" customHeight="1" spans="1:3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c r="AA728" s="51"/>
      <c r="AB728" s="51"/>
      <c r="AC728" s="51"/>
      <c r="AD728" s="51"/>
      <c r="AE728" s="51"/>
    </row>
    <row r="729" s="1" customFormat="1" ht="15.75" customHeight="1" spans="1:3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c r="AA729" s="51"/>
      <c r="AB729" s="51"/>
      <c r="AC729" s="51"/>
      <c r="AD729" s="51"/>
      <c r="AE729" s="51"/>
    </row>
    <row r="730" s="1" customFormat="1" ht="15.75" customHeight="1" spans="1:3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c r="AA730" s="51"/>
      <c r="AB730" s="51"/>
      <c r="AC730" s="51"/>
      <c r="AD730" s="51"/>
      <c r="AE730" s="51"/>
    </row>
    <row r="731" s="1" customFormat="1" ht="15.75" customHeight="1" spans="1:3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c r="AA731" s="51"/>
      <c r="AB731" s="51"/>
      <c r="AC731" s="51"/>
      <c r="AD731" s="51"/>
      <c r="AE731" s="51"/>
    </row>
    <row r="732" s="1" customFormat="1" ht="15.75" customHeight="1" spans="1:3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c r="AA732" s="51"/>
      <c r="AB732" s="51"/>
      <c r="AC732" s="51"/>
      <c r="AD732" s="51"/>
      <c r="AE732" s="51"/>
    </row>
    <row r="733" s="1" customFormat="1" ht="15.75" customHeight="1" spans="1:3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c r="AA733" s="51"/>
      <c r="AB733" s="51"/>
      <c r="AC733" s="51"/>
      <c r="AD733" s="51"/>
      <c r="AE733" s="51"/>
    </row>
    <row r="734" s="1" customFormat="1" ht="15.75" customHeight="1" spans="1:3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c r="AA734" s="51"/>
      <c r="AB734" s="51"/>
      <c r="AC734" s="51"/>
      <c r="AD734" s="51"/>
      <c r="AE734" s="51"/>
    </row>
    <row r="735" s="1" customFormat="1" ht="15.75" customHeight="1" spans="1:3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c r="AA735" s="51"/>
      <c r="AB735" s="51"/>
      <c r="AC735" s="51"/>
      <c r="AD735" s="51"/>
      <c r="AE735" s="51"/>
    </row>
    <row r="736" s="1" customFormat="1" ht="15.75" customHeight="1" spans="1:3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c r="AA736" s="51"/>
      <c r="AB736" s="51"/>
      <c r="AC736" s="51"/>
      <c r="AD736" s="51"/>
      <c r="AE736" s="51"/>
    </row>
    <row r="737" s="1" customFormat="1" ht="15.75" customHeight="1" spans="1:3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c r="AA737" s="51"/>
      <c r="AB737" s="51"/>
      <c r="AC737" s="51"/>
      <c r="AD737" s="51"/>
      <c r="AE737" s="51"/>
    </row>
    <row r="738" s="1" customFormat="1" ht="15.75" customHeight="1" spans="1:3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c r="AA738" s="51"/>
      <c r="AB738" s="51"/>
      <c r="AC738" s="51"/>
      <c r="AD738" s="51"/>
      <c r="AE738" s="51"/>
    </row>
    <row r="739" s="1" customFormat="1" ht="15.75" customHeight="1" spans="1:3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c r="AA739" s="51"/>
      <c r="AB739" s="51"/>
      <c r="AC739" s="51"/>
      <c r="AD739" s="51"/>
      <c r="AE739" s="51"/>
    </row>
    <row r="740" s="1" customFormat="1" ht="15.75" customHeight="1" spans="1:3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c r="AA740" s="51"/>
      <c r="AB740" s="51"/>
      <c r="AC740" s="51"/>
      <c r="AD740" s="51"/>
      <c r="AE740" s="51"/>
    </row>
    <row r="741" s="1" customFormat="1" ht="15.75" customHeight="1" spans="1:3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c r="AA741" s="51"/>
      <c r="AB741" s="51"/>
      <c r="AC741" s="51"/>
      <c r="AD741" s="51"/>
      <c r="AE741" s="51"/>
    </row>
    <row r="742" s="1" customFormat="1" ht="15.75" customHeight="1" spans="1:3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c r="AA742" s="51"/>
      <c r="AB742" s="51"/>
      <c r="AC742" s="51"/>
      <c r="AD742" s="51"/>
      <c r="AE742" s="51"/>
    </row>
    <row r="743" s="1" customFormat="1" ht="15.75" customHeight="1" spans="1:3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c r="AA743" s="51"/>
      <c r="AB743" s="51"/>
      <c r="AC743" s="51"/>
      <c r="AD743" s="51"/>
      <c r="AE743" s="51"/>
    </row>
    <row r="744" s="1" customFormat="1" ht="15.75" customHeight="1" spans="1:3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c r="AA744" s="51"/>
      <c r="AB744" s="51"/>
      <c r="AC744" s="51"/>
      <c r="AD744" s="51"/>
      <c r="AE744" s="51"/>
    </row>
    <row r="745" s="1" customFormat="1" ht="15.75" customHeight="1" spans="1:3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c r="AA745" s="51"/>
      <c r="AB745" s="51"/>
      <c r="AC745" s="51"/>
      <c r="AD745" s="51"/>
      <c r="AE745" s="51"/>
    </row>
    <row r="746" s="1" customFormat="1" ht="15.75" customHeight="1" spans="1:3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c r="AA746" s="51"/>
      <c r="AB746" s="51"/>
      <c r="AC746" s="51"/>
      <c r="AD746" s="51"/>
      <c r="AE746" s="51"/>
    </row>
    <row r="747" s="1" customFormat="1" ht="15.75" customHeight="1" spans="1:3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c r="AA747" s="51"/>
      <c r="AB747" s="51"/>
      <c r="AC747" s="51"/>
      <c r="AD747" s="51"/>
      <c r="AE747" s="51"/>
    </row>
    <row r="748" s="1" customFormat="1" ht="15.75" customHeight="1" spans="1:3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c r="AA748" s="51"/>
      <c r="AB748" s="51"/>
      <c r="AC748" s="51"/>
      <c r="AD748" s="51"/>
      <c r="AE748" s="51"/>
    </row>
    <row r="749" s="1" customFormat="1" ht="15.75" customHeight="1" spans="1:3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c r="AA749" s="51"/>
      <c r="AB749" s="51"/>
      <c r="AC749" s="51"/>
      <c r="AD749" s="51"/>
      <c r="AE749" s="51"/>
    </row>
    <row r="750" s="1" customFormat="1" ht="15.75" customHeight="1" spans="1:3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c r="AA750" s="51"/>
      <c r="AB750" s="51"/>
      <c r="AC750" s="51"/>
      <c r="AD750" s="51"/>
      <c r="AE750" s="51"/>
    </row>
    <row r="751" s="1" customFormat="1" ht="15.75" customHeight="1" spans="1:3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c r="AA751" s="51"/>
      <c r="AB751" s="51"/>
      <c r="AC751" s="51"/>
      <c r="AD751" s="51"/>
      <c r="AE751" s="51"/>
    </row>
    <row r="752" s="1" customFormat="1" ht="15.75" customHeight="1" spans="1:3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c r="AA752" s="51"/>
      <c r="AB752" s="51"/>
      <c r="AC752" s="51"/>
      <c r="AD752" s="51"/>
      <c r="AE752" s="51"/>
    </row>
    <row r="753" s="1" customFormat="1" ht="15.75" customHeight="1" spans="1:3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c r="AA753" s="51"/>
      <c r="AB753" s="51"/>
      <c r="AC753" s="51"/>
      <c r="AD753" s="51"/>
      <c r="AE753" s="51"/>
    </row>
    <row r="754" s="1" customFormat="1" ht="15.75" customHeight="1" spans="1:3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c r="AA754" s="51"/>
      <c r="AB754" s="51"/>
      <c r="AC754" s="51"/>
      <c r="AD754" s="51"/>
      <c r="AE754" s="51"/>
    </row>
    <row r="755" s="1" customFormat="1" ht="15.75" customHeight="1" spans="1:3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c r="AA755" s="51"/>
      <c r="AB755" s="51"/>
      <c r="AC755" s="51"/>
      <c r="AD755" s="51"/>
      <c r="AE755" s="51"/>
    </row>
    <row r="756" s="1" customFormat="1" ht="15.75" customHeight="1" spans="1:3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c r="AA756" s="51"/>
      <c r="AB756" s="51"/>
      <c r="AC756" s="51"/>
      <c r="AD756" s="51"/>
      <c r="AE756" s="51"/>
    </row>
    <row r="757" s="1" customFormat="1" ht="15.75" customHeight="1" spans="1:3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c r="AA757" s="51"/>
      <c r="AB757" s="51"/>
      <c r="AC757" s="51"/>
      <c r="AD757" s="51"/>
      <c r="AE757" s="51"/>
    </row>
    <row r="758" s="1" customFormat="1" ht="15.75" customHeight="1" spans="1:3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c r="AA758" s="51"/>
      <c r="AB758" s="51"/>
      <c r="AC758" s="51"/>
      <c r="AD758" s="51"/>
      <c r="AE758" s="51"/>
    </row>
    <row r="759" s="1" customFormat="1" ht="15.75" customHeight="1" spans="1:3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c r="AA759" s="51"/>
      <c r="AB759" s="51"/>
      <c r="AC759" s="51"/>
      <c r="AD759" s="51"/>
      <c r="AE759" s="51"/>
    </row>
    <row r="760" s="1" customFormat="1" ht="15.75" customHeight="1" spans="1:3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c r="AA760" s="51"/>
      <c r="AB760" s="51"/>
      <c r="AC760" s="51"/>
      <c r="AD760" s="51"/>
      <c r="AE760" s="51"/>
    </row>
    <row r="761" s="1" customFormat="1" ht="15.75" customHeight="1" spans="1:3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c r="AA761" s="51"/>
      <c r="AB761" s="51"/>
      <c r="AC761" s="51"/>
      <c r="AD761" s="51"/>
      <c r="AE761" s="51"/>
    </row>
    <row r="762" s="1" customFormat="1" ht="15.75" customHeight="1" spans="1:3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c r="AA762" s="51"/>
      <c r="AB762" s="51"/>
      <c r="AC762" s="51"/>
      <c r="AD762" s="51"/>
      <c r="AE762" s="51"/>
    </row>
    <row r="763" s="1" customFormat="1" ht="15.75" customHeight="1" spans="1:3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c r="AA763" s="51"/>
      <c r="AB763" s="51"/>
      <c r="AC763" s="51"/>
      <c r="AD763" s="51"/>
      <c r="AE763" s="51"/>
    </row>
    <row r="764" s="1" customFormat="1" ht="15.75" customHeight="1" spans="1:3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c r="AA764" s="51"/>
      <c r="AB764" s="51"/>
      <c r="AC764" s="51"/>
      <c r="AD764" s="51"/>
      <c r="AE764" s="51"/>
    </row>
    <row r="765" s="1" customFormat="1" ht="15.75" customHeight="1" spans="1:3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c r="AA765" s="51"/>
      <c r="AB765" s="51"/>
      <c r="AC765" s="51"/>
      <c r="AD765" s="51"/>
      <c r="AE765" s="51"/>
    </row>
    <row r="766" s="1" customFormat="1" ht="15.75" customHeight="1" spans="1:3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c r="AA766" s="51"/>
      <c r="AB766" s="51"/>
      <c r="AC766" s="51"/>
      <c r="AD766" s="51"/>
      <c r="AE766" s="51"/>
    </row>
    <row r="767" s="1" customFormat="1" ht="15.75" customHeight="1" spans="1:3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c r="AA767" s="51"/>
      <c r="AB767" s="51"/>
      <c r="AC767" s="51"/>
      <c r="AD767" s="51"/>
      <c r="AE767" s="51"/>
    </row>
    <row r="768" s="1" customFormat="1" ht="15.75" customHeight="1" spans="1:3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c r="AA768" s="51"/>
      <c r="AB768" s="51"/>
      <c r="AC768" s="51"/>
      <c r="AD768" s="51"/>
      <c r="AE768" s="51"/>
    </row>
    <row r="769" s="1" customFormat="1" ht="15.75" customHeight="1" spans="1:3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c r="AA769" s="51"/>
      <c r="AB769" s="51"/>
      <c r="AC769" s="51"/>
      <c r="AD769" s="51"/>
      <c r="AE769" s="51"/>
    </row>
    <row r="770" s="1" customFormat="1" ht="15.75" customHeight="1" spans="1:3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c r="AA770" s="51"/>
      <c r="AB770" s="51"/>
      <c r="AC770" s="51"/>
      <c r="AD770" s="51"/>
      <c r="AE770" s="51"/>
    </row>
    <row r="771" s="1" customFormat="1" ht="15.75" customHeight="1" spans="1:3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c r="AA771" s="51"/>
      <c r="AB771" s="51"/>
      <c r="AC771" s="51"/>
      <c r="AD771" s="51"/>
      <c r="AE771" s="51"/>
    </row>
    <row r="772" s="1" customFormat="1" ht="15.75" customHeight="1" spans="1:3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c r="AA772" s="51"/>
      <c r="AB772" s="51"/>
      <c r="AC772" s="51"/>
      <c r="AD772" s="51"/>
      <c r="AE772" s="51"/>
    </row>
    <row r="773" s="1" customFormat="1" ht="15.75" customHeight="1" spans="1:3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c r="AA773" s="51"/>
      <c r="AB773" s="51"/>
      <c r="AC773" s="51"/>
      <c r="AD773" s="51"/>
      <c r="AE773" s="51"/>
    </row>
    <row r="774" s="1" customFormat="1" ht="15.75" customHeight="1" spans="1:3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c r="AA774" s="51"/>
      <c r="AB774" s="51"/>
      <c r="AC774" s="51"/>
      <c r="AD774" s="51"/>
      <c r="AE774" s="51"/>
    </row>
    <row r="775" s="1" customFormat="1" ht="15.75" customHeight="1" spans="1:3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c r="AA775" s="51"/>
      <c r="AB775" s="51"/>
      <c r="AC775" s="51"/>
      <c r="AD775" s="51"/>
      <c r="AE775" s="51"/>
    </row>
    <row r="776" s="1" customFormat="1" ht="15.75" customHeight="1" spans="1:3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c r="AA776" s="51"/>
      <c r="AB776" s="51"/>
      <c r="AC776" s="51"/>
      <c r="AD776" s="51"/>
      <c r="AE776" s="51"/>
    </row>
    <row r="777" s="1" customFormat="1" ht="15.75" customHeight="1" spans="1:3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c r="AA777" s="51"/>
      <c r="AB777" s="51"/>
      <c r="AC777" s="51"/>
      <c r="AD777" s="51"/>
      <c r="AE777" s="51"/>
    </row>
    <row r="778" s="1" customFormat="1" ht="15.75" customHeight="1" spans="1:3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c r="AA778" s="51"/>
      <c r="AB778" s="51"/>
      <c r="AC778" s="51"/>
      <c r="AD778" s="51"/>
      <c r="AE778" s="51"/>
    </row>
    <row r="779" s="1" customFormat="1" ht="15.75" customHeight="1" spans="1:3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c r="AA779" s="51"/>
      <c r="AB779" s="51"/>
      <c r="AC779" s="51"/>
      <c r="AD779" s="51"/>
      <c r="AE779" s="51"/>
    </row>
    <row r="780" s="1" customFormat="1" ht="15.75" customHeight="1" spans="1:3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c r="AA780" s="51"/>
      <c r="AB780" s="51"/>
      <c r="AC780" s="51"/>
      <c r="AD780" s="51"/>
      <c r="AE780" s="51"/>
    </row>
    <row r="781" s="1" customFormat="1" ht="15.75" customHeight="1" spans="1:3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c r="AA781" s="51"/>
      <c r="AB781" s="51"/>
      <c r="AC781" s="51"/>
      <c r="AD781" s="51"/>
      <c r="AE781" s="51"/>
    </row>
    <row r="782" s="1" customFormat="1" ht="15.75" customHeight="1" spans="1:3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c r="AA782" s="51"/>
      <c r="AB782" s="51"/>
      <c r="AC782" s="51"/>
      <c r="AD782" s="51"/>
      <c r="AE782" s="51"/>
    </row>
    <row r="783" s="1" customFormat="1" ht="15.75" customHeight="1" spans="1:3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c r="AA783" s="51"/>
      <c r="AB783" s="51"/>
      <c r="AC783" s="51"/>
      <c r="AD783" s="51"/>
      <c r="AE783" s="51"/>
    </row>
    <row r="784" s="1" customFormat="1" ht="15.75" customHeight="1" spans="1:3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c r="AA784" s="51"/>
      <c r="AB784" s="51"/>
      <c r="AC784" s="51"/>
      <c r="AD784" s="51"/>
      <c r="AE784" s="51"/>
    </row>
    <row r="785" s="1" customFormat="1" ht="15.75" customHeight="1" spans="1:3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c r="AA785" s="51"/>
      <c r="AB785" s="51"/>
      <c r="AC785" s="51"/>
      <c r="AD785" s="51"/>
      <c r="AE785" s="51"/>
    </row>
    <row r="786" s="1" customFormat="1" ht="15.75" customHeight="1" spans="1:3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c r="AA786" s="51"/>
      <c r="AB786" s="51"/>
      <c r="AC786" s="51"/>
      <c r="AD786" s="51"/>
      <c r="AE786" s="51"/>
    </row>
    <row r="787" s="1" customFormat="1" ht="15.75" customHeight="1" spans="1:3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c r="AA787" s="51"/>
      <c r="AB787" s="51"/>
      <c r="AC787" s="51"/>
      <c r="AD787" s="51"/>
      <c r="AE787" s="51"/>
    </row>
    <row r="788" s="1" customFormat="1" ht="15.75" customHeight="1" spans="1:3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c r="AA788" s="51"/>
      <c r="AB788" s="51"/>
      <c r="AC788" s="51"/>
      <c r="AD788" s="51"/>
      <c r="AE788" s="51"/>
    </row>
    <row r="789" s="1" customFormat="1" ht="15.75" customHeight="1" spans="1:3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c r="AA789" s="51"/>
      <c r="AB789" s="51"/>
      <c r="AC789" s="51"/>
      <c r="AD789" s="51"/>
      <c r="AE789" s="51"/>
    </row>
    <row r="790" s="1" customFormat="1" ht="15.75" customHeight="1" spans="1:3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c r="AA790" s="51"/>
      <c r="AB790" s="51"/>
      <c r="AC790" s="51"/>
      <c r="AD790" s="51"/>
      <c r="AE790" s="51"/>
    </row>
    <row r="791" s="1" customFormat="1" ht="15.75" customHeight="1" spans="1:3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c r="AA791" s="51"/>
      <c r="AB791" s="51"/>
      <c r="AC791" s="51"/>
      <c r="AD791" s="51"/>
      <c r="AE791" s="51"/>
    </row>
    <row r="792" s="1" customFormat="1" ht="15.75" customHeight="1" spans="1:3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c r="AA792" s="51"/>
      <c r="AB792" s="51"/>
      <c r="AC792" s="51"/>
      <c r="AD792" s="51"/>
      <c r="AE792" s="51"/>
    </row>
    <row r="793" s="1" customFormat="1" ht="15.75" customHeight="1" spans="1:3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c r="AA793" s="51"/>
      <c r="AB793" s="51"/>
      <c r="AC793" s="51"/>
      <c r="AD793" s="51"/>
      <c r="AE793" s="51"/>
    </row>
    <row r="794" s="1" customFormat="1" ht="15.75" customHeight="1" spans="1:3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c r="AA794" s="51"/>
      <c r="AB794" s="51"/>
      <c r="AC794" s="51"/>
      <c r="AD794" s="51"/>
      <c r="AE794" s="51"/>
    </row>
    <row r="795" s="1" customFormat="1" ht="15.75" customHeight="1" spans="1:3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c r="AA795" s="51"/>
      <c r="AB795" s="51"/>
      <c r="AC795" s="51"/>
      <c r="AD795" s="51"/>
      <c r="AE795" s="51"/>
    </row>
    <row r="796" s="1" customFormat="1" ht="15.75" customHeight="1" spans="1:3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c r="AA796" s="51"/>
      <c r="AB796" s="51"/>
      <c r="AC796" s="51"/>
      <c r="AD796" s="51"/>
      <c r="AE796" s="51"/>
    </row>
    <row r="797" s="1" customFormat="1" ht="15.75" customHeight="1" spans="1:3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c r="AA797" s="51"/>
      <c r="AB797" s="51"/>
      <c r="AC797" s="51"/>
      <c r="AD797" s="51"/>
      <c r="AE797" s="51"/>
    </row>
    <row r="798" s="1" customFormat="1" ht="15.75" customHeight="1" spans="1:3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c r="AA798" s="51"/>
      <c r="AB798" s="51"/>
      <c r="AC798" s="51"/>
      <c r="AD798" s="51"/>
      <c r="AE798" s="51"/>
    </row>
    <row r="799" s="1" customFormat="1" ht="15.75" customHeight="1" spans="1:3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c r="AA799" s="51"/>
      <c r="AB799" s="51"/>
      <c r="AC799" s="51"/>
      <c r="AD799" s="51"/>
      <c r="AE799" s="51"/>
    </row>
    <row r="800" s="1" customFormat="1" ht="15.75" customHeight="1" spans="1:3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c r="AA800" s="51"/>
      <c r="AB800" s="51"/>
      <c r="AC800" s="51"/>
      <c r="AD800" s="51"/>
      <c r="AE800" s="51"/>
    </row>
    <row r="801" s="1" customFormat="1" ht="15.75" customHeight="1" spans="1:3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c r="AA801" s="51"/>
      <c r="AB801" s="51"/>
      <c r="AC801" s="51"/>
      <c r="AD801" s="51"/>
      <c r="AE801" s="51"/>
    </row>
    <row r="802" s="1" customFormat="1" ht="15.75" customHeight="1" spans="1:3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c r="AA802" s="51"/>
      <c r="AB802" s="51"/>
      <c r="AC802" s="51"/>
      <c r="AD802" s="51"/>
      <c r="AE802" s="51"/>
    </row>
    <row r="803" s="1" customFormat="1" ht="15.75" customHeight="1" spans="1:3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c r="AA803" s="51"/>
      <c r="AB803" s="51"/>
      <c r="AC803" s="51"/>
      <c r="AD803" s="51"/>
      <c r="AE803" s="51"/>
    </row>
    <row r="804" s="1" customFormat="1" ht="15.75" customHeight="1" spans="1:3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c r="AA804" s="51"/>
      <c r="AB804" s="51"/>
      <c r="AC804" s="51"/>
      <c r="AD804" s="51"/>
      <c r="AE804" s="51"/>
    </row>
    <row r="805" s="1" customFormat="1" ht="15.75" customHeight="1" spans="1:3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c r="AA805" s="51"/>
      <c r="AB805" s="51"/>
      <c r="AC805" s="51"/>
      <c r="AD805" s="51"/>
      <c r="AE805" s="51"/>
    </row>
    <row r="806" s="1" customFormat="1" ht="15.75" customHeight="1" spans="1:3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c r="AA806" s="51"/>
      <c r="AB806" s="51"/>
      <c r="AC806" s="51"/>
      <c r="AD806" s="51"/>
      <c r="AE806" s="51"/>
    </row>
    <row r="807" s="1" customFormat="1" ht="15.75" customHeight="1" spans="1:3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c r="AA807" s="51"/>
      <c r="AB807" s="51"/>
      <c r="AC807" s="51"/>
      <c r="AD807" s="51"/>
      <c r="AE807" s="51"/>
    </row>
    <row r="808" s="1" customFormat="1" ht="15.75" customHeight="1" spans="1:3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c r="AA808" s="51"/>
      <c r="AB808" s="51"/>
      <c r="AC808" s="51"/>
      <c r="AD808" s="51"/>
      <c r="AE808" s="51"/>
    </row>
    <row r="809" s="1" customFormat="1" ht="15.75" customHeight="1" spans="1:3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c r="AA809" s="51"/>
      <c r="AB809" s="51"/>
      <c r="AC809" s="51"/>
      <c r="AD809" s="51"/>
      <c r="AE809" s="51"/>
    </row>
    <row r="810" s="1" customFormat="1" ht="15.75" customHeight="1" spans="1:3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c r="AA810" s="51"/>
      <c r="AB810" s="51"/>
      <c r="AC810" s="51"/>
      <c r="AD810" s="51"/>
      <c r="AE810" s="51"/>
    </row>
    <row r="811" s="1" customFormat="1" ht="15.75" customHeight="1" spans="1:3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c r="AA811" s="51"/>
      <c r="AB811" s="51"/>
      <c r="AC811" s="51"/>
      <c r="AD811" s="51"/>
      <c r="AE811" s="51"/>
    </row>
    <row r="812" s="1" customFormat="1" ht="15.75" customHeight="1" spans="1:3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c r="AA812" s="51"/>
      <c r="AB812" s="51"/>
      <c r="AC812" s="51"/>
      <c r="AD812" s="51"/>
      <c r="AE812" s="51"/>
    </row>
    <row r="813" s="1" customFormat="1" ht="15.75" customHeight="1" spans="1:3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c r="AA813" s="51"/>
      <c r="AB813" s="51"/>
      <c r="AC813" s="51"/>
      <c r="AD813" s="51"/>
      <c r="AE813" s="51"/>
    </row>
    <row r="814" s="1" customFormat="1" ht="15.75" customHeight="1" spans="1:3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c r="AA814" s="51"/>
      <c r="AB814" s="51"/>
      <c r="AC814" s="51"/>
      <c r="AD814" s="51"/>
      <c r="AE814" s="51"/>
    </row>
    <row r="815" s="1" customFormat="1" ht="15.75" customHeight="1" spans="1:3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c r="AA815" s="51"/>
      <c r="AB815" s="51"/>
      <c r="AC815" s="51"/>
      <c r="AD815" s="51"/>
      <c r="AE815" s="51"/>
    </row>
    <row r="816" s="1" customFormat="1" ht="15.75" customHeight="1" spans="1:3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c r="AA816" s="51"/>
      <c r="AB816" s="51"/>
      <c r="AC816" s="51"/>
      <c r="AD816" s="51"/>
      <c r="AE816" s="51"/>
    </row>
    <row r="817" s="1" customFormat="1" ht="15.75" customHeight="1" spans="1:3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c r="AA817" s="51"/>
      <c r="AB817" s="51"/>
      <c r="AC817" s="51"/>
      <c r="AD817" s="51"/>
      <c r="AE817" s="51"/>
    </row>
    <row r="818" s="1" customFormat="1" ht="15.75" customHeight="1" spans="1:3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c r="AA818" s="51"/>
      <c r="AB818" s="51"/>
      <c r="AC818" s="51"/>
      <c r="AD818" s="51"/>
      <c r="AE818" s="51"/>
    </row>
    <row r="819" s="1" customFormat="1" ht="15.75" customHeight="1" spans="1:3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c r="AA819" s="51"/>
      <c r="AB819" s="51"/>
      <c r="AC819" s="51"/>
      <c r="AD819" s="51"/>
      <c r="AE819" s="51"/>
    </row>
    <row r="820" s="1" customFormat="1" ht="15.75" customHeight="1" spans="1:3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c r="AA820" s="51"/>
      <c r="AB820" s="51"/>
      <c r="AC820" s="51"/>
      <c r="AD820" s="51"/>
      <c r="AE820" s="51"/>
    </row>
    <row r="821" s="1" customFormat="1" ht="15.75" customHeight="1" spans="1:3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c r="AA821" s="51"/>
      <c r="AB821" s="51"/>
      <c r="AC821" s="51"/>
      <c r="AD821" s="51"/>
      <c r="AE821" s="51"/>
    </row>
    <row r="822" s="1" customFormat="1" ht="15.75" customHeight="1" spans="1:3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c r="AA822" s="51"/>
      <c r="AB822" s="51"/>
      <c r="AC822" s="51"/>
      <c r="AD822" s="51"/>
      <c r="AE822" s="51"/>
    </row>
    <row r="823" s="1" customFormat="1" ht="15.75" customHeight="1" spans="1:3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c r="AA823" s="51"/>
      <c r="AB823" s="51"/>
      <c r="AC823" s="51"/>
      <c r="AD823" s="51"/>
      <c r="AE823" s="51"/>
    </row>
    <row r="824" s="1" customFormat="1" ht="15.75" customHeight="1" spans="1:3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c r="AA824" s="51"/>
      <c r="AB824" s="51"/>
      <c r="AC824" s="51"/>
      <c r="AD824" s="51"/>
      <c r="AE824" s="51"/>
    </row>
    <row r="825" s="1" customFormat="1" ht="15.75" customHeight="1" spans="1:3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c r="AA825" s="51"/>
      <c r="AB825" s="51"/>
      <c r="AC825" s="51"/>
      <c r="AD825" s="51"/>
      <c r="AE825" s="51"/>
    </row>
    <row r="826" s="1" customFormat="1" ht="15.75" customHeight="1" spans="1:3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c r="AA826" s="51"/>
      <c r="AB826" s="51"/>
      <c r="AC826" s="51"/>
      <c r="AD826" s="51"/>
      <c r="AE826" s="51"/>
    </row>
    <row r="827" s="1" customFormat="1" ht="15.75" customHeight="1" spans="1:3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c r="AA827" s="51"/>
      <c r="AB827" s="51"/>
      <c r="AC827" s="51"/>
      <c r="AD827" s="51"/>
      <c r="AE827" s="51"/>
    </row>
    <row r="828" s="1" customFormat="1" ht="15.75" customHeight="1" spans="1:3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c r="AA828" s="51"/>
      <c r="AB828" s="51"/>
      <c r="AC828" s="51"/>
      <c r="AD828" s="51"/>
      <c r="AE828" s="51"/>
    </row>
    <row r="829" s="1" customFormat="1" ht="15.75" customHeight="1" spans="1:3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c r="AA829" s="51"/>
      <c r="AB829" s="51"/>
      <c r="AC829" s="51"/>
      <c r="AD829" s="51"/>
      <c r="AE829" s="51"/>
    </row>
    <row r="830" s="1" customFormat="1" ht="15.75" customHeight="1" spans="1:3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c r="AA830" s="51"/>
      <c r="AB830" s="51"/>
      <c r="AC830" s="51"/>
      <c r="AD830" s="51"/>
      <c r="AE830" s="51"/>
    </row>
    <row r="831" s="1" customFormat="1" ht="15.75" customHeight="1" spans="1:3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c r="AA831" s="51"/>
      <c r="AB831" s="51"/>
      <c r="AC831" s="51"/>
      <c r="AD831" s="51"/>
      <c r="AE831" s="51"/>
    </row>
    <row r="832" s="1" customFormat="1" ht="15.75" customHeight="1" spans="1:3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c r="AA832" s="51"/>
      <c r="AB832" s="51"/>
      <c r="AC832" s="51"/>
      <c r="AD832" s="51"/>
      <c r="AE832" s="51"/>
    </row>
    <row r="833" s="1" customFormat="1" ht="15.75" customHeight="1" spans="1:3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c r="AA833" s="51"/>
      <c r="AB833" s="51"/>
      <c r="AC833" s="51"/>
      <c r="AD833" s="51"/>
      <c r="AE833" s="51"/>
    </row>
    <row r="834" s="1" customFormat="1" ht="15.75" customHeight="1" spans="1:3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c r="AA834" s="51"/>
      <c r="AB834" s="51"/>
      <c r="AC834" s="51"/>
      <c r="AD834" s="51"/>
      <c r="AE834" s="51"/>
    </row>
    <row r="835" s="1" customFormat="1" ht="15.75" customHeight="1" spans="1:3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c r="AA835" s="51"/>
      <c r="AB835" s="51"/>
      <c r="AC835" s="51"/>
      <c r="AD835" s="51"/>
      <c r="AE835" s="51"/>
    </row>
    <row r="836" s="1" customFormat="1" ht="15.75" customHeight="1" spans="1:3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c r="AA836" s="51"/>
      <c r="AB836" s="51"/>
      <c r="AC836" s="51"/>
      <c r="AD836" s="51"/>
      <c r="AE836" s="51"/>
    </row>
    <row r="837" s="1" customFormat="1" ht="15.75" customHeight="1" spans="1:3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c r="AA837" s="51"/>
      <c r="AB837" s="51"/>
      <c r="AC837" s="51"/>
      <c r="AD837" s="51"/>
      <c r="AE837" s="51"/>
    </row>
    <row r="838" s="1" customFormat="1" ht="15.75" customHeight="1" spans="1:3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c r="AA838" s="51"/>
      <c r="AB838" s="51"/>
      <c r="AC838" s="51"/>
      <c r="AD838" s="51"/>
      <c r="AE838" s="51"/>
    </row>
    <row r="839" s="1" customFormat="1" ht="15.75" customHeight="1" spans="1:3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c r="AA839" s="51"/>
      <c r="AB839" s="51"/>
      <c r="AC839" s="51"/>
      <c r="AD839" s="51"/>
      <c r="AE839" s="51"/>
    </row>
    <row r="840" s="1" customFormat="1" ht="15.75" customHeight="1" spans="1:3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c r="AA840" s="51"/>
      <c r="AB840" s="51"/>
      <c r="AC840" s="51"/>
      <c r="AD840" s="51"/>
      <c r="AE840" s="51"/>
    </row>
    <row r="841" s="1" customFormat="1" ht="15.75" customHeight="1" spans="1:3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c r="AA841" s="51"/>
      <c r="AB841" s="51"/>
      <c r="AC841" s="51"/>
      <c r="AD841" s="51"/>
      <c r="AE841" s="51"/>
    </row>
    <row r="842" s="1" customFormat="1" ht="15.75" customHeight="1" spans="1:3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c r="AA842" s="51"/>
      <c r="AB842" s="51"/>
      <c r="AC842" s="51"/>
      <c r="AD842" s="51"/>
      <c r="AE842" s="51"/>
    </row>
    <row r="843" s="1" customFormat="1" ht="15.75" customHeight="1" spans="1:3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c r="AA843" s="51"/>
      <c r="AB843" s="51"/>
      <c r="AC843" s="51"/>
      <c r="AD843" s="51"/>
      <c r="AE843" s="51"/>
    </row>
    <row r="844" s="1" customFormat="1" ht="15.75" customHeight="1" spans="1:3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c r="AA844" s="51"/>
      <c r="AB844" s="51"/>
      <c r="AC844" s="51"/>
      <c r="AD844" s="51"/>
      <c r="AE844" s="51"/>
    </row>
    <row r="845" s="1" customFormat="1" ht="15.75" customHeight="1" spans="1:3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c r="AA845" s="51"/>
      <c r="AB845" s="51"/>
      <c r="AC845" s="51"/>
      <c r="AD845" s="51"/>
      <c r="AE845" s="51"/>
    </row>
    <row r="846" s="1" customFormat="1" ht="15.75" customHeight="1" spans="1:3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c r="AA846" s="51"/>
      <c r="AB846" s="51"/>
      <c r="AC846" s="51"/>
      <c r="AD846" s="51"/>
      <c r="AE846" s="51"/>
    </row>
    <row r="847" s="1" customFormat="1" ht="15.75" customHeight="1" spans="1:3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c r="AA847" s="51"/>
      <c r="AB847" s="51"/>
      <c r="AC847" s="51"/>
      <c r="AD847" s="51"/>
      <c r="AE847" s="51"/>
    </row>
    <row r="848" s="1" customFormat="1" ht="15.75" customHeight="1" spans="1:3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c r="AA848" s="51"/>
      <c r="AB848" s="51"/>
      <c r="AC848" s="51"/>
      <c r="AD848" s="51"/>
      <c r="AE848" s="51"/>
    </row>
    <row r="849" s="1" customFormat="1" ht="15.75" customHeight="1" spans="1:3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c r="AA849" s="51"/>
      <c r="AB849" s="51"/>
      <c r="AC849" s="51"/>
      <c r="AD849" s="51"/>
      <c r="AE849" s="51"/>
    </row>
    <row r="850" s="1" customFormat="1" ht="15.75" customHeight="1" spans="1:3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c r="AA850" s="51"/>
      <c r="AB850" s="51"/>
      <c r="AC850" s="51"/>
      <c r="AD850" s="51"/>
      <c r="AE850" s="51"/>
    </row>
    <row r="851" s="1" customFormat="1" ht="15.75" customHeight="1" spans="1:3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c r="AA851" s="51"/>
      <c r="AB851" s="51"/>
      <c r="AC851" s="51"/>
      <c r="AD851" s="51"/>
      <c r="AE851" s="51"/>
    </row>
    <row r="852" s="1" customFormat="1" ht="15.75" customHeight="1" spans="1:3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c r="AA852" s="51"/>
      <c r="AB852" s="51"/>
      <c r="AC852" s="51"/>
      <c r="AD852" s="51"/>
      <c r="AE852" s="51"/>
    </row>
    <row r="853" s="1" customFormat="1" ht="15.75" customHeight="1" spans="1:3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c r="AA853" s="51"/>
      <c r="AB853" s="51"/>
      <c r="AC853" s="51"/>
      <c r="AD853" s="51"/>
      <c r="AE853" s="51"/>
    </row>
    <row r="854" s="1" customFormat="1" ht="15.75" customHeight="1" spans="1:3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c r="AA854" s="51"/>
      <c r="AB854" s="51"/>
      <c r="AC854" s="51"/>
      <c r="AD854" s="51"/>
      <c r="AE854" s="51"/>
    </row>
    <row r="855" s="1" customFormat="1" ht="15.75" customHeight="1" spans="1:3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c r="AA855" s="51"/>
      <c r="AB855" s="51"/>
      <c r="AC855" s="51"/>
      <c r="AD855" s="51"/>
      <c r="AE855" s="51"/>
    </row>
    <row r="856" s="1" customFormat="1" ht="15.75" customHeight="1" spans="1:3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c r="AA856" s="51"/>
      <c r="AB856" s="51"/>
      <c r="AC856" s="51"/>
      <c r="AD856" s="51"/>
      <c r="AE856" s="51"/>
    </row>
    <row r="857" s="1" customFormat="1" ht="15.75" customHeight="1" spans="1:3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c r="AA857" s="51"/>
      <c r="AB857" s="51"/>
      <c r="AC857" s="51"/>
      <c r="AD857" s="51"/>
      <c r="AE857" s="51"/>
    </row>
    <row r="858" s="1" customFormat="1" ht="15.75" customHeight="1" spans="1:3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c r="AA858" s="51"/>
      <c r="AB858" s="51"/>
      <c r="AC858" s="51"/>
      <c r="AD858" s="51"/>
      <c r="AE858" s="51"/>
    </row>
    <row r="859" s="1" customFormat="1" ht="15.75" customHeight="1" spans="1:3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c r="AA859" s="51"/>
      <c r="AB859" s="51"/>
      <c r="AC859" s="51"/>
      <c r="AD859" s="51"/>
      <c r="AE859" s="51"/>
    </row>
    <row r="860" s="1" customFormat="1" ht="15.75" customHeight="1" spans="1:3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c r="AA860" s="51"/>
      <c r="AB860" s="51"/>
      <c r="AC860" s="51"/>
      <c r="AD860" s="51"/>
      <c r="AE860" s="51"/>
    </row>
    <row r="861" s="1" customFormat="1" ht="15.75" customHeight="1" spans="1:3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c r="AA861" s="51"/>
      <c r="AB861" s="51"/>
      <c r="AC861" s="51"/>
      <c r="AD861" s="51"/>
      <c r="AE861" s="51"/>
    </row>
    <row r="862" s="1" customFormat="1" ht="15.75" customHeight="1" spans="1:3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c r="AA862" s="51"/>
      <c r="AB862" s="51"/>
      <c r="AC862" s="51"/>
      <c r="AD862" s="51"/>
      <c r="AE862" s="51"/>
    </row>
    <row r="863" s="1" customFormat="1" ht="15.75" customHeight="1" spans="1:3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c r="AA863" s="51"/>
      <c r="AB863" s="51"/>
      <c r="AC863" s="51"/>
      <c r="AD863" s="51"/>
      <c r="AE863" s="51"/>
    </row>
    <row r="864" s="1" customFormat="1" ht="15.75" customHeight="1" spans="1:3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c r="AA864" s="51"/>
      <c r="AB864" s="51"/>
      <c r="AC864" s="51"/>
      <c r="AD864" s="51"/>
      <c r="AE864" s="51"/>
    </row>
    <row r="865" s="1" customFormat="1" ht="15.75" customHeight="1" spans="1:3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c r="AA865" s="51"/>
      <c r="AB865" s="51"/>
      <c r="AC865" s="51"/>
      <c r="AD865" s="51"/>
      <c r="AE865" s="51"/>
    </row>
    <row r="866" s="1" customFormat="1" ht="15.75" customHeight="1" spans="1:3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c r="AA866" s="51"/>
      <c r="AB866" s="51"/>
      <c r="AC866" s="51"/>
      <c r="AD866" s="51"/>
      <c r="AE866" s="51"/>
    </row>
    <row r="867" s="1" customFormat="1" ht="15.75" customHeight="1" spans="1:3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c r="AA867" s="51"/>
      <c r="AB867" s="51"/>
      <c r="AC867" s="51"/>
      <c r="AD867" s="51"/>
      <c r="AE867" s="51"/>
    </row>
    <row r="868" s="1" customFormat="1" ht="15.75" customHeight="1" spans="1:3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c r="AA868" s="51"/>
      <c r="AB868" s="51"/>
      <c r="AC868" s="51"/>
      <c r="AD868" s="51"/>
      <c r="AE868" s="51"/>
    </row>
    <row r="869" s="1" customFormat="1" ht="15.75" customHeight="1" spans="1:3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c r="AA869" s="51"/>
      <c r="AB869" s="51"/>
      <c r="AC869" s="51"/>
      <c r="AD869" s="51"/>
      <c r="AE869" s="51"/>
    </row>
    <row r="870" s="1" customFormat="1" ht="15.75" customHeight="1" spans="1:3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c r="AA870" s="51"/>
      <c r="AB870" s="51"/>
      <c r="AC870" s="51"/>
      <c r="AD870" s="51"/>
      <c r="AE870" s="51"/>
    </row>
    <row r="871" s="1" customFormat="1" ht="15.75" customHeight="1" spans="1:3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c r="AA871" s="51"/>
      <c r="AB871" s="51"/>
      <c r="AC871" s="51"/>
      <c r="AD871" s="51"/>
      <c r="AE871" s="51"/>
    </row>
    <row r="872" s="1" customFormat="1" ht="15.75" customHeight="1" spans="1:3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c r="AA872" s="51"/>
      <c r="AB872" s="51"/>
      <c r="AC872" s="51"/>
      <c r="AD872" s="51"/>
      <c r="AE872" s="51"/>
    </row>
    <row r="873" s="1" customFormat="1" ht="15.75" customHeight="1" spans="1:3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c r="AA873" s="51"/>
      <c r="AB873" s="51"/>
      <c r="AC873" s="51"/>
      <c r="AD873" s="51"/>
      <c r="AE873" s="51"/>
    </row>
    <row r="874" s="1" customFormat="1" ht="15.75" customHeight="1" spans="1:3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c r="AA874" s="51"/>
      <c r="AB874" s="51"/>
      <c r="AC874" s="51"/>
      <c r="AD874" s="51"/>
      <c r="AE874" s="51"/>
    </row>
    <row r="875" s="1" customFormat="1" ht="15.75" customHeight="1" spans="1:3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c r="AA875" s="51"/>
      <c r="AB875" s="51"/>
      <c r="AC875" s="51"/>
      <c r="AD875" s="51"/>
      <c r="AE875" s="51"/>
    </row>
    <row r="876" s="1" customFormat="1" ht="15.75" customHeight="1" spans="1:3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c r="AA876" s="51"/>
      <c r="AB876" s="51"/>
      <c r="AC876" s="51"/>
      <c r="AD876" s="51"/>
      <c r="AE876" s="51"/>
    </row>
    <row r="877" s="1" customFormat="1" ht="15.75" customHeight="1" spans="1:3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c r="AA877" s="51"/>
      <c r="AB877" s="51"/>
      <c r="AC877" s="51"/>
      <c r="AD877" s="51"/>
      <c r="AE877" s="51"/>
    </row>
    <row r="878" s="1" customFormat="1" ht="15.75" customHeight="1" spans="1:3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c r="AA878" s="51"/>
      <c r="AB878" s="51"/>
      <c r="AC878" s="51"/>
      <c r="AD878" s="51"/>
      <c r="AE878" s="51"/>
    </row>
    <row r="879" s="1" customFormat="1" ht="15.75" customHeight="1" spans="1:3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c r="AA879" s="51"/>
      <c r="AB879" s="51"/>
      <c r="AC879" s="51"/>
      <c r="AD879" s="51"/>
      <c r="AE879" s="51"/>
    </row>
    <row r="880" s="1" customFormat="1" ht="15.75" customHeight="1" spans="1:3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c r="AA880" s="51"/>
      <c r="AB880" s="51"/>
      <c r="AC880" s="51"/>
      <c r="AD880" s="51"/>
      <c r="AE880" s="51"/>
    </row>
    <row r="881" s="1" customFormat="1" ht="15.75" customHeight="1" spans="1:3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c r="AA881" s="51"/>
      <c r="AB881" s="51"/>
      <c r="AC881" s="51"/>
      <c r="AD881" s="51"/>
      <c r="AE881" s="51"/>
    </row>
    <row r="882" s="1" customFormat="1" ht="15.75" customHeight="1" spans="1:3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c r="AA882" s="51"/>
      <c r="AB882" s="51"/>
      <c r="AC882" s="51"/>
      <c r="AD882" s="51"/>
      <c r="AE882" s="51"/>
    </row>
    <row r="883" s="1" customFormat="1" ht="15.75" customHeight="1" spans="1:3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c r="AA883" s="51"/>
      <c r="AB883" s="51"/>
      <c r="AC883" s="51"/>
      <c r="AD883" s="51"/>
      <c r="AE883" s="51"/>
    </row>
    <row r="884" s="1" customFormat="1" ht="15.75" customHeight="1" spans="1:3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c r="AA884" s="51"/>
      <c r="AB884" s="51"/>
      <c r="AC884" s="51"/>
      <c r="AD884" s="51"/>
      <c r="AE884" s="51"/>
    </row>
    <row r="885" s="1" customFormat="1" ht="15.75" customHeight="1" spans="1:3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c r="AA885" s="51"/>
      <c r="AB885" s="51"/>
      <c r="AC885" s="51"/>
      <c r="AD885" s="51"/>
      <c r="AE885" s="51"/>
    </row>
    <row r="886" s="1" customFormat="1" ht="15.75" customHeight="1" spans="1:3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c r="AA886" s="51"/>
      <c r="AB886" s="51"/>
      <c r="AC886" s="51"/>
      <c r="AD886" s="51"/>
      <c r="AE886" s="51"/>
    </row>
    <row r="887" s="1" customFormat="1" ht="15.75" customHeight="1" spans="1:3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c r="AA887" s="51"/>
      <c r="AB887" s="51"/>
      <c r="AC887" s="51"/>
      <c r="AD887" s="51"/>
      <c r="AE887" s="51"/>
    </row>
    <row r="888" s="1" customFormat="1" ht="15.75" customHeight="1" spans="1:3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c r="AA888" s="51"/>
      <c r="AB888" s="51"/>
      <c r="AC888" s="51"/>
      <c r="AD888" s="51"/>
      <c r="AE888" s="51"/>
    </row>
    <row r="889" s="1" customFormat="1" ht="15.75" customHeight="1" spans="1:3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c r="AA889" s="51"/>
      <c r="AB889" s="51"/>
      <c r="AC889" s="51"/>
      <c r="AD889" s="51"/>
      <c r="AE889" s="51"/>
    </row>
    <row r="890" s="1" customFormat="1" ht="15.75" customHeight="1" spans="1:3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c r="AA890" s="51"/>
      <c r="AB890" s="51"/>
      <c r="AC890" s="51"/>
      <c r="AD890" s="51"/>
      <c r="AE890" s="51"/>
    </row>
    <row r="891" s="1" customFormat="1" ht="15.75" customHeight="1" spans="1:3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c r="AA891" s="51"/>
      <c r="AB891" s="51"/>
      <c r="AC891" s="51"/>
      <c r="AD891" s="51"/>
      <c r="AE891" s="51"/>
    </row>
    <row r="892" s="1" customFormat="1" ht="15.75" customHeight="1" spans="1:3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c r="AA892" s="51"/>
      <c r="AB892" s="51"/>
      <c r="AC892" s="51"/>
      <c r="AD892" s="51"/>
      <c r="AE892" s="51"/>
    </row>
    <row r="893" s="1" customFormat="1" ht="15.75" customHeight="1" spans="1:3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c r="AA893" s="51"/>
      <c r="AB893" s="51"/>
      <c r="AC893" s="51"/>
      <c r="AD893" s="51"/>
      <c r="AE893" s="51"/>
    </row>
    <row r="894" s="1" customFormat="1" ht="15.75" customHeight="1" spans="1:3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c r="AA894" s="51"/>
      <c r="AB894" s="51"/>
      <c r="AC894" s="51"/>
      <c r="AD894" s="51"/>
      <c r="AE894" s="51"/>
    </row>
    <row r="895" s="1" customFormat="1" ht="15.75" customHeight="1" spans="1:3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c r="AA895" s="51"/>
      <c r="AB895" s="51"/>
      <c r="AC895" s="51"/>
      <c r="AD895" s="51"/>
      <c r="AE895" s="51"/>
    </row>
    <row r="896" s="1" customFormat="1" ht="15.75" customHeight="1" spans="1:3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c r="AA896" s="51"/>
      <c r="AB896" s="51"/>
      <c r="AC896" s="51"/>
      <c r="AD896" s="51"/>
      <c r="AE896" s="51"/>
    </row>
    <row r="897" s="1" customFormat="1" ht="15.75" customHeight="1" spans="1:3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c r="AA897" s="51"/>
      <c r="AB897" s="51"/>
      <c r="AC897" s="51"/>
      <c r="AD897" s="51"/>
      <c r="AE897" s="51"/>
    </row>
    <row r="898" s="1" customFormat="1" ht="15.75" customHeight="1" spans="1:3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c r="AA898" s="51"/>
      <c r="AB898" s="51"/>
      <c r="AC898" s="51"/>
      <c r="AD898" s="51"/>
      <c r="AE898" s="51"/>
    </row>
    <row r="899" s="1" customFormat="1" ht="15.75" customHeight="1" spans="1:3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c r="AA899" s="51"/>
      <c r="AB899" s="51"/>
      <c r="AC899" s="51"/>
      <c r="AD899" s="51"/>
      <c r="AE899" s="51"/>
    </row>
    <row r="900" s="1" customFormat="1" ht="15.75" customHeight="1" spans="1:3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c r="AA900" s="51"/>
      <c r="AB900" s="51"/>
      <c r="AC900" s="51"/>
      <c r="AD900" s="51"/>
      <c r="AE900" s="51"/>
    </row>
    <row r="901" s="1" customFormat="1" ht="15.75" customHeight="1" spans="1:3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c r="AA901" s="51"/>
      <c r="AB901" s="51"/>
      <c r="AC901" s="51"/>
      <c r="AD901" s="51"/>
      <c r="AE901" s="51"/>
    </row>
  </sheetData>
  <mergeCells count="74">
    <mergeCell ref="A1:O1"/>
    <mergeCell ref="A2:O2"/>
    <mergeCell ref="A3:O3"/>
    <mergeCell ref="A4:O4"/>
    <mergeCell ref="A5:O5"/>
    <mergeCell ref="A6:O6"/>
    <mergeCell ref="A8:O8"/>
    <mergeCell ref="A52:B52"/>
    <mergeCell ref="A53:B53"/>
    <mergeCell ref="A54:B54"/>
    <mergeCell ref="A55:B55"/>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s>
  <printOptions horizontalCentered="1"/>
  <pageMargins left="0" right="0" top="0.649305555555556" bottom="0.472222222222222" header="0.236111111111111" footer="0.118055555555556"/>
  <pageSetup paperSize="9" scale="61" orientation="landscape" horizontalDpi="600"/>
  <headerFooter>
    <oddHeader>&amp;RCE 90.002/2024
Processo n.º 23069.174457/2024-46</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jubor</cp:lastModifiedBy>
  <dcterms:created xsi:type="dcterms:W3CDTF">2009-04-27T20:33:00Z</dcterms:created>
  <cp:lastPrinted>2020-11-26T17:06:00Z</cp:lastPrinted>
  <dcterms:modified xsi:type="dcterms:W3CDTF">2024-11-22T15:59:19Z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F837ECA07AEA44748558D6046958ECE4_13</vt:lpwstr>
  </property>
  <property fmtid="{D5CDD505-2E9C-101B-9397-08002B2CF9AE}" pid="3" name="KSOProductBuildVer">
    <vt:lpwstr>1046-12.2.0.18911</vt:lpwstr>
  </property>
</Properties>
</file>