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G:\Meu Drive\CCON JP\2024\Licitações\Jardim\"/>
    </mc:Choice>
  </mc:AlternateContent>
  <xr:revisionPtr revIDLastSave="0" documentId="13_ncr:1_{765F91D9-08FD-44C0-AC2D-0EC8ACAB5129}" xr6:coauthVersionLast="47" xr6:coauthVersionMax="47" xr10:uidLastSave="{00000000-0000-0000-0000-000000000000}"/>
  <bookViews>
    <workbookView xWindow="-120" yWindow="-120" windowWidth="20730" windowHeight="11040" tabRatio="599" firstSheet="6" activeTab="8" xr2:uid="{00000000-000D-0000-FFFF-FFFF00000000}"/>
  </bookViews>
  <sheets>
    <sheet name="MENU PLANILHA" sheetId="1" r:id="rId1"/>
    <sheet name="Anexo II-A Dist. Postos" sheetId="2" r:id="rId2"/>
    <sheet name="Anexo II-B Endereço" sheetId="3" r:id="rId3"/>
    <sheet name="Anexo II-C Salários" sheetId="4" r:id="rId4"/>
    <sheet name="Anexo III-A Equip." sheetId="5" r:id="rId5"/>
    <sheet name="Anexo III-B Uniformes" sheetId="6" r:id="rId6"/>
    <sheet name="Anexo III-C Materiais" sheetId="10" r:id="rId7"/>
    <sheet name="An IV A Custo G1" sheetId="8" r:id="rId8"/>
    <sheet name="Anexo IV B - Custo Total MDO" sheetId="9" r:id="rId9"/>
  </sheets>
  <definedNames>
    <definedName name="_xlnm.Print_Area" localSheetId="7">'An IV A Custo G1'!$A$1:$G$156</definedName>
    <definedName name="_xlnm.Print_Area" localSheetId="4">'Anexo III-A Equip.'!$A$1:$G$27</definedName>
    <definedName name="_xlnm.Print_Area" localSheetId="8">'Anexo IV B - Custo Total MDO'!$A$2:$H$15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13" roundtripDataChecksum="zgr8gVIL8lcy3P4zA4a/H6wlRleUNzdMwvb6BV2LS7U="/>
    </ext>
  </extLst>
</workbook>
</file>

<file path=xl/calcChain.xml><?xml version="1.0" encoding="utf-8"?>
<calcChain xmlns="http://schemas.openxmlformats.org/spreadsheetml/2006/main">
  <c r="F57" i="8" l="1"/>
  <c r="G57" i="8"/>
  <c r="E86" i="8"/>
  <c r="F86" i="8"/>
  <c r="G86" i="8"/>
  <c r="D86" i="8"/>
  <c r="D59" i="8"/>
  <c r="E59" i="8"/>
  <c r="G59" i="8"/>
  <c r="C13" i="4"/>
  <c r="D15" i="9"/>
  <c r="C15" i="9"/>
  <c r="F16" i="5"/>
  <c r="H45" i="10"/>
  <c r="D104" i="8" s="1"/>
  <c r="E104" i="8"/>
  <c r="F42" i="10"/>
  <c r="H42" i="10" s="1"/>
  <c r="F41" i="10"/>
  <c r="H41" i="10" s="1"/>
  <c r="F40" i="10"/>
  <c r="H40" i="10" s="1"/>
  <c r="F39" i="10"/>
  <c r="H39" i="10" s="1"/>
  <c r="F38" i="10"/>
  <c r="H38" i="10" s="1"/>
  <c r="F37" i="10"/>
  <c r="H37" i="10" s="1"/>
  <c r="F36" i="10"/>
  <c r="H36" i="10" s="1"/>
  <c r="F35" i="10"/>
  <c r="H35" i="10" s="1"/>
  <c r="F34" i="10"/>
  <c r="H34" i="10" s="1"/>
  <c r="F33" i="10"/>
  <c r="H33" i="10" s="1"/>
  <c r="G58" i="8"/>
  <c r="F58" i="8"/>
  <c r="E58" i="8"/>
  <c r="D58" i="8"/>
  <c r="H43" i="10" l="1"/>
  <c r="H44" i="10" s="1"/>
  <c r="D23" i="8"/>
  <c r="D22" i="8"/>
  <c r="E17" i="2"/>
  <c r="F46" i="6" l="1"/>
  <c r="H46" i="6" s="1"/>
  <c r="F47" i="6"/>
  <c r="H47" i="6" s="1"/>
  <c r="F48" i="6"/>
  <c r="H48" i="6" s="1"/>
  <c r="F49" i="6"/>
  <c r="H49" i="6" s="1"/>
  <c r="F26" i="10"/>
  <c r="H26" i="10" s="1"/>
  <c r="F25" i="10"/>
  <c r="H25" i="10" s="1"/>
  <c r="F24" i="10"/>
  <c r="H24" i="10" s="1"/>
  <c r="F23" i="10"/>
  <c r="H23" i="10" s="1"/>
  <c r="F22" i="10"/>
  <c r="H22" i="10" s="1"/>
  <c r="F21" i="10"/>
  <c r="H21" i="10" s="1"/>
  <c r="F20" i="10"/>
  <c r="H20" i="10" s="1"/>
  <c r="F19" i="10"/>
  <c r="H19" i="10" s="1"/>
  <c r="F18" i="10"/>
  <c r="H18" i="10" s="1"/>
  <c r="F17" i="10"/>
  <c r="H17" i="10" s="1"/>
  <c r="F16" i="10"/>
  <c r="H16" i="10" s="1"/>
  <c r="F15" i="10"/>
  <c r="H15" i="10" s="1"/>
  <c r="F14" i="10"/>
  <c r="H14" i="10" s="1"/>
  <c r="F13" i="10"/>
  <c r="H13" i="10" s="1"/>
  <c r="F12" i="10"/>
  <c r="H12" i="10" s="1"/>
  <c r="F11" i="10"/>
  <c r="H11" i="10" s="1"/>
  <c r="F45" i="6"/>
  <c r="H45" i="6" s="1"/>
  <c r="F33" i="6"/>
  <c r="H33" i="6" s="1"/>
  <c r="F34" i="6"/>
  <c r="H34" i="6" s="1"/>
  <c r="F35" i="6"/>
  <c r="H35" i="6" s="1"/>
  <c r="F36" i="6"/>
  <c r="H36" i="6" s="1"/>
  <c r="F37" i="6"/>
  <c r="H37" i="6" s="1"/>
  <c r="F38" i="6"/>
  <c r="H38" i="6" s="1"/>
  <c r="F39" i="6"/>
  <c r="H39" i="6" s="1"/>
  <c r="F40" i="6"/>
  <c r="H40" i="6" s="1"/>
  <c r="F41" i="6"/>
  <c r="H41" i="6" s="1"/>
  <c r="F42" i="6"/>
  <c r="H42" i="6" s="1"/>
  <c r="F43" i="6"/>
  <c r="H43" i="6" s="1"/>
  <c r="F44" i="6"/>
  <c r="H44" i="6" s="1"/>
  <c r="F32" i="6"/>
  <c r="F12" i="6"/>
  <c r="H12" i="6" s="1"/>
  <c r="F13" i="6"/>
  <c r="H13" i="6" s="1"/>
  <c r="F14" i="6"/>
  <c r="H14" i="6" s="1"/>
  <c r="F15" i="6"/>
  <c r="H15" i="6" s="1"/>
  <c r="F16" i="6"/>
  <c r="H16" i="6" s="1"/>
  <c r="F17" i="6"/>
  <c r="H17" i="6" s="1"/>
  <c r="F18" i="6"/>
  <c r="H18" i="6" s="1"/>
  <c r="F19" i="6"/>
  <c r="H19" i="6" s="1"/>
  <c r="F20" i="6"/>
  <c r="H20" i="6" s="1"/>
  <c r="F21" i="6"/>
  <c r="H21" i="6" s="1"/>
  <c r="F22" i="6"/>
  <c r="H22" i="6" s="1"/>
  <c r="F23" i="6"/>
  <c r="H23" i="6" s="1"/>
  <c r="F24" i="6"/>
  <c r="H24" i="6" s="1"/>
  <c r="F25" i="6"/>
  <c r="H25" i="6" s="1"/>
  <c r="F11" i="6"/>
  <c r="F57" i="6"/>
  <c r="H57" i="6" s="1"/>
  <c r="F58" i="6"/>
  <c r="H58" i="6" s="1"/>
  <c r="F59" i="6"/>
  <c r="H59" i="6" s="1"/>
  <c r="F60" i="6"/>
  <c r="H60" i="6" s="1"/>
  <c r="F61" i="6"/>
  <c r="H61" i="6" s="1"/>
  <c r="F62" i="6"/>
  <c r="H62" i="6" s="1"/>
  <c r="F63" i="6"/>
  <c r="H63" i="6" s="1"/>
  <c r="F64" i="6"/>
  <c r="H64" i="6" s="1"/>
  <c r="F56" i="6"/>
  <c r="H56" i="6" s="1"/>
  <c r="E22" i="5"/>
  <c r="F22" i="5" s="1"/>
  <c r="E13" i="2"/>
  <c r="G27" i="8"/>
  <c r="G28" i="8" s="1"/>
  <c r="F27" i="8"/>
  <c r="F28" i="8" s="1"/>
  <c r="H27" i="10" l="1"/>
  <c r="H65" i="6"/>
  <c r="H66" i="6" s="1"/>
  <c r="E103" i="8" s="1"/>
  <c r="F23" i="5"/>
  <c r="F24" i="5" s="1"/>
  <c r="F25" i="5" s="1"/>
  <c r="F26" i="5" s="1"/>
  <c r="G105" i="8" s="1"/>
  <c r="H28" i="10" l="1"/>
  <c r="H29" i="10" l="1"/>
  <c r="H32" i="6"/>
  <c r="H50" i="6" s="1"/>
  <c r="D14" i="9"/>
  <c r="D20" i="8"/>
  <c r="D21" i="8"/>
  <c r="E57" i="8" s="1"/>
  <c r="D13" i="9"/>
  <c r="D12" i="9"/>
  <c r="D11" i="9"/>
  <c r="C143" i="8"/>
  <c r="C114" i="8"/>
  <c r="C118" i="8" s="1"/>
  <c r="C52" i="8"/>
  <c r="H11" i="6"/>
  <c r="F12" i="5"/>
  <c r="F11" i="5"/>
  <c r="F10" i="5"/>
  <c r="F9" i="5"/>
  <c r="D23" i="2"/>
  <c r="E22" i="2"/>
  <c r="E21" i="2"/>
  <c r="E20" i="2"/>
  <c r="E19" i="2"/>
  <c r="E18" i="2"/>
  <c r="E16" i="2"/>
  <c r="E15" i="2"/>
  <c r="E14" i="2"/>
  <c r="E12" i="2"/>
  <c r="E11" i="2"/>
  <c r="E10" i="2"/>
  <c r="E9" i="2"/>
  <c r="D27" i="8" l="1"/>
  <c r="D57" i="8"/>
  <c r="H51" i="6"/>
  <c r="G33" i="8"/>
  <c r="G77" i="8" s="1"/>
  <c r="G61" i="8"/>
  <c r="G67" i="8" s="1"/>
  <c r="E27" i="8"/>
  <c r="E33" i="8" s="1"/>
  <c r="E47" i="8" s="1"/>
  <c r="G76" i="8"/>
  <c r="H26" i="6"/>
  <c r="H27" i="6" s="1"/>
  <c r="F103" i="8" s="1"/>
  <c r="E23" i="2"/>
  <c r="F13" i="5"/>
  <c r="F14" i="5" s="1"/>
  <c r="F15" i="5" s="1"/>
  <c r="D28" i="8"/>
  <c r="D33" i="8" s="1"/>
  <c r="E61" i="8"/>
  <c r="E67" i="8" s="1"/>
  <c r="F33" i="8"/>
  <c r="D61" i="8"/>
  <c r="D67" i="8" s="1"/>
  <c r="F61" i="8"/>
  <c r="F67" i="8" s="1"/>
  <c r="G75" i="8" l="1"/>
  <c r="G48" i="8"/>
  <c r="G46" i="8"/>
  <c r="G45" i="8"/>
  <c r="G40" i="8"/>
  <c r="G50" i="8"/>
  <c r="G37" i="8"/>
  <c r="G73" i="8" s="1"/>
  <c r="G103" i="8"/>
  <c r="G107" i="8" s="1"/>
  <c r="G127" i="8" s="1"/>
  <c r="G152" i="8" s="1"/>
  <c r="G51" i="8"/>
  <c r="G123" i="8"/>
  <c r="G148" i="8" s="1"/>
  <c r="G38" i="8"/>
  <c r="G47" i="8"/>
  <c r="G44" i="8"/>
  <c r="G49" i="8"/>
  <c r="E75" i="8"/>
  <c r="E44" i="8"/>
  <c r="E51" i="8"/>
  <c r="E76" i="8"/>
  <c r="E46" i="8"/>
  <c r="E49" i="8"/>
  <c r="E50" i="8"/>
  <c r="E45" i="8"/>
  <c r="E38" i="8"/>
  <c r="E77" i="8"/>
  <c r="E37" i="8"/>
  <c r="E73" i="8" s="1"/>
  <c r="E123" i="8"/>
  <c r="E148" i="8" s="1"/>
  <c r="E48" i="8"/>
  <c r="E40" i="8"/>
  <c r="D105" i="8"/>
  <c r="D103" i="8"/>
  <c r="D45" i="8"/>
  <c r="D46" i="8"/>
  <c r="D75" i="8"/>
  <c r="D47" i="8"/>
  <c r="D76" i="8"/>
  <c r="D48" i="8"/>
  <c r="D37" i="8"/>
  <c r="D73" i="8" s="1"/>
  <c r="D123" i="8"/>
  <c r="D50" i="8"/>
  <c r="D51" i="8"/>
  <c r="D40" i="8"/>
  <c r="D49" i="8"/>
  <c r="D77" i="8"/>
  <c r="D44" i="8"/>
  <c r="D38" i="8"/>
  <c r="F75" i="8"/>
  <c r="F47" i="8"/>
  <c r="F76" i="8"/>
  <c r="F48" i="8"/>
  <c r="F37" i="8"/>
  <c r="F77" i="8"/>
  <c r="F49" i="8"/>
  <c r="F38" i="8"/>
  <c r="F123" i="8"/>
  <c r="F50" i="8"/>
  <c r="F44" i="8"/>
  <c r="F45" i="8"/>
  <c r="F40" i="8"/>
  <c r="F46" i="8"/>
  <c r="F51" i="8"/>
  <c r="G72" i="8" l="1"/>
  <c r="G39" i="8"/>
  <c r="G65" i="8" s="1"/>
  <c r="G52" i="8"/>
  <c r="G66" i="8" s="1"/>
  <c r="G78" i="8"/>
  <c r="G125" i="8" s="1"/>
  <c r="G150" i="8" s="1"/>
  <c r="E52" i="8"/>
  <c r="E66" i="8" s="1"/>
  <c r="F39" i="8"/>
  <c r="F65" i="8" s="1"/>
  <c r="E39" i="8"/>
  <c r="E65" i="8" s="1"/>
  <c r="F107" i="8"/>
  <c r="F127" i="8" s="1"/>
  <c r="F152" i="8" s="1"/>
  <c r="E72" i="8"/>
  <c r="E78" i="8" s="1"/>
  <c r="E125" i="8" s="1"/>
  <c r="E150" i="8" s="1"/>
  <c r="E107" i="8"/>
  <c r="E127" i="8" s="1"/>
  <c r="E152" i="8" s="1"/>
  <c r="F72" i="8"/>
  <c r="F73" i="8"/>
  <c r="F52" i="8"/>
  <c r="F66" i="8" s="1"/>
  <c r="D148" i="8"/>
  <c r="D107" i="8"/>
  <c r="D127" i="8" s="1"/>
  <c r="D152" i="8" s="1"/>
  <c r="F148" i="8"/>
  <c r="D52" i="8"/>
  <c r="D66" i="8" s="1"/>
  <c r="D39" i="8"/>
  <c r="D65" i="8" s="1"/>
  <c r="D72" i="8"/>
  <c r="D78" i="8" s="1"/>
  <c r="D125" i="8" s="1"/>
  <c r="D150" i="8" s="1"/>
  <c r="G68" i="8" l="1"/>
  <c r="G124" i="8" s="1"/>
  <c r="G149" i="8" s="1"/>
  <c r="E68" i="8"/>
  <c r="E83" i="8" s="1"/>
  <c r="F68" i="8"/>
  <c r="F124" i="8" s="1"/>
  <c r="F78" i="8"/>
  <c r="F125" i="8" s="1"/>
  <c r="F150" i="8" s="1"/>
  <c r="D68" i="8"/>
  <c r="D124" i="8" s="1"/>
  <c r="G85" i="8" l="1"/>
  <c r="G84" i="8"/>
  <c r="G83" i="8"/>
  <c r="E84" i="8"/>
  <c r="E124" i="8"/>
  <c r="E149" i="8" s="1"/>
  <c r="E85" i="8"/>
  <c r="F85" i="8"/>
  <c r="F83" i="8"/>
  <c r="F84" i="8"/>
  <c r="D83" i="8"/>
  <c r="D85" i="8"/>
  <c r="D84" i="8"/>
  <c r="D149" i="8"/>
  <c r="F149" i="8"/>
  <c r="E88" i="8" l="1"/>
  <c r="E97" i="8" s="1"/>
  <c r="E99" i="8" s="1"/>
  <c r="E126" i="8" s="1"/>
  <c r="E151" i="8" s="1"/>
  <c r="E153" i="8" s="1"/>
  <c r="E136" i="8" s="1"/>
  <c r="E137" i="8" s="1"/>
  <c r="E141" i="8" s="1"/>
  <c r="G88" i="8"/>
  <c r="G97" i="8" s="1"/>
  <c r="G99" i="8" s="1"/>
  <c r="G126" i="8" s="1"/>
  <c r="G151" i="8" s="1"/>
  <c r="G153" i="8" s="1"/>
  <c r="G136" i="8" s="1"/>
  <c r="G137" i="8" s="1"/>
  <c r="G141" i="8" s="1"/>
  <c r="F88" i="8"/>
  <c r="F97" i="8" s="1"/>
  <c r="F99" i="8" s="1"/>
  <c r="F126" i="8" s="1"/>
  <c r="F151" i="8" s="1"/>
  <c r="F153" i="8" s="1"/>
  <c r="D88" i="8"/>
  <c r="D97" i="8" s="1"/>
  <c r="D99" i="8" s="1"/>
  <c r="D126" i="8" s="1"/>
  <c r="D151" i="8" s="1"/>
  <c r="D153" i="8" s="1"/>
  <c r="E128" i="8" l="1"/>
  <c r="E111" i="8" s="1"/>
  <c r="G128" i="8"/>
  <c r="G111" i="8" s="1"/>
  <c r="G112" i="8" s="1"/>
  <c r="G116" i="8" s="1"/>
  <c r="G139" i="8"/>
  <c r="G143" i="8" s="1"/>
  <c r="G154" i="8" s="1"/>
  <c r="G155" i="8" s="1"/>
  <c r="E14" i="9" s="1"/>
  <c r="F128" i="8"/>
  <c r="F111" i="8" s="1"/>
  <c r="D128" i="8"/>
  <c r="D111" i="8" s="1"/>
  <c r="D112" i="8" s="1"/>
  <c r="D114" i="8" s="1"/>
  <c r="F136" i="8"/>
  <c r="E139" i="8"/>
  <c r="E143" i="8" s="1"/>
  <c r="E154" i="8" s="1"/>
  <c r="E155" i="8" s="1"/>
  <c r="E12" i="9" s="1"/>
  <c r="D136" i="8"/>
  <c r="D137" i="8" s="1"/>
  <c r="D141" i="8" s="1"/>
  <c r="G114" i="8" l="1"/>
  <c r="G118" i="8" s="1"/>
  <c r="G129" i="8" s="1"/>
  <c r="G130" i="8" s="1"/>
  <c r="G131" i="8" s="1"/>
  <c r="E112" i="8"/>
  <c r="E116" i="8" s="1"/>
  <c r="G156" i="8"/>
  <c r="F137" i="8"/>
  <c r="F141" i="8" s="1"/>
  <c r="E156" i="8"/>
  <c r="D116" i="8"/>
  <c r="D118" i="8" s="1"/>
  <c r="D129" i="8" s="1"/>
  <c r="D130" i="8" s="1"/>
  <c r="D131" i="8" s="1"/>
  <c r="D139" i="8"/>
  <c r="D143" i="8" s="1"/>
  <c r="D154" i="8" s="1"/>
  <c r="D155" i="8" s="1"/>
  <c r="E11" i="9" s="1"/>
  <c r="F112" i="8"/>
  <c r="F114" i="8" s="1"/>
  <c r="E114" i="8" l="1"/>
  <c r="E118" i="8" s="1"/>
  <c r="E129" i="8" s="1"/>
  <c r="E130" i="8" s="1"/>
  <c r="E131" i="8" s="1"/>
  <c r="F116" i="8"/>
  <c r="F118" i="8" s="1"/>
  <c r="F129" i="8" s="1"/>
  <c r="F130" i="8" s="1"/>
  <c r="F131" i="8" s="1"/>
  <c r="F139" i="8"/>
  <c r="F143" i="8" s="1"/>
  <c r="F154" i="8" s="1"/>
  <c r="F155" i="8" s="1"/>
  <c r="D156" i="8"/>
  <c r="F12" i="9"/>
  <c r="H12" i="9" s="1"/>
  <c r="F14" i="9" l="1"/>
  <c r="H14" i="9" s="1"/>
  <c r="E13" i="9"/>
  <c r="F13" i="9" s="1"/>
  <c r="G13" i="9" s="1"/>
  <c r="F156" i="8"/>
  <c r="G12" i="9"/>
  <c r="F11" i="9"/>
  <c r="G14" i="9" l="1"/>
  <c r="H13" i="9"/>
  <c r="H11" i="9"/>
  <c r="G11" i="9"/>
  <c r="F15" i="9" l="1"/>
  <c r="G15" i="9" s="1"/>
  <c r="H15" i="9"/>
</calcChain>
</file>

<file path=xl/sharedStrings.xml><?xml version="1.0" encoding="utf-8"?>
<sst xmlns="http://schemas.openxmlformats.org/spreadsheetml/2006/main" count="840" uniqueCount="424">
  <si>
    <t>PRÓ-REITORIA DE ADMINISTRAÇÃO</t>
  </si>
  <si>
    <t>COORDENAÇÃO DE CONTRATOS</t>
  </si>
  <si>
    <t>dos Equipamentos (preenchimento licitante)</t>
  </si>
  <si>
    <t>Anexo II - A - DISTRIBUIÇÃO DOS POSTOS POR LOCALIDADE</t>
  </si>
  <si>
    <t>Custo total da mão de obra (permanente)</t>
  </si>
  <si>
    <t>ORDEM</t>
  </si>
  <si>
    <t>DISCRIMINAÇÃO DO POSTO</t>
  </si>
  <si>
    <t>CBO</t>
  </si>
  <si>
    <t>QUANT POSTOS</t>
  </si>
  <si>
    <t>FUNCIONÁRIOS</t>
  </si>
  <si>
    <t>UNIDADE</t>
  </si>
  <si>
    <t>MUNICÍPIO</t>
  </si>
  <si>
    <t>6410-15</t>
  </si>
  <si>
    <t>Horto Viveiro</t>
  </si>
  <si>
    <t>Niterói</t>
  </si>
  <si>
    <t>Auxiliar de Jardinagem</t>
  </si>
  <si>
    <t>9922-25</t>
  </si>
  <si>
    <t>Operador de Moto-poda</t>
  </si>
  <si>
    <t>6410-10</t>
  </si>
  <si>
    <t>Operador de roçadeira</t>
  </si>
  <si>
    <t>NEIG</t>
  </si>
  <si>
    <t>Iguaba Grande</t>
  </si>
  <si>
    <t>IEAR</t>
  </si>
  <si>
    <t>Angra dos Reis</t>
  </si>
  <si>
    <t>ESR</t>
  </si>
  <si>
    <t>Campos dos Goytacazes</t>
  </si>
  <si>
    <t>PEP</t>
  </si>
  <si>
    <t>Petrópolis</t>
  </si>
  <si>
    <t>ICT</t>
  </si>
  <si>
    <t>Rio das Ostras</t>
  </si>
  <si>
    <t>ISNF</t>
  </si>
  <si>
    <t>Nova Friburgo</t>
  </si>
  <si>
    <t>VCX/VEI</t>
  </si>
  <si>
    <t>Volta Redonda</t>
  </si>
  <si>
    <t>INFES</t>
  </si>
  <si>
    <t>Sto. Antônio de Pádua</t>
  </si>
  <si>
    <t>TOTAL</t>
  </si>
  <si>
    <t>Anexo II - B - ENDEREÇO DAS UNIDADES</t>
  </si>
  <si>
    <t>Item</t>
  </si>
  <si>
    <t>Descrição</t>
  </si>
  <si>
    <t>Prédio</t>
  </si>
  <si>
    <t>Endereço</t>
  </si>
  <si>
    <t>Reitoria</t>
  </si>
  <si>
    <t>Prédio Principal: 8 andares</t>
  </si>
  <si>
    <t>Rua Miguel de Frias, 9 - Icaraí - Niterói - RJ</t>
  </si>
  <si>
    <t>Perícia Médica</t>
  </si>
  <si>
    <t>Av. Miguel de Frias, 77 - Icaraí - Niterói</t>
  </si>
  <si>
    <t>Campus do Valonguinho</t>
  </si>
  <si>
    <t>Escola de Extensão, Protocolo e outros</t>
  </si>
  <si>
    <t>Av. Visconde do Rio Branco s/n.º, bairro Centro, Niterói - RJ</t>
  </si>
  <si>
    <t>Biblioteca Central e DCE</t>
  </si>
  <si>
    <t>Facu. Administração (antiga matematica)</t>
  </si>
  <si>
    <t>Dispensário “Mazine Bueno”</t>
  </si>
  <si>
    <t>Núcleo de Animais de Laboratório - NAL</t>
  </si>
  <si>
    <t>LANTE</t>
  </si>
  <si>
    <t>Faculdades de Nutrição e Administração</t>
  </si>
  <si>
    <t>Faculdade de Odontologia</t>
  </si>
  <si>
    <t>Pórtico de Entrada Valonguinho</t>
  </si>
  <si>
    <t>Complexo Instituto de Química</t>
  </si>
  <si>
    <t xml:space="preserve">Instituto de Química </t>
  </si>
  <si>
    <t>Instituto de Química</t>
  </si>
  <si>
    <t>Complexo Inst. Biomédico</t>
  </si>
  <si>
    <t>Bloco B - DST</t>
  </si>
  <si>
    <t>Bloco C - Salas de Aula</t>
  </si>
  <si>
    <t>Bloco D - Anatômico</t>
  </si>
  <si>
    <t>Bloco E - Pesquisas</t>
  </si>
  <si>
    <t>Bloco A - Prédio Central</t>
  </si>
  <si>
    <t xml:space="preserve">Rua Professor Hernani Mello, 101 São Domingos Niterói – RJ </t>
  </si>
  <si>
    <t>Complexo Inst. Biologia</t>
  </si>
  <si>
    <t>Instituto de Biologia Bloco Principal</t>
  </si>
  <si>
    <t>Instituto de Biologia Bloco Anexo</t>
  </si>
  <si>
    <t>Prédio Salas de Aulas Biologia (Antigo Inst. Física)</t>
  </si>
  <si>
    <t>Campus do Gragoatá</t>
  </si>
  <si>
    <t>Bloco D - Faculdade de Educação</t>
  </si>
  <si>
    <t>Av. Visconde do Rio Branco s/n.º, bairro de São Domingos, Niterói - RJ</t>
  </si>
  <si>
    <t>Bloco E - Escola de Serviço Social</t>
  </si>
  <si>
    <t>Bloco F - Faculdade de Economia</t>
  </si>
  <si>
    <t>Bloco G - Instituto de Matemática e Estatística e Faculdade de Turismo</t>
  </si>
  <si>
    <t>Bloco H - Faculdade de Turismo e Hotelaria</t>
  </si>
  <si>
    <t>Biologia NOVO Bloco M - Gragoatá</t>
  </si>
  <si>
    <t>Superintendência de Documentação - SDC</t>
  </si>
  <si>
    <t>Faculdade de Educação Física - FACDEF</t>
  </si>
  <si>
    <t>Pórtico Faculdade de Educação Física</t>
  </si>
  <si>
    <t>Pórtico Principal Campus Gragoatá</t>
  </si>
  <si>
    <t>Complexo ICHF</t>
  </si>
  <si>
    <t>Bloco N - Instituto de Ciências Humanas e Filosofia - ICHF</t>
  </si>
  <si>
    <t>R. Alexandre Moura, 8 - São Domingos, Niterói - RJ, 24210-200</t>
  </si>
  <si>
    <t>Bloco O - Instituto de Ciências Humanas e Filosofia - ICHF</t>
  </si>
  <si>
    <t>Bloco P  - Instituto de Ciências Humanas e Filosofia - ICHF</t>
  </si>
  <si>
    <t>Complexo Instituto de Letras</t>
  </si>
  <si>
    <t>Bloco B - Instituto de Letras</t>
  </si>
  <si>
    <t>Bloco C - Instituto de Letras</t>
  </si>
  <si>
    <t>Campus da Praia Vermelha</t>
  </si>
  <si>
    <t>Escola de Arquitetura (e anexos)</t>
  </si>
  <si>
    <t>Rua Passo da Pátria, n.º 156, bairro São Domingos, Niterói - RJ</t>
  </si>
  <si>
    <t>Instituto de Geociências</t>
  </si>
  <si>
    <t>Biblioteca do Campus</t>
  </si>
  <si>
    <t>Pórtico Passos da Pátria</t>
  </si>
  <si>
    <t>Pórtico Boa Viagem</t>
  </si>
  <si>
    <t>Pórtico Avenida Litorânea</t>
  </si>
  <si>
    <t>Complexo Escola de Engenharia</t>
  </si>
  <si>
    <t>Bloco D  - Escola de Engenharia - Niterói</t>
  </si>
  <si>
    <t>Bloco  E - Escola de Engenharia Niterói</t>
  </si>
  <si>
    <t>Complexo Instituto de Computação</t>
  </si>
  <si>
    <t>Instituto de Computação - Laboratórios</t>
  </si>
  <si>
    <t>Instituto de Computação - Salas de Aula UFAS</t>
  </si>
  <si>
    <t>ADDLABS</t>
  </si>
  <si>
    <t>Complexo Instituto de Física</t>
  </si>
  <si>
    <t>Instituto de Física - Bloco F</t>
  </si>
  <si>
    <t>UFASA Física</t>
  </si>
  <si>
    <t>Complexo PROAES</t>
  </si>
  <si>
    <t>Restaurante Universitário - Gragoatá</t>
  </si>
  <si>
    <t>Restaurante Universitário - Praia Vermelha</t>
  </si>
  <si>
    <t>Restaurante Universitário - HUAP</t>
  </si>
  <si>
    <t>Rua Marquês de Paraná 303 - Centro, Niterói - RJ</t>
  </si>
  <si>
    <t>Restaurante Universitário - Reitoria</t>
  </si>
  <si>
    <t>Moradia Estudantil - Niterói</t>
  </si>
  <si>
    <t>Moradia Estudantil - Rio das Ostras</t>
  </si>
  <si>
    <t>Rua Recife. Quadra 07, Jardim Bela Vista, Rio das Ostras - RJ</t>
  </si>
  <si>
    <t xml:space="preserve"> UNIDADES ISOLADAS  NITERÓI</t>
  </si>
  <si>
    <t>Instituto de Artes e Comunicação Social - IACS</t>
  </si>
  <si>
    <t>Rua Lara Vilela, 126 - São Domingos, Niterói - RJ</t>
  </si>
  <si>
    <t>Arquivo SDC - Jurujuba</t>
  </si>
  <si>
    <t>Av. Bento Maria da Costa, 115 A - Jurujuba, Niterói - RJ</t>
  </si>
  <si>
    <t>CRIAA - Barreto</t>
  </si>
  <si>
    <t>Rua General Castrioto, 588, Barreto, Niterói - RJ</t>
  </si>
  <si>
    <t>CAJUFF e NEPHU</t>
  </si>
  <si>
    <t>Almirante Teffé, 637, Centro, Niterói - RJ</t>
  </si>
  <si>
    <t>Escola de Enfermagem</t>
  </si>
  <si>
    <t>Rua Dr. Celestino,78- Centro, Niterói - RJ</t>
  </si>
  <si>
    <t xml:space="preserve">Faculdade de Medicina </t>
  </si>
  <si>
    <t>Instituto de Saúde da Comunidade</t>
  </si>
  <si>
    <t>Rua Marquês de Paraná, 303 - Centro, Niterói - RJ</t>
  </si>
  <si>
    <t>Mequinho</t>
  </si>
  <si>
    <t>Av.  Jansem de Mello, 174/Fundos – Centro, Niterói - RJ</t>
  </si>
  <si>
    <t>Complexo Fac. Direito</t>
  </si>
  <si>
    <t>Faculdade de Direito</t>
  </si>
  <si>
    <t>Rua Presidente Pedreira,62 - Ingá, Niterói - RJ</t>
  </si>
  <si>
    <t>Faculdade de Direito II</t>
  </si>
  <si>
    <t>Rua Tiradentes, 17 - Ingá, Niterói - RJ</t>
  </si>
  <si>
    <t>Complexo Fac. Farmácia</t>
  </si>
  <si>
    <t>Faculdade de Farmácia</t>
  </si>
  <si>
    <t>Rua Mário Viana. 523 - Santa Rosa, Niterói - RJ</t>
  </si>
  <si>
    <t>Farmácia Universitária</t>
  </si>
  <si>
    <t>Rua Marquês do Paraná, 282 – Centro, Niterói - RJ</t>
  </si>
  <si>
    <t>Complexo COLUNI</t>
  </si>
  <si>
    <t>Colégio Universitário Geraldo Reis - COLUNI</t>
  </si>
  <si>
    <t>Rua Alexandre Moura, 8 - São Domingos, Niterói - RJ</t>
  </si>
  <si>
    <t>Creche UFF</t>
  </si>
  <si>
    <t>Complexo PROGRAD</t>
  </si>
  <si>
    <t>Bloco A - UFASA PROGRAD Gragoatá</t>
  </si>
  <si>
    <t>Bloco H - UFFASA PROGRAD - Praia Vermelha</t>
  </si>
  <si>
    <t>Unidades do Interior</t>
  </si>
  <si>
    <t>Escola de Engenharia de Petrópolis</t>
  </si>
  <si>
    <t>Rua Domingos Silvério, sn. Quitandinha - Petrópolis</t>
  </si>
  <si>
    <t>Instituto de Saúde de Nova Friburgo (incluindo unidade de Fonoaudiologia)</t>
  </si>
  <si>
    <t>Rua Dr. Silvio Henrique Braune, 22, Centro, Nova Friburgo - RJ</t>
  </si>
  <si>
    <t>Instituto do Noroeste Fluminense e Educação Superior</t>
  </si>
  <si>
    <t>Rua Chaim Elias, s/n.º, Centro, Santo Antônio de Pádua - RJ</t>
  </si>
  <si>
    <t>Instituto de Ciência e Tecnologia - ICT</t>
  </si>
  <si>
    <t>Instituto de Humanidades e Saúde - IHS</t>
  </si>
  <si>
    <t>Serviço de Psicologia Aplicada (SPA) Rio das Ostras</t>
  </si>
  <si>
    <t>Pólo Univ. de Macaé (incluindo prédio novo)</t>
  </si>
  <si>
    <t>Av. Aluízio da Silva Gomes, 50 - Granja dos Cavaleiros - Macaé</t>
  </si>
  <si>
    <t>Pólo Campos Goytacazes (incluindo SPA)</t>
  </si>
  <si>
    <t>Rua José do Patrocínio, 71 - Campos dos Goytacazes - RJ</t>
  </si>
  <si>
    <t>Complexo Faculdade de Veterinária</t>
  </si>
  <si>
    <t>Faculdade de Veterinária</t>
  </si>
  <si>
    <t>Rua Vital Brazil Filho, 64 - Vital Brazil, Niteroi - RJ</t>
  </si>
  <si>
    <t>Hospital Veterinário - HUVET</t>
  </si>
  <si>
    <t>Núcleo Experimental de Iguaba</t>
  </si>
  <si>
    <t>Rod. Amaral Peixoto, Km 100 - Iguaba Grande - RJ</t>
  </si>
  <si>
    <t>Fazenda Escola da Faculdade de Veterinária</t>
  </si>
  <si>
    <t>Rod. RJ 122, Km 32 - Funchal - Cachoeira de Macacu - RJ</t>
  </si>
  <si>
    <t>Complexo Volta Redonda</t>
  </si>
  <si>
    <t>Escola de Engenharia Industrial e Metalúrgica de Volta Redonda</t>
  </si>
  <si>
    <t>Av. dos Trabalhadores, 420 - Volta Redonda - RJ</t>
  </si>
  <si>
    <t>Instituto de Ciências Humanas  e Sociais de VR</t>
  </si>
  <si>
    <t>Rua Desembargador Ellys Hermidyo Figueira 783 - Aterrado - Volta Redonda</t>
  </si>
  <si>
    <t>Instituto de Ciências Exatas de VR</t>
  </si>
  <si>
    <t>Complexo Angra dos Reis</t>
  </si>
  <si>
    <t>Instituto de Educação de Angra dos Reis</t>
  </si>
  <si>
    <t>Av. do Trabalhador, 179 - Jacuecanga - Angra dos Reis</t>
  </si>
  <si>
    <t>Angra dos Reis II</t>
  </si>
  <si>
    <t>Av. Vereador Benedito Adelino - Retiro, Angra dos Reis - RJ</t>
  </si>
  <si>
    <t>Anexo II - C - Composição dos salários</t>
  </si>
  <si>
    <t>Descrição/Especificação</t>
  </si>
  <si>
    <t>Quantidade de Pessoal</t>
  </si>
  <si>
    <t>CCT ASSEIO</t>
  </si>
  <si>
    <r>
      <rPr>
        <b/>
        <sz val="16"/>
        <color theme="1"/>
        <rFont val="Verdana"/>
      </rPr>
      <t>Anexo III - A - PLANILHA DE COMPOSIÇÃO DE CUSTOS E FORMAÇÃO DE PREÇOS</t>
    </r>
    <r>
      <rPr>
        <sz val="16"/>
        <color theme="1"/>
        <rFont val="Verdana"/>
      </rPr>
      <t xml:space="preserve"> (Anexo VII da I.N. da SLTI/MPOG n.º 5 de 26/Maio/2017			</t>
    </r>
  </si>
  <si>
    <t>Disponibilização de Equipamentos para os postos de Operador de roçadeira, Operador de Motopoda</t>
  </si>
  <si>
    <t>Qnt</t>
  </si>
  <si>
    <t>Valor unitário</t>
  </si>
  <si>
    <t>Valor Total</t>
  </si>
  <si>
    <t>Depreciação</t>
  </si>
  <si>
    <t>ROÇADEIRA MANUAL, TIPO MOTOR GASOLINA, POTÊNCIA MOTOR 1,7 KW, TIPO CORTADOR FIO NÁILON E/OU LÂMINA AÇO, ROTAÇÃO 12.300 RPM, PESO APROXIMADO 7,30 KG, CARACTERÍSTICAS ADICIONAIS LATERAL, APLICAÇÃO CORTE GRAMA, CAPIM, PASTO, ARBUSTO, CAPOEIRAS E P E, TIPO COSTAL</t>
  </si>
  <si>
    <t>60 meses</t>
  </si>
  <si>
    <t>MotoPoda Stihl HT 75 ou similar</t>
  </si>
  <si>
    <t>Relógio de ponto eletrônico Biométrico</t>
  </si>
  <si>
    <t>CARRINHO DE MÃO CAÇAMBA QUADRADA METÁLICA REFORÇADA, 65 LITROS, com um ótimo acabamento, direcionado para uso geral, principalmente para construção civil, caçamba quadrada metálica reforçada de 0,9mm (chapa 20), com capacidade para 65 litros, braço metálico tubular de 1,5mm, pneu com câmara.</t>
  </si>
  <si>
    <t>CAVADEIRA ARTICULADA COM CABO DE MADEIRA 180CM</t>
  </si>
  <si>
    <t>FOICE ROÇADEIRA, COM CABO DE MADEIRA 120 CM</t>
  </si>
  <si>
    <t>PÁ QUADRADA METÁLICA COM CABO DE MADEIRA</t>
  </si>
  <si>
    <t>Enxada Material: Aço Carbono , Largura: 18 CM, Material Cabo: Madeira</t>
  </si>
  <si>
    <t>Total dos equipamentos sem depreciação</t>
  </si>
  <si>
    <t>Depreciação dos equipamentos - 60 meses</t>
  </si>
  <si>
    <t>Total dos equipamentos por mês</t>
  </si>
  <si>
    <t>Depreciação com base na INSTRUÇÃO NORMATIVA RFB Nº 1700, DE 14 DE MARÇO DE 2017 da Secretaria da Receita Federal do Brasil</t>
  </si>
  <si>
    <r>
      <rPr>
        <b/>
        <sz val="9"/>
        <color theme="1"/>
        <rFont val="Verdana"/>
      </rPr>
      <t>Anexo III - B - PLANILHA DE COMPOSIÇÃO DE CUSTOS E FORMAÇÃO DE PREÇOS</t>
    </r>
    <r>
      <rPr>
        <sz val="9"/>
        <color theme="1"/>
        <rFont val="Verdana"/>
      </rPr>
      <t xml:space="preserve"> </t>
    </r>
  </si>
  <si>
    <t>ITEM</t>
  </si>
  <si>
    <t>DISCRIMINAÇÃO UNIFORME</t>
  </si>
  <si>
    <t>QT. SEMESTRE</t>
  </si>
  <si>
    <t>VALOR UNITÁRIO</t>
  </si>
  <si>
    <t>VALOR TOTAL</t>
  </si>
  <si>
    <t>peça</t>
  </si>
  <si>
    <t>Meia Vestuário,, Material: Algodão, Poliamida E Elastano, Tipo: Social, Cor: Variada, Tamanho: Sob Medida</t>
  </si>
  <si>
    <t>Crachá com cordão e fototransparente.</t>
  </si>
  <si>
    <t>Valor anual por funcionário</t>
  </si>
  <si>
    <t>Valor mensal por funcionário</t>
  </si>
  <si>
    <t>QUANT.INICIAL</t>
  </si>
  <si>
    <t xml:space="preserve">QUANT. ANUAL </t>
  </si>
  <si>
    <t>Calça comprida com elástico e cordão, de tecido em brim profissional e resistente 100% algodão, na cor azul escuro (base 518 da Santista).</t>
  </si>
  <si>
    <t>Camisa azul-claro, com gola em V e manga curta. Malha mercerizada, 100% algodão com emblema da empresa fixado no bolso</t>
  </si>
  <si>
    <t>par</t>
  </si>
  <si>
    <t xml:space="preserve">Botina de segurança com elástico coberto, cabedal confeccionado em couro curtido ao cromo, com forração em sintético, palmilha de montagem em sintético fixada pelo processo strobel, solado de PU, Bi densidade, bicolor (chumbo / preto) injetado diretamente ao cabedal. Marca Marluvas ou similar. </t>
  </si>
  <si>
    <t>Luva de raspa cano curto reforçada, com tira de reforçao externo em raspa entre os dedos polegar e indicador, com reforço interno na palma e face palmar dos dedos, punho de 7 cm, marca Hércules ou similar.</t>
  </si>
  <si>
    <t>Óculos de segurança com visor, apoio nasal e proteção lateral injetados em uma mesma peça. Visor e hastes em policarbonato incolor; Visor com tratamento anti embaçante. Modelo Virtura marca 3M ou similar.</t>
  </si>
  <si>
    <t>unid.</t>
  </si>
  <si>
    <t>Protetor auditivo tipo concha, abafador 3M CA: 29176. 20 dB</t>
  </si>
  <si>
    <t>Perneira de segurança confeccionada em duas camadas de material sintético, três talas em pvc frontais fixadas por solda eletrônica, fechamento nas bordas através de viés com costuras e solda eletrônica</t>
  </si>
  <si>
    <t>Avental de raspa  largura: 70 cm. altura 90 cm</t>
  </si>
  <si>
    <t>MÃO-DE-OBRA VINCULADA À EXECUÇÃO CONTRATUAL</t>
  </si>
  <si>
    <t>Dados para composição dos custos referentes a mão de obra</t>
  </si>
  <si>
    <t>Regime tributário da Licitante</t>
  </si>
  <si>
    <t>Entidade Sindical da Empresa</t>
  </si>
  <si>
    <t>Entidade Sindical dos Empregados</t>
  </si>
  <si>
    <t>Número de Registro</t>
  </si>
  <si>
    <t>Início Vigência</t>
  </si>
  <si>
    <t>Fim Vigência</t>
  </si>
  <si>
    <t>Descrição Cargos</t>
  </si>
  <si>
    <t>Dias/Mês</t>
  </si>
  <si>
    <t>Posto</t>
  </si>
  <si>
    <t>Salário</t>
  </si>
  <si>
    <t>MÓDULO 1 : COMPOSIÇÃO DA REMUNERAÇÃO</t>
  </si>
  <si>
    <t>Tratorista</t>
  </si>
  <si>
    <t>Composição da Remuneração</t>
  </si>
  <si>
    <t>Valor(R$)</t>
  </si>
  <si>
    <t>A</t>
  </si>
  <si>
    <t>Salário Base</t>
  </si>
  <si>
    <t>B</t>
  </si>
  <si>
    <t>Adicional de Periculosidade (Conforme CCT 30%)</t>
  </si>
  <si>
    <t>C</t>
  </si>
  <si>
    <t>Adicional de Insalubridade (20% Grau médio NR 15)</t>
  </si>
  <si>
    <t>D</t>
  </si>
  <si>
    <t>Adicional Noturno</t>
  </si>
  <si>
    <t>E</t>
  </si>
  <si>
    <t>Adicional de Hora Noturna Reduzida</t>
  </si>
  <si>
    <t>F</t>
  </si>
  <si>
    <t>Total de Remuneração</t>
  </si>
  <si>
    <t>MÓDULO 2: ENCARGOS E BENEFÍCIOS ANUAIS, MENSAIS E DIÁRIOS</t>
  </si>
  <si>
    <t>Submódulo 2.1 - 13º (décimo terceiro) Salário, Férias e Adicional de Férias</t>
  </si>
  <si>
    <t>13º (décimo terceiro) Salário</t>
  </si>
  <si>
    <t>Férias e Adicional de Férias</t>
  </si>
  <si>
    <t>Total</t>
  </si>
  <si>
    <t>Submódulo 2.2 - Encargos Previdenciários (GPS), Fundo de Garantia por Tempo de Serviço (FGTS) e outras contribuições</t>
  </si>
  <si>
    <t>2.2</t>
  </si>
  <si>
    <t>GPS, FGTS e outras contribuições</t>
  </si>
  <si>
    <t>%</t>
  </si>
  <si>
    <t>INSS</t>
  </si>
  <si>
    <t>Salário Educação</t>
  </si>
  <si>
    <t>Seguro acidente do trabalho</t>
  </si>
  <si>
    <t>SESI ou SESC</t>
  </si>
  <si>
    <t>SENAI ou SENAC</t>
  </si>
  <si>
    <t>SEBRAE</t>
  </si>
  <si>
    <t>G</t>
  </si>
  <si>
    <t>INCRA</t>
  </si>
  <si>
    <t>H</t>
  </si>
  <si>
    <t>FGTS</t>
  </si>
  <si>
    <t>Itens não aplicáveis a Optantes do SIMPLES</t>
  </si>
  <si>
    <t>Submódulo 2.3 - Benefícios Mensais e Diários</t>
  </si>
  <si>
    <t>2.3</t>
  </si>
  <si>
    <t>Benefícios Mensais e Diários</t>
  </si>
  <si>
    <t>Ticket Alimentação - Cláusula 22ª da CCT</t>
  </si>
  <si>
    <t>Benefício Assistencial</t>
  </si>
  <si>
    <t>Outros (Social Familiar) - Cláusula 28ª da CCT</t>
  </si>
  <si>
    <t>Total de Benefícios Mensais e Diários</t>
  </si>
  <si>
    <t>Quadro-Resumo do Módulo 2 - Encargos e Benefícios anuais, mensais e diários</t>
  </si>
  <si>
    <t>Encargos e Benefícios Anuais, Mensais e Diários</t>
  </si>
  <si>
    <t>Valor (R$)</t>
  </si>
  <si>
    <t>2.1</t>
  </si>
  <si>
    <t>13º (décimo terceiro) Salário, Férias e Adicional de Férias</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</si>
  <si>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</si>
  <si>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</si>
  <si>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</si>
  <si>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</si>
  <si>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</si>
  <si>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</si>
  <si>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</si>
  <si>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</si>
  <si>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</si>
  <si>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</si>
  <si>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</si>
  <si>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</si>
  <si>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</si>
  <si>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</si>
  <si>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</si>
  <si>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</si>
  <si>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</si>
  <si>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Submódulo 4.2 - Intrajornada</t>
  </si>
  <si>
    <t>4.2</t>
  </si>
  <si>
    <t>Intrajornada</t>
  </si>
  <si>
    <t>Intervalo para repouso ou alimentação</t>
  </si>
  <si>
    <t>Quadro-Resumo do Módulo 4 - Custo de Reposição do Profissional Ausente</t>
  </si>
  <si>
    <t>Custo de reposição</t>
  </si>
  <si>
    <t>Ausências legais</t>
  </si>
  <si>
    <t>MÓDULO 5: INSUMOS DIVERSOS</t>
  </si>
  <si>
    <t>Insumos Diversos</t>
  </si>
  <si>
    <t>Uniformes E EPIS</t>
  </si>
  <si>
    <t>Materiais</t>
  </si>
  <si>
    <t>Equipamentos</t>
  </si>
  <si>
    <t xml:space="preserve">Outros </t>
  </si>
  <si>
    <t>Total de Insumos Diversos</t>
  </si>
  <si>
    <t>MÓDULO 6: CUSTOS INDIRETOS, TRIBUTOS E LUCRO – (LUCRO PRESUMIDO)</t>
  </si>
  <si>
    <t>Custos Indiretos, Tributos e Lucro</t>
  </si>
  <si>
    <t>Custos Indiretos</t>
  </si>
  <si>
    <t>Lucro</t>
  </si>
  <si>
    <t>Tributos</t>
  </si>
  <si>
    <t>C.1) Tributos Federais (PIS = 0,65% e COFINS = 3%)</t>
  </si>
  <si>
    <t>C.2) Tributos Estaduais (especificar)</t>
  </si>
  <si>
    <t>C.3) Tributos Municipais (ISS = 5,0%)</t>
  </si>
  <si>
    <t>C.4) Outros tributos (especificar)</t>
  </si>
  <si>
    <t>Quadro-resumo do Custo por Empregado (LUCRO PRESUMIDO)</t>
  </si>
  <si>
    <t>LUCRO PRESUMIDO</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</si>
  <si>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</si>
  <si>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</si>
  <si>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</si>
  <si>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</si>
  <si>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</si>
  <si>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</si>
  <si>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</si>
  <si>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</si>
  <si>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</si>
  <si>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FATOR K</t>
  </si>
  <si>
    <t>MÓDULO 6: CUSTOS INDIRETOS, TRIBUTOS E LUCRO – (LUCRO REAL)</t>
  </si>
  <si>
    <t>C.1) Tributos Federais (PIS = 1,65% e COFINS = 7,60%)</t>
  </si>
  <si>
    <t>Quadro-resumo do Custo por Empregado (LUCRO REAL)</t>
  </si>
  <si>
    <t>LUCRO REAL</t>
  </si>
  <si>
    <r>
      <rPr>
        <b/>
        <sz val="11"/>
        <color theme="1"/>
        <rFont val="Calibri"/>
      </rPr>
      <t xml:space="preserve">Documento Comprobatório </t>
    </r>
    <r>
      <rPr>
        <b/>
        <i/>
        <sz val="11"/>
        <color theme="1"/>
        <rFont val="Calibri"/>
      </rPr>
      <t>*Anexar Comprovante</t>
    </r>
  </si>
  <si>
    <r>
      <rPr>
        <b/>
        <sz val="11"/>
        <color theme="1"/>
        <rFont val="Calibri"/>
      </rPr>
      <t>ACT/CCT/DCT</t>
    </r>
    <r>
      <rPr>
        <sz val="11"/>
        <color theme="1"/>
        <rFont val="Calibri"/>
      </rPr>
      <t xml:space="preserve"> </t>
    </r>
    <r>
      <rPr>
        <i/>
        <sz val="8"/>
        <color theme="1"/>
        <rFont val="Calibri"/>
      </rPr>
      <t>inclusive aditivos se houver</t>
    </r>
  </si>
  <si>
    <t>Incidência do Submódulo 2.2 - Encargos previdenciários (GPS), FGTS e outras contribuições (Cálculo sobre a remuneração, pois será adotada a Conta Vinculada)</t>
  </si>
  <si>
    <t>(PLANILHA A SER FORNECIDA PELA PROPONENTE EM PAPEL TIMBRADO)</t>
  </si>
  <si>
    <r>
      <rPr>
        <sz val="9"/>
        <color theme="1"/>
        <rFont val="Arial"/>
      </rPr>
      <t xml:space="preserve">EMPRESA </t>
    </r>
    <r>
      <rPr>
        <sz val="9"/>
        <color rgb="FFFF0000"/>
        <rFont val="Arial"/>
      </rPr>
      <t>(nome da empresa)</t>
    </r>
  </si>
  <si>
    <r>
      <rPr>
        <sz val="9"/>
        <color theme="1"/>
        <rFont val="Arial"/>
      </rPr>
      <t>CNPJ N.º :</t>
    </r>
    <r>
      <rPr>
        <sz val="9"/>
        <color rgb="FFFF0000"/>
        <rFont val="Arial"/>
      </rPr>
      <t xml:space="preserve"> (n.º do CNPJ)</t>
    </r>
  </si>
  <si>
    <r>
      <rPr>
        <b/>
        <sz val="9"/>
        <color theme="1"/>
        <rFont val="Arial"/>
      </rPr>
      <t>PLANILHA DE COMPOSIÇÃO DE CUSTOS E FORMAÇÃO DE PREÇOS</t>
    </r>
    <r>
      <rPr>
        <sz val="9"/>
        <color theme="1"/>
        <rFont val="Arial"/>
      </rPr>
      <t xml:space="preserve"> (Anexo VII da I.N. da SLTI/MPOG n.º 5 de 26/Maio/2017			</t>
    </r>
  </si>
  <si>
    <t>Custo total da contratação</t>
  </si>
  <si>
    <t>POSTOS</t>
  </si>
  <si>
    <t>VALOR MENSAL POR POSTO</t>
  </si>
  <si>
    <t>TOTAL MENSAL</t>
  </si>
  <si>
    <t>TOTAL ANUAL</t>
  </si>
  <si>
    <t>COMPOSIÇÃO DE CUSTO DE UNIFORME E EPIS PARA O CARGO DE  OPERADOR DE MOTO SERRA</t>
  </si>
  <si>
    <t>Capacete com Protetor Facial</t>
  </si>
  <si>
    <t>Cinturão de segurança tipo paraquedista confeccionado em fita de poliéster multifilamentos de 45 mm, e fita secundária de poliéster de 25 mm. Possui dois pontos de conexão sendo um ponto peitoral por meio de duas alças para engate simultâneo de ancoragem em poliéster e uma meia argola dorsal em aço. Também possui cinco fivelas duplas em aço, sendo duas para regulagem peitoral, duas para regulagem das coxas e uma para regulagem na cintura.  05 fivelas duplas de ajustes, na cintura, nas pernas e nos ombros; 01 meia-argola com ponto de conexão dorsal; 02 laços frontais para ancoragem; Ajuste peitoral CA: 35513</t>
  </si>
  <si>
    <t>Talabarte de Segurança duplo em forma de “Y” confeccionado em cadarço de material sintético tubular com elástico interno e com absorvedor de energia, dotado de três mosquetões de segurança de dupla trava, sendo dois fixos nas extremidades do Y e um junto ao absorvedor de energia, todos fixos através de costura reforçada.</t>
  </si>
  <si>
    <t>• Trava-queda em aço inox; • Duplo travamento no corpo; • Alavanca de posicionamento, para subir e descer livremente; • Utilizado para corda de poliamida de 12 mm; • Mola de posicionamento; • Prolongador em corda de poliamida torcida com mosquetão em aço.</t>
  </si>
  <si>
    <t>6321-20</t>
  </si>
  <si>
    <t>Operador de Moto-serra</t>
  </si>
  <si>
    <t>9192-05</t>
  </si>
  <si>
    <t>Operador MotoSerra</t>
  </si>
  <si>
    <t>Operador de Roçadeira / Motopoda</t>
  </si>
  <si>
    <t>Contratação de empresa para prestação de serviços continuados de Apoio Operacional, com regime de dedicação exclusiva de mão de obra, com fornecimento de materiais de reposição e atendimento das áreas verdes/jardins na Universidade Federal Fluminense (Niterói e interior do estado do RJ.)</t>
  </si>
  <si>
    <t>LOTE 1 - ÁREA VERDE</t>
  </si>
  <si>
    <t>ANEXO IV- B</t>
  </si>
  <si>
    <t>Disponibilização de Equipamentos para os postos de Operador de motoserra</t>
  </si>
  <si>
    <t>Moto Serra Stihl MS 661 ou similar, 63 cm ou superior</t>
  </si>
  <si>
    <t>Rolo</t>
  </si>
  <si>
    <t>Cone 75 cm de altura, material em polietileno. 37 cm de comprimento e 37 cm de largura. Preto e amarelo, base quadrada</t>
  </si>
  <si>
    <t>Bota Segurança Material: Pvc - Cloreto De Polivinila , Tipo Cano: Longo , Material Sola: Antiderrapante , Cor: Preta , Características Adicionais: Forrada Em Náilon</t>
  </si>
  <si>
    <t>Botina de segurança com elástico coberto, cabedal confeccionado em couro curtido ao cromo, com forração em sintético, palmilha de montagem em sintético fixada pelo processo strobel, solado de PU, Bi densidade, bicolor (chumbo/ preto) injetado diretamente ao cabedal. Marca Marluvas ou similar</t>
  </si>
  <si>
    <t>Luva de algodão tricotada pigmentada</t>
  </si>
  <si>
    <t>Toalha de banho 100% algodão</t>
  </si>
  <si>
    <t>Protetor Facial WP96 com suspensão com catraca. Visor em policarbonato transparente. Ajuste da circunferência para melhor conforto</t>
  </si>
  <si>
    <t>unid</t>
  </si>
  <si>
    <t>COMPOSIÇÃO DE CUSTO DE UNIFORME E EPIS PARA O CARGO DE  AUXILIAR DE JARDINAGEM</t>
  </si>
  <si>
    <t>COMPOSIÇÃO DE CUSTO DE UNIFORME E EPIS PARA O CARGO DE  TRATORISTA,  OPERADOR DE MOTO PODA, OPERADOR DE ROÇADEIRA</t>
  </si>
  <si>
    <t>Corda Plasmodia P48F 12mm, de acordo a NR 35, fabricada sob os padrões da Norma NBR 15986</t>
  </si>
  <si>
    <t>Cinta de Ancoragem Arbo ultra Safe 170 cm</t>
  </si>
  <si>
    <t>Freio 8 de Resgaste em Aço</t>
  </si>
  <si>
    <t>Anel de fita 200cm 50KN, de acordo com a  NBR 16325-1B</t>
  </si>
  <si>
    <t>Sacos de mudas 20 x 26</t>
  </si>
  <si>
    <t>KG</t>
  </si>
  <si>
    <t>Sacos de mudas 20 x 15</t>
  </si>
  <si>
    <t>Tesoura de cortar grama</t>
  </si>
  <si>
    <t>Tesoura de poda</t>
  </si>
  <si>
    <t>Sacho com cabo</t>
  </si>
  <si>
    <t>Mangueira de jardim trançada ¾ 50 m</t>
  </si>
  <si>
    <t>Ligação Reparadora Para Mangueiras 3/4" Tramontina</t>
  </si>
  <si>
    <t>Picareta no. 4 com cabo de madeira 90 cmcom</t>
  </si>
  <si>
    <t>Vassoura de piaçava com cabo</t>
  </si>
  <si>
    <t>vassoura de grama metalica, regulável, 14 dentes</t>
  </si>
  <si>
    <t>Custo por posto  = Soma da depreciação por 2 operadores de Moto Serra</t>
  </si>
  <si>
    <t>Gratificação Liderança (15% ou 30%) (Cláusula 16ª CCT)</t>
  </si>
  <si>
    <r>
      <t>Anexo III - C - PLANILHA DE COMPOSIÇÃO DE CUSTOS E FORMAÇÃO DE PREÇOS</t>
    </r>
    <r>
      <rPr>
        <sz val="9"/>
        <color theme="1"/>
        <rFont val="Verdana"/>
      </rPr>
      <t xml:space="preserve"> </t>
    </r>
  </si>
  <si>
    <t>Nylon Roçadeira (Rolos = 200 metros).</t>
  </si>
  <si>
    <t xml:space="preserve"> Sacos de rafia para transporte de substrato ( 80 x 60 cm)</t>
  </si>
  <si>
    <t>Fita plástica de polietileno, zebrada, amarela e preto, Largura 70 mm e comprimento 200 metros</t>
  </si>
  <si>
    <t>Lona para transporte de residuos  120 micra, comprimento 100 metros, e largura 4 metros</t>
  </si>
  <si>
    <t>rolo</t>
  </si>
  <si>
    <t>Boné protetor de radiação solar, com protetor para nuca e pescoço</t>
  </si>
  <si>
    <t>rolo 100m</t>
  </si>
  <si>
    <t>TOTAL 24 MÊS</t>
  </si>
  <si>
    <t>Macaé</t>
  </si>
  <si>
    <t>Proad</t>
  </si>
  <si>
    <t>ICM</t>
  </si>
  <si>
    <t>Transporte -Cláusula 23ª da CCT - considerando 2 passagens/dia (BUI)</t>
  </si>
  <si>
    <t>COMPOSIÇÃO DE CUSTO DE MATERIAIS PARA O POSTO DE AUXILIAR DE JARDINAGEM</t>
  </si>
  <si>
    <t xml:space="preserve">Valor mensal </t>
  </si>
  <si>
    <t>COMPOSIÇÃO DE CUSTO DE MATERIAIS PARA OS POSTOS DE OPERADOR DE ROÇADEIRA E MOTO PODA</t>
  </si>
  <si>
    <t>Custo do Posto = VALOR MENSAL/15</t>
  </si>
  <si>
    <t>Operador de roçadeira  / Moto Poda</t>
  </si>
  <si>
    <t>Processo 23069.161254/2024-90</t>
  </si>
  <si>
    <t>Anexo IV-A  - FORMAÇÃO CUSTOS POSTOS GRUPO 1</t>
  </si>
  <si>
    <t>Custo do Posto = VALOR MENSAL/19</t>
  </si>
  <si>
    <t>Custo por posto  = Soma da depreciação por 17  Op. Roçadeira, 2 Op. MotoPoda  = 19 postos</t>
  </si>
  <si>
    <t>Tratorista - 40 horas semanais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</si>
</sst>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R$&quot;\ #,##0.00;[Red]\-&quot;R$&quot;\ #,##0.00"/>
    <numFmt numFmtId="164" formatCode="&quot;R$&quot;\ #,##0.00"/>
    <numFmt numFmtId="165" formatCode="_-&quot;R$&quot;\ * #,##0.00_-;\-&quot;R$&quot;\ * #,##0.00_-;_-&quot;R$&quot;\ * &quot;-&quot;??_-;_-@"/>
    <numFmt numFmtId="166" formatCode="_(&quot;R$ &quot;* #,##0.00_);_(&quot;R$ &quot;* \(#,##0.00\);_(&quot;R$ &quot;* &quot;-&quot;??_);_(@_)"/>
    <numFmt numFmtId="167" formatCode="#,##0.00_);\(#,##0.00\)"/>
  </numFmts>
  <fonts count="40">
    <font>
      <sz val="11"/>
      <color theme="1"/>
      <name val="Calibri"/>
      <scheme val="minor"/>
    </font>
    <font>
      <b/>
      <sz val="14"/>
      <color theme="1"/>
      <name val="Calibri"/>
    </font>
    <font>
      <b/>
      <sz val="11"/>
      <color theme="1"/>
      <name val="Calibri"/>
    </font>
    <font>
      <b/>
      <sz val="9"/>
      <color theme="1"/>
      <name val="Verdana"/>
    </font>
    <font>
      <b/>
      <sz val="12"/>
      <color rgb="FFFFFFFF"/>
      <name val="Calibri"/>
    </font>
    <font>
      <sz val="11"/>
      <color theme="1"/>
      <name val="Calibri"/>
    </font>
    <font>
      <sz val="11"/>
      <name val="Calibri"/>
    </font>
    <font>
      <sz val="11"/>
      <color rgb="FF000000"/>
      <name val="Calibri"/>
    </font>
    <font>
      <b/>
      <sz val="10"/>
      <color theme="1"/>
      <name val="Calibri"/>
    </font>
    <font>
      <sz val="10"/>
      <color theme="1"/>
      <name val="Calibri"/>
    </font>
    <font>
      <b/>
      <sz val="11"/>
      <color rgb="FF000000"/>
      <name val="Calibri"/>
    </font>
    <font>
      <b/>
      <sz val="16"/>
      <color theme="1"/>
      <name val="Verdana"/>
    </font>
    <font>
      <b/>
      <sz val="11"/>
      <color rgb="FFFF0000"/>
      <name val="Calibri"/>
    </font>
    <font>
      <b/>
      <i/>
      <sz val="10"/>
      <color theme="1"/>
      <name val="Calibri"/>
    </font>
    <font>
      <b/>
      <sz val="12"/>
      <color theme="1"/>
      <name val="Calibri"/>
    </font>
    <font>
      <sz val="11"/>
      <color rgb="FF800080"/>
      <name val="Calibri"/>
    </font>
    <font>
      <i/>
      <sz val="11"/>
      <color theme="1"/>
      <name val="Calibri"/>
    </font>
    <font>
      <sz val="10"/>
      <color rgb="FFFF0000"/>
      <name val="Arial"/>
    </font>
    <font>
      <sz val="9"/>
      <color theme="1"/>
      <name val="Arial"/>
    </font>
    <font>
      <b/>
      <sz val="9"/>
      <color theme="1"/>
      <name val="Arial"/>
    </font>
    <font>
      <b/>
      <sz val="10"/>
      <color theme="1"/>
      <name val="Arial"/>
    </font>
    <font>
      <sz val="16"/>
      <color theme="1"/>
      <name val="Verdana"/>
    </font>
    <font>
      <sz val="9"/>
      <color theme="1"/>
      <name val="Verdana"/>
    </font>
    <font>
      <b/>
      <i/>
      <sz val="11"/>
      <color theme="1"/>
      <name val="Calibri"/>
    </font>
    <font>
      <i/>
      <sz val="8"/>
      <color theme="1"/>
      <name val="Calibri"/>
    </font>
    <font>
      <sz val="9"/>
      <color rgb="FFFF0000"/>
      <name val="Arial"/>
    </font>
    <font>
      <sz val="11"/>
      <color theme="1"/>
      <name val="Calibri"/>
      <family val="2"/>
    </font>
    <font>
      <sz val="10"/>
      <name val="Arial"/>
      <family val="2"/>
    </font>
    <font>
      <b/>
      <sz val="11"/>
      <color theme="1"/>
      <name val="Calibri"/>
      <family val="2"/>
    </font>
    <font>
      <b/>
      <sz val="9"/>
      <color theme="1"/>
      <name val="Verdana"/>
      <family val="2"/>
    </font>
    <font>
      <b/>
      <sz val="9"/>
      <color theme="1"/>
      <name val="Arial"/>
      <family val="2"/>
    </font>
    <font>
      <b/>
      <sz val="14"/>
      <color rgb="FFFF0000"/>
      <name val="Calibri"/>
      <family val="2"/>
      <scheme val="minor"/>
    </font>
    <font>
      <b/>
      <sz val="9"/>
      <color rgb="FFFF0000"/>
      <name val="Arial"/>
      <family val="2"/>
    </font>
    <font>
      <b/>
      <sz val="10"/>
      <color theme="1"/>
      <name val="Calibri"/>
      <family val="2"/>
    </font>
    <font>
      <sz val="10"/>
      <color theme="1"/>
      <name val="Calibri"/>
      <family val="2"/>
    </font>
    <font>
      <sz val="10"/>
      <color theme="1"/>
      <name val="Corbel"/>
      <family val="2"/>
    </font>
    <font>
      <sz val="9"/>
      <color theme="1"/>
      <name val="Corbel"/>
      <family val="2"/>
    </font>
    <font>
      <b/>
      <sz val="11"/>
      <color rgb="FFFF0000"/>
      <name val="Calibri"/>
      <family val="2"/>
      <scheme val="minor"/>
    </font>
    <font>
      <sz val="11"/>
      <name val="Calibri"/>
      <family val="2"/>
    </font>
    <font>
      <b/>
      <sz val="11"/>
      <color rgb="FFFF0000"/>
      <name val="Calibri"/>
      <family val="2"/>
    </font>
  </fonts>
  <fills count="9">
    <fill>
      <patternFill patternType="none"/>
    </fill>
    <fill>
      <patternFill patternType="gray125"/>
    </fill>
    <fill>
      <patternFill patternType="solid">
        <fgColor rgb="FFC0C0C0"/>
        <bgColor rgb="FFC0C0C0"/>
      </patternFill>
    </fill>
    <fill>
      <patternFill patternType="solid">
        <fgColor rgb="FFB4C6E7"/>
        <bgColor rgb="FFB4C6E7"/>
      </patternFill>
    </fill>
    <fill>
      <patternFill patternType="solid">
        <fgColor rgb="FFFFFFFF"/>
        <bgColor rgb="FFFFFFFF"/>
      </patternFill>
    </fill>
    <fill>
      <patternFill patternType="solid">
        <fgColor rgb="FFD9E2F3"/>
        <bgColor rgb="FFD9E2F3"/>
      </patternFill>
    </fill>
    <fill>
      <patternFill patternType="solid">
        <fgColor rgb="FFD6DCE4"/>
        <bgColor rgb="FFD6DCE4"/>
      </patternFill>
    </fill>
    <fill>
      <patternFill patternType="solid">
        <fgColor theme="0"/>
        <bgColor theme="0"/>
      </patternFill>
    </fill>
    <fill>
      <patternFill patternType="solid">
        <fgColor indexed="9"/>
        <bgColor indexed="26"/>
      </patternFill>
    </fill>
  </fills>
  <borders count="6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medium">
        <color rgb="FF000000"/>
      </right>
      <top style="thin">
        <color rgb="FF000000"/>
      </top>
      <bottom/>
      <diagonal/>
    </border>
    <border>
      <left style="thin">
        <color rgb="FF000000"/>
      </left>
      <right style="thin">
        <color rgb="FF000000"/>
      </right>
      <top/>
      <bottom/>
      <diagonal/>
    </border>
    <border>
      <left style="thin">
        <color rgb="FF000000"/>
      </left>
      <right style="medium">
        <color rgb="FF000000"/>
      </right>
      <top/>
      <bottom/>
      <diagonal/>
    </border>
    <border>
      <left style="thin">
        <color rgb="FF000000"/>
      </left>
      <right style="medium">
        <color rgb="FF000000"/>
      </right>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diagonal/>
    </border>
    <border>
      <left/>
      <right/>
      <top/>
      <bottom/>
      <diagonal/>
    </border>
    <border>
      <left/>
      <right/>
      <top/>
      <bottom/>
      <diagonal/>
    </border>
    <border>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right/>
      <top style="medium">
        <color rgb="FF000000"/>
      </top>
      <bottom/>
      <diagonal/>
    </border>
    <border>
      <left/>
      <right/>
      <top/>
      <bottom/>
      <diagonal/>
    </border>
    <border>
      <left style="medium">
        <color rgb="FF000000"/>
      </left>
      <right style="thin">
        <color rgb="FF000000"/>
      </right>
      <top style="thin">
        <color rgb="FF000000"/>
      </top>
      <bottom style="medium">
        <color rgb="FF000000"/>
      </bottom>
      <diagonal/>
    </border>
    <border>
      <left/>
      <right/>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right style="medium">
        <color rgb="FF000000"/>
      </right>
      <top style="thin">
        <color rgb="FF000000"/>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rgb="FF000000"/>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rgb="FF000000"/>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7" fillId="0" borderId="35"/>
  </cellStyleXfs>
  <cellXfs count="316">
    <xf numFmtId="0" fontId="0" fillId="0" borderId="0" xfId="0"/>
    <xf numFmtId="0" fontId="3" fillId="0" borderId="0" xfId="0" applyFont="1" applyAlignment="1">
      <alignment horizontal="left" vertical="center" shrinkToFit="1" readingOrder="1"/>
    </xf>
    <xf numFmtId="0" fontId="4" fillId="0" borderId="0" xfId="0" applyFont="1"/>
    <xf numFmtId="0" fontId="2" fillId="0" borderId="0" xfId="0" applyFont="1" applyAlignment="1">
      <alignment wrapText="1"/>
    </xf>
    <xf numFmtId="0" fontId="2" fillId="0" borderId="0" xfId="0" applyFont="1" applyAlignment="1">
      <alignment horizontal="center"/>
    </xf>
    <xf numFmtId="0" fontId="2" fillId="0" borderId="0" xfId="0" applyFont="1"/>
    <xf numFmtId="0" fontId="5" fillId="0" borderId="0" xfId="0" applyFont="1" applyAlignment="1">
      <alignment horizontal="center"/>
    </xf>
    <xf numFmtId="0" fontId="5" fillId="0" borderId="0" xfId="0" applyFont="1"/>
    <xf numFmtId="0" fontId="3" fillId="0" borderId="0" xfId="0" applyFont="1" applyAlignment="1">
      <alignment horizontal="center" vertical="center" wrapText="1"/>
    </xf>
    <xf numFmtId="0" fontId="3" fillId="0" borderId="0" xfId="0" applyFont="1" applyAlignment="1">
      <alignment vertical="center" wrapText="1"/>
    </xf>
    <xf numFmtId="0" fontId="2" fillId="3" borderId="4" xfId="0" applyFont="1" applyFill="1" applyBorder="1" applyAlignment="1">
      <alignment horizontal="center" vertical="center" wrapText="1"/>
    </xf>
    <xf numFmtId="0" fontId="5" fillId="0" borderId="4" xfId="0" applyFont="1" applyBorder="1" applyAlignment="1">
      <alignment horizontal="center" vertical="center" wrapText="1"/>
    </xf>
    <xf numFmtId="0" fontId="7" fillId="4" borderId="4" xfId="0" applyFont="1" applyFill="1" applyBorder="1" applyAlignment="1">
      <alignment horizontal="left" vertical="center" wrapText="1"/>
    </xf>
    <xf numFmtId="0" fontId="7" fillId="4" borderId="4" xfId="0" applyFont="1" applyFill="1" applyBorder="1" applyAlignment="1">
      <alignment horizontal="center" vertical="center" wrapText="1"/>
    </xf>
    <xf numFmtId="8" fontId="5" fillId="0" borderId="4" xfId="0" applyNumberFormat="1" applyFont="1" applyBorder="1" applyAlignment="1">
      <alignment horizontal="center" vertical="center" wrapText="1"/>
    </xf>
    <xf numFmtId="0" fontId="5" fillId="0" borderId="4" xfId="0" applyFont="1" applyBorder="1" applyAlignment="1">
      <alignment horizontal="left"/>
    </xf>
    <xf numFmtId="0" fontId="5" fillId="0" borderId="4" xfId="0" applyFont="1" applyBorder="1" applyAlignment="1">
      <alignment horizontal="center"/>
    </xf>
    <xf numFmtId="0" fontId="2" fillId="0" borderId="4" xfId="0" applyFont="1" applyBorder="1"/>
    <xf numFmtId="0" fontId="2" fillId="0" borderId="4" xfId="0" applyFont="1" applyBorder="1" applyAlignment="1">
      <alignment horizontal="center" vertical="center"/>
    </xf>
    <xf numFmtId="0" fontId="5" fillId="0" borderId="4" xfId="0" applyFont="1" applyBorder="1"/>
    <xf numFmtId="0" fontId="8" fillId="5" borderId="5"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4" xfId="0" applyFont="1" applyBorder="1" applyAlignment="1">
      <alignment horizontal="left" vertical="center" wrapText="1"/>
    </xf>
    <xf numFmtId="0" fontId="9" fillId="0" borderId="11" xfId="0" applyFont="1" applyBorder="1" applyAlignment="1">
      <alignment horizontal="left" vertical="center" wrapText="1"/>
    </xf>
    <xf numFmtId="0" fontId="9" fillId="7" borderId="4" xfId="0" applyFont="1" applyFill="1" applyBorder="1" applyAlignment="1">
      <alignment horizontal="left" vertical="center" wrapText="1"/>
    </xf>
    <xf numFmtId="0" fontId="9" fillId="0" borderId="20" xfId="0" applyFont="1" applyBorder="1" applyAlignment="1">
      <alignment horizontal="center" vertical="center" wrapText="1"/>
    </xf>
    <xf numFmtId="0" fontId="9" fillId="0" borderId="20" xfId="0" applyFont="1" applyBorder="1" applyAlignment="1">
      <alignment horizontal="left" vertical="center" wrapText="1"/>
    </xf>
    <xf numFmtId="0" fontId="9" fillId="0" borderId="21" xfId="0" applyFont="1" applyBorder="1" applyAlignment="1">
      <alignment horizontal="left" vertical="center" wrapText="1"/>
    </xf>
    <xf numFmtId="0" fontId="2" fillId="0" borderId="0" xfId="0" applyFont="1" applyAlignment="1">
      <alignment horizontal="center" vertical="center"/>
    </xf>
    <xf numFmtId="164" fontId="5" fillId="0" borderId="0" xfId="0" applyNumberFormat="1" applyFont="1" applyAlignment="1">
      <alignment horizontal="center" vertical="center"/>
    </xf>
    <xf numFmtId="0" fontId="10" fillId="3" borderId="4" xfId="0" applyFont="1" applyFill="1" applyBorder="1" applyAlignment="1">
      <alignment horizontal="center" vertical="center" wrapText="1"/>
    </xf>
    <xf numFmtId="164" fontId="2" fillId="3" borderId="4" xfId="0" applyNumberFormat="1" applyFont="1" applyFill="1" applyBorder="1" applyAlignment="1">
      <alignment horizontal="center" vertical="center" wrapText="1"/>
    </xf>
    <xf numFmtId="0" fontId="5" fillId="0" borderId="4" xfId="0" applyFont="1" applyBorder="1" applyAlignment="1">
      <alignment horizontal="center" vertical="center"/>
    </xf>
    <xf numFmtId="164" fontId="5" fillId="0" borderId="4" xfId="0" applyNumberFormat="1" applyFont="1" applyBorder="1" applyAlignment="1">
      <alignment horizontal="center" vertical="center"/>
    </xf>
    <xf numFmtId="0" fontId="5" fillId="0" borderId="0" xfId="0" applyFont="1" applyAlignment="1">
      <alignment horizontal="center" vertical="center"/>
    </xf>
    <xf numFmtId="0" fontId="8" fillId="0" borderId="0" xfId="0" applyFont="1" applyAlignment="1">
      <alignment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9" fillId="0" borderId="27" xfId="0" applyFont="1" applyBorder="1" applyAlignment="1">
      <alignment horizontal="center" vertical="center" wrapText="1"/>
    </xf>
    <xf numFmtId="0" fontId="9" fillId="7" borderId="4" xfId="0" applyFont="1" applyFill="1" applyBorder="1" applyAlignment="1">
      <alignment horizontal="center" vertical="center" wrapText="1"/>
    </xf>
    <xf numFmtId="4" fontId="9" fillId="0" borderId="4"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165" fontId="9" fillId="0" borderId="4" xfId="0" applyNumberFormat="1" applyFont="1" applyBorder="1" applyAlignment="1">
      <alignment horizontal="center" vertical="center" wrapText="1"/>
    </xf>
    <xf numFmtId="8" fontId="9" fillId="0" borderId="4" xfId="0" applyNumberFormat="1" applyFont="1" applyBorder="1" applyAlignment="1">
      <alignment horizontal="center" vertical="center" wrapText="1"/>
    </xf>
    <xf numFmtId="164" fontId="2" fillId="0" borderId="4" xfId="0" applyNumberFormat="1" applyFont="1" applyBorder="1" applyAlignment="1">
      <alignment horizontal="center" wrapText="1"/>
    </xf>
    <xf numFmtId="164" fontId="12" fillId="0" borderId="4" xfId="0" applyNumberFormat="1" applyFont="1" applyBorder="1"/>
    <xf numFmtId="164" fontId="2" fillId="0" borderId="20" xfId="0" applyNumberFormat="1" applyFont="1" applyBorder="1" applyAlignment="1">
      <alignment horizontal="center" vertical="center" wrapText="1"/>
    </xf>
    <xf numFmtId="164" fontId="12" fillId="0" borderId="20" xfId="0" applyNumberFormat="1" applyFont="1" applyBorder="1" applyAlignment="1">
      <alignment horizontal="center" vertical="center"/>
    </xf>
    <xf numFmtId="0" fontId="8" fillId="0" borderId="0" xfId="0" applyFont="1" applyAlignment="1">
      <alignment horizontal="center" vertical="center" wrapText="1"/>
    </xf>
    <xf numFmtId="4" fontId="8" fillId="0" borderId="0" xfId="0" applyNumberFormat="1" applyFont="1" applyAlignment="1">
      <alignment horizontal="center" vertical="center" wrapText="1"/>
    </xf>
    <xf numFmtId="0" fontId="14" fillId="0" borderId="0" xfId="0" applyFont="1" applyAlignment="1">
      <alignment wrapText="1"/>
    </xf>
    <xf numFmtId="0" fontId="14" fillId="0" borderId="0" xfId="0" applyFont="1"/>
    <xf numFmtId="0" fontId="5" fillId="0" borderId="4" xfId="0" applyFont="1" applyBorder="1" applyAlignment="1">
      <alignment wrapText="1"/>
    </xf>
    <xf numFmtId="0" fontId="2" fillId="7" borderId="33" xfId="0" applyFont="1" applyFill="1" applyBorder="1" applyAlignment="1">
      <alignment horizontal="center"/>
    </xf>
    <xf numFmtId="0" fontId="2" fillId="7" borderId="33" xfId="0" applyFont="1" applyFill="1" applyBorder="1"/>
    <xf numFmtId="164" fontId="2" fillId="7" borderId="33" xfId="0" applyNumberFormat="1" applyFont="1" applyFill="1" applyBorder="1"/>
    <xf numFmtId="0" fontId="5" fillId="0" borderId="4" xfId="0" applyFont="1" applyBorder="1" applyAlignment="1">
      <alignment horizontal="right" vertical="center"/>
    </xf>
    <xf numFmtId="0" fontId="5" fillId="0" borderId="4" xfId="0" applyFont="1" applyBorder="1" applyAlignment="1">
      <alignment vertical="center" wrapText="1"/>
    </xf>
    <xf numFmtId="166" fontId="5" fillId="0" borderId="4" xfId="0" applyNumberFormat="1" applyFont="1" applyBorder="1" applyAlignment="1">
      <alignment horizontal="center" vertical="center"/>
    </xf>
    <xf numFmtId="0" fontId="5" fillId="0" borderId="27" xfId="0" applyFont="1" applyBorder="1" applyAlignment="1">
      <alignment horizontal="right" vertical="center"/>
    </xf>
    <xf numFmtId="0" fontId="2" fillId="0" borderId="20" xfId="0" applyFont="1" applyBorder="1" applyAlignment="1">
      <alignment horizontal="center" vertical="center" wrapText="1"/>
    </xf>
    <xf numFmtId="0" fontId="2" fillId="0" borderId="4" xfId="0" applyFont="1" applyBorder="1" applyAlignment="1">
      <alignment horizontal="center" vertical="center" wrapText="1"/>
    </xf>
    <xf numFmtId="166" fontId="5" fillId="0" borderId="4" xfId="0" applyNumberFormat="1" applyFont="1" applyBorder="1"/>
    <xf numFmtId="166" fontId="2" fillId="0" borderId="11" xfId="0" applyNumberFormat="1" applyFont="1" applyBorder="1" applyAlignment="1">
      <alignment horizontal="center" vertical="center"/>
    </xf>
    <xf numFmtId="0" fontId="5" fillId="0" borderId="34" xfId="0" applyFont="1" applyBorder="1"/>
    <xf numFmtId="0" fontId="5" fillId="0" borderId="20" xfId="0" applyFont="1" applyBorder="1" applyAlignment="1">
      <alignment horizontal="center" vertical="center"/>
    </xf>
    <xf numFmtId="0" fontId="5" fillId="0" borderId="20" xfId="0" applyFont="1" applyBorder="1" applyAlignment="1">
      <alignment horizontal="center"/>
    </xf>
    <xf numFmtId="0" fontId="5" fillId="0" borderId="20" xfId="0" applyFont="1" applyBorder="1"/>
    <xf numFmtId="166" fontId="5" fillId="0" borderId="21" xfId="0" applyNumberFormat="1" applyFont="1" applyBorder="1" applyAlignment="1">
      <alignment horizontal="center" vertical="center"/>
    </xf>
    <xf numFmtId="0" fontId="5" fillId="0" borderId="0" xfId="0" applyFont="1" applyAlignment="1">
      <alignment horizontal="right" vertical="center"/>
    </xf>
    <xf numFmtId="0" fontId="5" fillId="0" borderId="4" xfId="0" applyFont="1" applyBorder="1" applyAlignment="1">
      <alignment horizontal="left" vertical="center" wrapText="1"/>
    </xf>
    <xf numFmtId="0" fontId="5" fillId="4" borderId="33" xfId="0" applyFont="1" applyFill="1" applyBorder="1" applyAlignment="1">
      <alignment vertical="center"/>
    </xf>
    <xf numFmtId="0" fontId="8" fillId="4" borderId="33" xfId="0" applyFont="1" applyFill="1" applyBorder="1" applyAlignment="1">
      <alignment horizontal="left" vertical="center" wrapText="1"/>
    </xf>
    <xf numFmtId="0" fontId="8" fillId="4" borderId="33" xfId="0" applyFont="1" applyFill="1" applyBorder="1" applyAlignment="1">
      <alignment horizontal="center" vertical="center"/>
    </xf>
    <xf numFmtId="0" fontId="2" fillId="7" borderId="33" xfId="0" applyFont="1" applyFill="1" applyBorder="1" applyAlignment="1">
      <alignment vertical="center"/>
    </xf>
    <xf numFmtId="0" fontId="5" fillId="4" borderId="27" xfId="0" applyFont="1" applyFill="1" applyBorder="1" applyAlignment="1">
      <alignment vertical="center"/>
    </xf>
    <xf numFmtId="0" fontId="5" fillId="4" borderId="33" xfId="0" applyFont="1" applyFill="1" applyBorder="1" applyAlignment="1">
      <alignment horizontal="center" vertical="center"/>
    </xf>
    <xf numFmtId="0" fontId="2" fillId="0" borderId="4" xfId="0" applyFont="1" applyBorder="1" applyAlignment="1">
      <alignment vertical="center"/>
    </xf>
    <xf numFmtId="0" fontId="5" fillId="4" borderId="4" xfId="0" applyFont="1" applyFill="1" applyBorder="1" applyAlignment="1">
      <alignment horizontal="center" vertical="center"/>
    </xf>
    <xf numFmtId="165" fontId="7" fillId="0" borderId="4" xfId="0" applyNumberFormat="1" applyFont="1" applyBorder="1" applyAlignment="1">
      <alignment vertical="center"/>
    </xf>
    <xf numFmtId="165" fontId="7" fillId="7" borderId="4" xfId="0" applyNumberFormat="1" applyFont="1" applyFill="1" applyBorder="1" applyAlignment="1">
      <alignment vertical="center"/>
    </xf>
    <xf numFmtId="0" fontId="5" fillId="0" borderId="4" xfId="0" applyFont="1" applyBorder="1" applyAlignment="1">
      <alignment vertical="center"/>
    </xf>
    <xf numFmtId="165" fontId="7" fillId="4" borderId="4" xfId="0" applyNumberFormat="1" applyFont="1" applyFill="1" applyBorder="1" applyAlignment="1">
      <alignment vertical="center"/>
    </xf>
    <xf numFmtId="165" fontId="2" fillId="4" borderId="4" xfId="0" applyNumberFormat="1" applyFont="1" applyFill="1" applyBorder="1" applyAlignment="1">
      <alignment vertical="center"/>
    </xf>
    <xf numFmtId="0" fontId="2" fillId="0" borderId="4" xfId="0" applyFont="1" applyBorder="1" applyAlignment="1">
      <alignment horizontal="left" vertical="center" wrapText="1"/>
    </xf>
    <xf numFmtId="0" fontId="2" fillId="0" borderId="4" xfId="0" applyFont="1" applyBorder="1" applyAlignment="1">
      <alignment vertical="center" wrapText="1"/>
    </xf>
    <xf numFmtId="2" fontId="5" fillId="4" borderId="4" xfId="0" applyNumberFormat="1" applyFont="1" applyFill="1" applyBorder="1" applyAlignment="1">
      <alignment horizontal="center" vertical="center"/>
    </xf>
    <xf numFmtId="0" fontId="15" fillId="0" borderId="4" xfId="0" applyFont="1" applyBorder="1" applyAlignment="1">
      <alignment horizontal="left" vertical="center" wrapText="1"/>
    </xf>
    <xf numFmtId="2" fontId="15" fillId="4" borderId="4" xfId="0" applyNumberFormat="1" applyFont="1" applyFill="1" applyBorder="1" applyAlignment="1">
      <alignment horizontal="center" vertical="center"/>
    </xf>
    <xf numFmtId="165" fontId="15" fillId="4" borderId="4" xfId="0" applyNumberFormat="1" applyFont="1" applyFill="1" applyBorder="1" applyAlignment="1">
      <alignment vertical="center"/>
    </xf>
    <xf numFmtId="0" fontId="15" fillId="4" borderId="33" xfId="0" applyFont="1" applyFill="1" applyBorder="1" applyAlignment="1">
      <alignment vertical="center"/>
    </xf>
    <xf numFmtId="0" fontId="2" fillId="0" borderId="0" xfId="0" applyFont="1" applyAlignment="1">
      <alignment vertical="center"/>
    </xf>
    <xf numFmtId="167" fontId="2" fillId="0" borderId="0" xfId="0" applyNumberFormat="1" applyFont="1" applyAlignment="1">
      <alignment horizontal="center" vertical="center"/>
    </xf>
    <xf numFmtId="167" fontId="2" fillId="0" borderId="4" xfId="0" applyNumberFormat="1" applyFont="1" applyBorder="1" applyAlignment="1">
      <alignment vertical="center"/>
    </xf>
    <xf numFmtId="4" fontId="7" fillId="0" borderId="4" xfId="0" applyNumberFormat="1" applyFont="1" applyBorder="1" applyAlignment="1">
      <alignment vertical="center"/>
    </xf>
    <xf numFmtId="4" fontId="7" fillId="4" borderId="4" xfId="0" applyNumberFormat="1" applyFont="1" applyFill="1" applyBorder="1" applyAlignment="1">
      <alignment vertical="center"/>
    </xf>
    <xf numFmtId="2" fontId="5" fillId="4" borderId="4" xfId="0" applyNumberFormat="1" applyFont="1" applyFill="1" applyBorder="1" applyAlignment="1">
      <alignment vertical="center"/>
    </xf>
    <xf numFmtId="0" fontId="2" fillId="4" borderId="27" xfId="0" applyFont="1" applyFill="1" applyBorder="1" applyAlignment="1">
      <alignment horizontal="center" vertical="center"/>
    </xf>
    <xf numFmtId="0" fontId="2" fillId="0" borderId="11" xfId="0" applyFont="1" applyBorder="1" applyAlignment="1">
      <alignment vertical="center" wrapText="1"/>
    </xf>
    <xf numFmtId="0" fontId="5" fillId="4" borderId="27" xfId="0" applyFont="1" applyFill="1" applyBorder="1" applyAlignment="1">
      <alignment horizontal="center" vertical="center"/>
    </xf>
    <xf numFmtId="2" fontId="2" fillId="4" borderId="11" xfId="0" applyNumberFormat="1" applyFont="1" applyFill="1" applyBorder="1" applyAlignment="1">
      <alignment vertical="center"/>
    </xf>
    <xf numFmtId="0" fontId="5" fillId="4" borderId="34" xfId="0" applyFont="1" applyFill="1" applyBorder="1" applyAlignment="1">
      <alignment horizontal="center" vertical="center"/>
    </xf>
    <xf numFmtId="2" fontId="2" fillId="4" borderId="21" xfId="0" applyNumberFormat="1" applyFont="1" applyFill="1" applyBorder="1" applyAlignment="1">
      <alignment vertical="center"/>
    </xf>
    <xf numFmtId="165" fontId="16" fillId="0" borderId="0" xfId="0" applyNumberFormat="1" applyFont="1"/>
    <xf numFmtId="164" fontId="16" fillId="0" borderId="0" xfId="0" applyNumberFormat="1" applyFont="1"/>
    <xf numFmtId="0" fontId="5" fillId="0" borderId="0" xfId="0" applyFont="1" applyAlignment="1">
      <alignment vertical="center"/>
    </xf>
    <xf numFmtId="0" fontId="2" fillId="0" borderId="0" xfId="0" applyFont="1" applyAlignment="1">
      <alignment horizontal="left" vertical="center" wrapText="1"/>
    </xf>
    <xf numFmtId="2" fontId="2" fillId="4" borderId="33" xfId="0" applyNumberFormat="1" applyFont="1" applyFill="1" applyBorder="1" applyAlignment="1">
      <alignment horizontal="center" vertical="center"/>
    </xf>
    <xf numFmtId="0" fontId="2" fillId="4" borderId="33" xfId="0" applyFont="1" applyFill="1" applyBorder="1" applyAlignment="1">
      <alignment vertical="center"/>
    </xf>
    <xf numFmtId="0" fontId="2" fillId="5" borderId="6" xfId="0" applyFont="1" applyFill="1" applyBorder="1" applyAlignment="1">
      <alignment vertical="center"/>
    </xf>
    <xf numFmtId="0" fontId="2" fillId="5" borderId="6" xfId="0" applyFont="1" applyFill="1" applyBorder="1" applyAlignment="1">
      <alignment vertical="center" wrapText="1"/>
    </xf>
    <xf numFmtId="0" fontId="2" fillId="5" borderId="26" xfId="0" applyFont="1" applyFill="1" applyBorder="1" applyAlignment="1">
      <alignment vertical="center" wrapText="1"/>
    </xf>
    <xf numFmtId="0" fontId="2" fillId="0" borderId="11" xfId="0" applyFont="1" applyBorder="1" applyAlignment="1">
      <alignment vertical="center"/>
    </xf>
    <xf numFmtId="0" fontId="5" fillId="0" borderId="11" xfId="0" applyFont="1" applyBorder="1"/>
    <xf numFmtId="0" fontId="5" fillId="4" borderId="34" xfId="0" applyFont="1" applyFill="1" applyBorder="1" applyAlignment="1">
      <alignment vertical="center"/>
    </xf>
    <xf numFmtId="165" fontId="2" fillId="0" borderId="20" xfId="0" applyNumberFormat="1" applyFont="1" applyBorder="1" applyAlignment="1">
      <alignment vertical="center"/>
    </xf>
    <xf numFmtId="165" fontId="2" fillId="0" borderId="21" xfId="0" applyNumberFormat="1" applyFont="1" applyBorder="1" applyAlignment="1">
      <alignment vertical="center"/>
    </xf>
    <xf numFmtId="165" fontId="7" fillId="4" borderId="11" xfId="0" applyNumberFormat="1" applyFont="1" applyFill="1" applyBorder="1" applyAlignment="1">
      <alignment vertical="center"/>
    </xf>
    <xf numFmtId="165" fontId="2" fillId="4" borderId="11" xfId="0" applyNumberFormat="1" applyFont="1" applyFill="1" applyBorder="1" applyAlignment="1">
      <alignment vertical="center"/>
    </xf>
    <xf numFmtId="0" fontId="5" fillId="0" borderId="20" xfId="0" applyFont="1" applyBorder="1" applyAlignment="1">
      <alignment vertical="center" wrapText="1"/>
    </xf>
    <xf numFmtId="165" fontId="7" fillId="4" borderId="20" xfId="0" applyNumberFormat="1" applyFont="1" applyFill="1" applyBorder="1" applyAlignment="1">
      <alignment vertical="center"/>
    </xf>
    <xf numFmtId="165" fontId="7" fillId="4" borderId="21" xfId="0" applyNumberFormat="1" applyFont="1" applyFill="1" applyBorder="1" applyAlignment="1">
      <alignment vertical="center"/>
    </xf>
    <xf numFmtId="165" fontId="15" fillId="4" borderId="11" xfId="0" applyNumberFormat="1" applyFont="1" applyFill="1" applyBorder="1" applyAlignment="1">
      <alignment vertical="center"/>
    </xf>
    <xf numFmtId="0" fontId="2" fillId="0" borderId="20" xfId="0" applyFont="1" applyBorder="1" applyAlignment="1">
      <alignment horizontal="left" vertical="center" wrapText="1"/>
    </xf>
    <xf numFmtId="2" fontId="2" fillId="4" borderId="20" xfId="0" applyNumberFormat="1" applyFont="1" applyFill="1" applyBorder="1" applyAlignment="1">
      <alignment horizontal="center" vertical="center"/>
    </xf>
    <xf numFmtId="165" fontId="2" fillId="4" borderId="20" xfId="0" applyNumberFormat="1" applyFont="1" applyFill="1" applyBorder="1" applyAlignment="1">
      <alignment vertical="center"/>
    </xf>
    <xf numFmtId="165" fontId="2" fillId="4" borderId="21" xfId="0" applyNumberFormat="1" applyFont="1" applyFill="1" applyBorder="1" applyAlignment="1">
      <alignment vertical="center"/>
    </xf>
    <xf numFmtId="165" fontId="7" fillId="0" borderId="11" xfId="0" applyNumberFormat="1" applyFont="1" applyBorder="1" applyAlignment="1">
      <alignment vertical="center"/>
    </xf>
    <xf numFmtId="0" fontId="5" fillId="4" borderId="27" xfId="0" applyFont="1" applyFill="1" applyBorder="1" applyAlignment="1">
      <alignment horizontal="left" vertical="center"/>
    </xf>
    <xf numFmtId="167" fontId="2" fillId="0" borderId="11" xfId="0" applyNumberFormat="1" applyFont="1" applyBorder="1" applyAlignment="1">
      <alignment vertical="center"/>
    </xf>
    <xf numFmtId="0" fontId="5" fillId="4" borderId="34" xfId="0" applyFont="1" applyFill="1" applyBorder="1" applyAlignment="1">
      <alignment horizontal="left" vertical="center"/>
    </xf>
    <xf numFmtId="4" fontId="7" fillId="0" borderId="11" xfId="0" applyNumberFormat="1" applyFont="1" applyBorder="1" applyAlignment="1">
      <alignment vertical="center"/>
    </xf>
    <xf numFmtId="4" fontId="7" fillId="4" borderId="11" xfId="0" applyNumberFormat="1" applyFont="1" applyFill="1" applyBorder="1" applyAlignment="1">
      <alignment vertical="center"/>
    </xf>
    <xf numFmtId="2" fontId="5" fillId="4" borderId="11" xfId="0" applyNumberFormat="1" applyFont="1" applyFill="1" applyBorder="1" applyAlignment="1">
      <alignment vertical="center"/>
    </xf>
    <xf numFmtId="2" fontId="2" fillId="4" borderId="4" xfId="0" applyNumberFormat="1" applyFont="1" applyFill="1" applyBorder="1" applyAlignment="1">
      <alignment vertical="center"/>
    </xf>
    <xf numFmtId="2" fontId="2" fillId="4" borderId="20" xfId="0" applyNumberFormat="1" applyFont="1" applyFill="1" applyBorder="1" applyAlignment="1">
      <alignment vertical="center"/>
    </xf>
    <xf numFmtId="0" fontId="2" fillId="4" borderId="27" xfId="0" applyFont="1" applyFill="1" applyBorder="1" applyAlignment="1">
      <alignment horizontal="left" vertical="center"/>
    </xf>
    <xf numFmtId="0" fontId="2" fillId="0" borderId="27" xfId="0" applyFont="1" applyBorder="1" applyAlignment="1">
      <alignment horizontal="center" vertical="center"/>
    </xf>
    <xf numFmtId="0" fontId="5" fillId="0" borderId="27" xfId="0" applyFont="1" applyBorder="1" applyAlignment="1">
      <alignment horizontal="center" vertical="center"/>
    </xf>
    <xf numFmtId="165" fontId="7" fillId="7" borderId="11" xfId="0" applyNumberFormat="1" applyFont="1" applyFill="1" applyBorder="1" applyAlignment="1">
      <alignment vertical="center"/>
    </xf>
    <xf numFmtId="0" fontId="5" fillId="0" borderId="34" xfId="0" applyFont="1" applyBorder="1" applyAlignment="1">
      <alignment vertical="center"/>
    </xf>
    <xf numFmtId="164" fontId="2" fillId="0" borderId="20" xfId="0" applyNumberFormat="1" applyFont="1" applyBorder="1" applyAlignment="1">
      <alignment vertical="center"/>
    </xf>
    <xf numFmtId="164" fontId="2" fillId="0" borderId="21" xfId="0" applyNumberFormat="1" applyFont="1" applyBorder="1" applyAlignment="1">
      <alignment vertical="center"/>
    </xf>
    <xf numFmtId="0" fontId="5" fillId="0" borderId="34" xfId="0" applyFont="1" applyBorder="1" applyAlignment="1">
      <alignment horizontal="center" vertical="center"/>
    </xf>
    <xf numFmtId="0" fontId="2" fillId="4" borderId="20" xfId="0" applyFont="1" applyFill="1" applyBorder="1" applyAlignment="1">
      <alignment horizontal="center" vertical="center"/>
    </xf>
    <xf numFmtId="2" fontId="2" fillId="4" borderId="21" xfId="0" applyNumberFormat="1" applyFont="1" applyFill="1" applyBorder="1" applyAlignment="1">
      <alignment horizontal="center" vertical="center"/>
    </xf>
    <xf numFmtId="0" fontId="19" fillId="0" borderId="0" xfId="0" applyFont="1"/>
    <xf numFmtId="0" fontId="5" fillId="4" borderId="35" xfId="0" applyFont="1" applyFill="1" applyBorder="1" applyAlignment="1">
      <alignment vertical="center"/>
    </xf>
    <xf numFmtId="0" fontId="2" fillId="5" borderId="44" xfId="0" applyFont="1" applyFill="1" applyBorder="1" applyAlignment="1">
      <alignment horizontal="center" vertical="center"/>
    </xf>
    <xf numFmtId="0" fontId="5" fillId="4" borderId="44" xfId="0" applyFont="1" applyFill="1" applyBorder="1" applyAlignment="1">
      <alignment vertical="center"/>
    </xf>
    <xf numFmtId="0" fontId="5" fillId="0" borderId="44" xfId="0" applyFont="1" applyBorder="1" applyAlignment="1">
      <alignment horizontal="left"/>
    </xf>
    <xf numFmtId="0" fontId="5" fillId="0" borderId="44" xfId="0" applyFont="1" applyBorder="1" applyAlignment="1">
      <alignment horizontal="center" vertical="center" wrapText="1"/>
    </xf>
    <xf numFmtId="164" fontId="2" fillId="4" borderId="44" xfId="0" applyNumberFormat="1" applyFont="1" applyFill="1" applyBorder="1" applyAlignment="1">
      <alignment horizontal="center" vertical="center"/>
    </xf>
    <xf numFmtId="0" fontId="5" fillId="4" borderId="44" xfId="0" applyFont="1" applyFill="1" applyBorder="1" applyAlignment="1">
      <alignment horizontal="center" vertical="center"/>
    </xf>
    <xf numFmtId="164" fontId="5" fillId="4" borderId="44" xfId="0" applyNumberFormat="1" applyFont="1" applyFill="1" applyBorder="1" applyAlignment="1">
      <alignment horizontal="center" vertical="center"/>
    </xf>
    <xf numFmtId="0" fontId="6" fillId="0" borderId="23" xfId="0" applyFont="1" applyBorder="1"/>
    <xf numFmtId="0" fontId="6" fillId="0" borderId="24" xfId="0" applyFont="1" applyBorder="1"/>
    <xf numFmtId="0" fontId="28" fillId="5" borderId="6" xfId="0" applyFont="1" applyFill="1" applyBorder="1" applyAlignment="1">
      <alignment vertical="center" wrapText="1"/>
    </xf>
    <xf numFmtId="0" fontId="26" fillId="0" borderId="4" xfId="0" applyFont="1" applyBorder="1" applyAlignment="1">
      <alignment horizontal="left"/>
    </xf>
    <xf numFmtId="0" fontId="26" fillId="0" borderId="4" xfId="0" applyFont="1" applyBorder="1" applyAlignment="1">
      <alignment horizontal="center" vertical="center" wrapText="1"/>
    </xf>
    <xf numFmtId="0" fontId="26" fillId="0" borderId="4" xfId="0" applyFont="1" applyBorder="1" applyAlignment="1">
      <alignment vertical="center" wrapText="1"/>
    </xf>
    <xf numFmtId="164" fontId="28" fillId="4" borderId="44" xfId="0" applyNumberFormat="1" applyFont="1" applyFill="1" applyBorder="1" applyAlignment="1">
      <alignment horizontal="center" vertical="center"/>
    </xf>
    <xf numFmtId="166" fontId="5" fillId="0" borderId="1" xfId="0" applyNumberFormat="1" applyFont="1" applyBorder="1" applyAlignment="1">
      <alignment horizontal="center" vertical="center"/>
    </xf>
    <xf numFmtId="0" fontId="26" fillId="0" borderId="10" xfId="0" applyFont="1" applyBorder="1" applyAlignment="1">
      <alignment vertical="center" wrapText="1"/>
    </xf>
    <xf numFmtId="0" fontId="26" fillId="0" borderId="4" xfId="0" applyFont="1" applyBorder="1" applyAlignment="1">
      <alignment horizontal="center" vertical="center"/>
    </xf>
    <xf numFmtId="0" fontId="35" fillId="0" borderId="0" xfId="0" applyFont="1"/>
    <xf numFmtId="0" fontId="36" fillId="0" borderId="0" xfId="0" applyFont="1"/>
    <xf numFmtId="0" fontId="2" fillId="3" borderId="44" xfId="0" applyFont="1" applyFill="1" applyBorder="1" applyAlignment="1">
      <alignment horizontal="center" vertical="center" wrapText="1"/>
    </xf>
    <xf numFmtId="0" fontId="7" fillId="4" borderId="44" xfId="0" applyFont="1" applyFill="1" applyBorder="1" applyAlignment="1">
      <alignment horizontal="center" vertical="center" wrapText="1"/>
    </xf>
    <xf numFmtId="164" fontId="5" fillId="4" borderId="44" xfId="0" applyNumberFormat="1" applyFont="1" applyFill="1" applyBorder="1" applyAlignment="1">
      <alignment vertical="center"/>
    </xf>
    <xf numFmtId="0" fontId="5" fillId="0" borderId="44" xfId="0" applyFont="1" applyBorder="1" applyAlignment="1">
      <alignment horizontal="center"/>
    </xf>
    <xf numFmtId="0" fontId="26" fillId="0" borderId="44" xfId="0" applyFont="1" applyBorder="1" applyAlignment="1">
      <alignment horizontal="left"/>
    </xf>
    <xf numFmtId="0" fontId="2" fillId="3" borderId="45" xfId="0" applyFont="1" applyFill="1" applyBorder="1" applyAlignment="1">
      <alignment horizontal="center" vertical="center" wrapText="1"/>
    </xf>
    <xf numFmtId="0" fontId="5" fillId="0" borderId="45" xfId="0" applyFont="1" applyBorder="1" applyAlignment="1">
      <alignment horizontal="center" vertical="center" wrapText="1"/>
    </xf>
    <xf numFmtId="164" fontId="5" fillId="4" borderId="46" xfId="0" applyNumberFormat="1" applyFont="1" applyFill="1" applyBorder="1" applyAlignment="1">
      <alignment vertical="center"/>
    </xf>
    <xf numFmtId="0" fontId="6" fillId="0" borderId="35" xfId="0" applyFont="1" applyBorder="1"/>
    <xf numFmtId="0" fontId="5" fillId="0" borderId="35" xfId="0" applyFont="1" applyBorder="1"/>
    <xf numFmtId="0" fontId="28" fillId="5" borderId="50" xfId="0" applyFont="1" applyFill="1" applyBorder="1" applyAlignment="1">
      <alignment vertical="center" wrapText="1"/>
    </xf>
    <xf numFmtId="0" fontId="2" fillId="5" borderId="50" xfId="0" applyFont="1" applyFill="1" applyBorder="1" applyAlignment="1">
      <alignment vertical="center" wrapText="1"/>
    </xf>
    <xf numFmtId="0" fontId="2" fillId="5" borderId="51" xfId="0" applyFont="1" applyFill="1" applyBorder="1" applyAlignment="1">
      <alignment vertical="center" wrapText="1"/>
    </xf>
    <xf numFmtId="0" fontId="5" fillId="4" borderId="52" xfId="0" applyFont="1" applyFill="1" applyBorder="1" applyAlignment="1">
      <alignment vertical="center"/>
    </xf>
    <xf numFmtId="0" fontId="5" fillId="4" borderId="53" xfId="0" applyFont="1" applyFill="1" applyBorder="1" applyAlignment="1">
      <alignment vertical="center"/>
    </xf>
    <xf numFmtId="2" fontId="2" fillId="4" borderId="56" xfId="0" applyNumberFormat="1" applyFont="1" applyFill="1" applyBorder="1" applyAlignment="1">
      <alignment horizontal="center" vertical="center"/>
    </xf>
    <xf numFmtId="2" fontId="2" fillId="4" borderId="57" xfId="0" applyNumberFormat="1" applyFont="1" applyFill="1" applyBorder="1" applyAlignment="1">
      <alignment horizontal="center" vertical="center"/>
    </xf>
    <xf numFmtId="0" fontId="2" fillId="0" borderId="44" xfId="0" applyFont="1" applyBorder="1" applyAlignment="1">
      <alignment vertical="center"/>
    </xf>
    <xf numFmtId="164" fontId="5" fillId="0" borderId="44" xfId="0" applyNumberFormat="1" applyFont="1" applyBorder="1"/>
    <xf numFmtId="0" fontId="5" fillId="0" borderId="44" xfId="0" applyFont="1" applyBorder="1"/>
    <xf numFmtId="0" fontId="28" fillId="5" borderId="59" xfId="0" applyFont="1" applyFill="1" applyBorder="1" applyAlignment="1">
      <alignment vertical="center" wrapText="1"/>
    </xf>
    <xf numFmtId="0" fontId="2" fillId="5" borderId="59" xfId="0" applyFont="1" applyFill="1" applyBorder="1" applyAlignment="1">
      <alignment vertical="center" wrapText="1"/>
    </xf>
    <xf numFmtId="0" fontId="2" fillId="4" borderId="45" xfId="0" applyFont="1" applyFill="1" applyBorder="1" applyAlignment="1">
      <alignment horizontal="center" vertical="center"/>
    </xf>
    <xf numFmtId="0" fontId="5" fillId="4" borderId="45" xfId="0" applyFont="1" applyFill="1" applyBorder="1" applyAlignment="1">
      <alignment horizontal="center" vertical="center"/>
    </xf>
    <xf numFmtId="0" fontId="5" fillId="4" borderId="61" xfId="0" applyFont="1" applyFill="1" applyBorder="1" applyAlignment="1">
      <alignment vertical="center"/>
    </xf>
    <xf numFmtId="165" fontId="2" fillId="0" borderId="62" xfId="0" applyNumberFormat="1" applyFont="1" applyBorder="1" applyAlignment="1">
      <alignment vertical="center"/>
    </xf>
    <xf numFmtId="0" fontId="26" fillId="0" borderId="4" xfId="0" applyFont="1" applyBorder="1" applyAlignment="1">
      <alignment wrapText="1"/>
    </xf>
    <xf numFmtId="0" fontId="35" fillId="0" borderId="0" xfId="0" applyFont="1" applyAlignment="1">
      <alignment wrapText="1"/>
    </xf>
    <xf numFmtId="165" fontId="5" fillId="0" borderId="44" xfId="0" applyNumberFormat="1" applyFont="1" applyBorder="1" applyAlignment="1">
      <alignment vertical="center"/>
    </xf>
    <xf numFmtId="8" fontId="5" fillId="0" borderId="44" xfId="0" applyNumberFormat="1" applyFont="1" applyBorder="1" applyAlignment="1">
      <alignment vertical="center"/>
    </xf>
    <xf numFmtId="165" fontId="7" fillId="0" borderId="44" xfId="0" applyNumberFormat="1" applyFont="1" applyBorder="1" applyAlignment="1">
      <alignment vertical="center"/>
    </xf>
    <xf numFmtId="0" fontId="2" fillId="3" borderId="62" xfId="0" applyFont="1" applyFill="1" applyBorder="1" applyAlignment="1">
      <alignment horizontal="center" vertical="center" wrapText="1"/>
    </xf>
    <xf numFmtId="164" fontId="2" fillId="3" borderId="62" xfId="0" applyNumberFormat="1" applyFont="1" applyFill="1" applyBorder="1" applyAlignment="1">
      <alignment horizontal="center" vertical="center" wrapText="1"/>
    </xf>
    <xf numFmtId="164" fontId="2" fillId="3" borderId="63" xfId="0" applyNumberFormat="1" applyFont="1" applyFill="1" applyBorder="1" applyAlignment="1">
      <alignment horizontal="center" vertical="center" wrapText="1"/>
    </xf>
    <xf numFmtId="0" fontId="37" fillId="8" borderId="0" xfId="0" applyFont="1" applyFill="1" applyAlignment="1">
      <alignment vertical="center"/>
    </xf>
    <xf numFmtId="0" fontId="28" fillId="3" borderId="46" xfId="0" applyFont="1" applyFill="1" applyBorder="1" applyAlignment="1">
      <alignment horizontal="center" vertical="center" wrapText="1"/>
    </xf>
    <xf numFmtId="166" fontId="28" fillId="0" borderId="21" xfId="0" applyNumberFormat="1" applyFont="1" applyBorder="1" applyAlignment="1">
      <alignment horizontal="center" vertical="center"/>
    </xf>
    <xf numFmtId="0" fontId="28" fillId="0" borderId="20" xfId="0" applyFont="1" applyBorder="1" applyAlignment="1">
      <alignment horizontal="center" vertical="center" wrapText="1"/>
    </xf>
    <xf numFmtId="164" fontId="38" fillId="0" borderId="4" xfId="0" applyNumberFormat="1" applyFont="1" applyBorder="1" applyAlignment="1">
      <alignment vertical="center"/>
    </xf>
    <xf numFmtId="164" fontId="38" fillId="0" borderId="11" xfId="0" applyNumberFormat="1" applyFont="1" applyBorder="1" applyAlignment="1">
      <alignment vertical="center"/>
    </xf>
    <xf numFmtId="165" fontId="38" fillId="7" borderId="4" xfId="0" applyNumberFormat="1" applyFont="1" applyFill="1" applyBorder="1" applyAlignment="1">
      <alignment vertical="center"/>
    </xf>
    <xf numFmtId="165" fontId="38" fillId="7" borderId="11" xfId="0" applyNumberFormat="1" applyFont="1" applyFill="1" applyBorder="1" applyAlignment="1">
      <alignment vertical="center"/>
    </xf>
    <xf numFmtId="0" fontId="1" fillId="0" borderId="0" xfId="0" applyFont="1" applyAlignment="1">
      <alignment horizontal="center" wrapText="1"/>
    </xf>
    <xf numFmtId="0" fontId="0" fillId="0" borderId="0" xfId="0"/>
    <xf numFmtId="0" fontId="1" fillId="0" borderId="0" xfId="0" applyFont="1" applyAlignment="1">
      <alignment horizontal="center"/>
    </xf>
    <xf numFmtId="0" fontId="2" fillId="0" borderId="0" xfId="0" applyFont="1" applyAlignment="1">
      <alignment horizontal="center" vertical="center" shrinkToFit="1" readingOrder="1"/>
    </xf>
    <xf numFmtId="0" fontId="28" fillId="0" borderId="0" xfId="0" applyFont="1" applyAlignment="1">
      <alignment horizontal="center" vertical="center" wrapText="1"/>
    </xf>
    <xf numFmtId="0" fontId="31" fillId="0" borderId="0" xfId="0" applyFont="1" applyAlignment="1">
      <alignment horizontal="center"/>
    </xf>
    <xf numFmtId="0" fontId="2" fillId="0" borderId="1" xfId="0" applyFont="1" applyBorder="1" applyAlignment="1">
      <alignment horizontal="center"/>
    </xf>
    <xf numFmtId="0" fontId="6" fillId="0" borderId="3" xfId="0" applyFont="1" applyBorder="1"/>
    <xf numFmtId="0" fontId="2" fillId="0" borderId="0" xfId="0" applyFont="1" applyAlignment="1">
      <alignment horizontal="center" wrapText="1"/>
    </xf>
    <xf numFmtId="0" fontId="2" fillId="0" borderId="0" xfId="0" applyFont="1" applyAlignment="1">
      <alignment horizontal="center"/>
    </xf>
    <xf numFmtId="0" fontId="3" fillId="0" borderId="0" xfId="0" applyFont="1" applyAlignment="1">
      <alignment horizontal="center" vertical="center" shrinkToFit="1" readingOrder="1"/>
    </xf>
    <xf numFmtId="0" fontId="29" fillId="0" borderId="0" xfId="0" applyFont="1" applyAlignment="1">
      <alignment horizontal="center" vertical="center" wrapText="1"/>
    </xf>
    <xf numFmtId="0" fontId="2" fillId="2" borderId="1" xfId="0" applyFont="1" applyFill="1" applyBorder="1" applyAlignment="1">
      <alignment horizontal="center"/>
    </xf>
    <xf numFmtId="0" fontId="6" fillId="0" borderId="2" xfId="0" applyFont="1" applyBorder="1"/>
    <xf numFmtId="0" fontId="9" fillId="6" borderId="10" xfId="0" applyFont="1" applyFill="1" applyBorder="1" applyAlignment="1">
      <alignment horizontal="center" vertical="center" wrapText="1"/>
    </xf>
    <xf numFmtId="0" fontId="6" fillId="0" borderId="15" xfId="0" applyFont="1" applyBorder="1"/>
    <xf numFmtId="0" fontId="6" fillId="0" borderId="13" xfId="0" applyFont="1" applyBorder="1"/>
    <xf numFmtId="0" fontId="8" fillId="6" borderId="9" xfId="0" applyFont="1" applyFill="1" applyBorder="1" applyAlignment="1">
      <alignment horizontal="center" vertical="center"/>
    </xf>
    <xf numFmtId="0" fontId="6" fillId="0" borderId="12" xfId="0" applyFont="1" applyBorder="1"/>
    <xf numFmtId="0" fontId="6" fillId="0" borderId="18" xfId="0" applyFont="1" applyBorder="1"/>
    <xf numFmtId="0" fontId="6" fillId="0" borderId="19" xfId="0" applyFont="1" applyBorder="1"/>
    <xf numFmtId="0" fontId="9" fillId="0" borderId="14" xfId="0" applyFont="1" applyBorder="1" applyAlignment="1">
      <alignment horizontal="left" vertical="center" wrapText="1"/>
    </xf>
    <xf numFmtId="0" fontId="6" fillId="0" borderId="17" xfId="0" applyFont="1" applyBorder="1"/>
    <xf numFmtId="0" fontId="6" fillId="0" borderId="16" xfId="0" applyFont="1" applyBorder="1"/>
    <xf numFmtId="0" fontId="8" fillId="5" borderId="7" xfId="0" applyFont="1" applyFill="1" applyBorder="1" applyAlignment="1">
      <alignment horizontal="center" vertical="center" wrapText="1"/>
    </xf>
    <xf numFmtId="0" fontId="6" fillId="0" borderId="8" xfId="0" applyFont="1" applyBorder="1"/>
    <xf numFmtId="0" fontId="9" fillId="0" borderId="14" xfId="0" applyFont="1" applyBorder="1" applyAlignment="1">
      <alignment horizontal="center" vertical="center" wrapText="1"/>
    </xf>
    <xf numFmtId="0" fontId="5" fillId="0" borderId="1" xfId="0" applyFont="1" applyBorder="1" applyAlignment="1">
      <alignment horizontal="center" vertical="center"/>
    </xf>
    <xf numFmtId="0" fontId="13" fillId="0" borderId="32" xfId="0" applyFont="1" applyBorder="1" applyAlignment="1">
      <alignment horizontal="center" vertical="center" wrapText="1"/>
    </xf>
    <xf numFmtId="0" fontId="6" fillId="0" borderId="32" xfId="0" applyFont="1" applyBorder="1"/>
    <xf numFmtId="164" fontId="2" fillId="0" borderId="28" xfId="0" applyNumberFormat="1" applyFont="1" applyBorder="1" applyAlignment="1">
      <alignment horizontal="center" wrapText="1"/>
    </xf>
    <xf numFmtId="0" fontId="28" fillId="0" borderId="29" xfId="0" applyFont="1" applyBorder="1" applyAlignment="1">
      <alignment horizontal="center" vertical="center" wrapText="1"/>
    </xf>
    <xf numFmtId="0" fontId="6" fillId="0" borderId="30" xfId="0" applyFont="1" applyBorder="1"/>
    <xf numFmtId="0" fontId="6" fillId="0" borderId="31" xfId="0" applyFont="1" applyBorder="1"/>
    <xf numFmtId="0" fontId="33" fillId="3" borderId="22" xfId="0" applyFont="1" applyFill="1" applyBorder="1" applyAlignment="1">
      <alignment horizontal="center" vertical="top" wrapText="1"/>
    </xf>
    <xf numFmtId="0" fontId="6" fillId="0" borderId="23" xfId="0" applyFont="1" applyBorder="1"/>
    <xf numFmtId="0" fontId="8" fillId="0" borderId="7" xfId="0" applyFont="1" applyBorder="1" applyAlignment="1">
      <alignment horizontal="center" vertical="center" wrapText="1"/>
    </xf>
    <xf numFmtId="0" fontId="6" fillId="0" borderId="25" xfId="0" applyFont="1" applyBorder="1"/>
    <xf numFmtId="0" fontId="34" fillId="0" borderId="1" xfId="0" applyFont="1" applyBorder="1" applyAlignment="1">
      <alignment horizontal="left" vertical="center" wrapText="1"/>
    </xf>
    <xf numFmtId="0" fontId="34" fillId="0" borderId="1" xfId="0" applyFont="1" applyBorder="1" applyAlignment="1">
      <alignment horizontal="center" vertical="center" wrapText="1"/>
    </xf>
    <xf numFmtId="0" fontId="11" fillId="0" borderId="0" xfId="0" applyFont="1" applyAlignment="1">
      <alignment horizontal="center" vertical="center" shrinkToFit="1" readingOrder="1"/>
    </xf>
    <xf numFmtId="0" fontId="8" fillId="3" borderId="22" xfId="0" applyFont="1" applyFill="1" applyBorder="1" applyAlignment="1">
      <alignment horizontal="center" vertical="top" wrapText="1"/>
    </xf>
    <xf numFmtId="0" fontId="28" fillId="3" borderId="1" xfId="0" applyFont="1" applyFill="1" applyBorder="1" applyAlignment="1">
      <alignment horizontal="center" vertical="center" wrapText="1"/>
    </xf>
    <xf numFmtId="0" fontId="5" fillId="0" borderId="0" xfId="0" applyFont="1" applyAlignment="1">
      <alignment horizontal="left" vertical="center" wrapText="1"/>
    </xf>
    <xf numFmtId="0" fontId="14" fillId="0" borderId="0" xfId="0" applyFont="1" applyAlignment="1">
      <alignment horizontal="center" wrapText="1"/>
    </xf>
    <xf numFmtId="0" fontId="14" fillId="0" borderId="0" xfId="0" applyFont="1" applyAlignment="1">
      <alignment horizontal="center"/>
    </xf>
    <xf numFmtId="0" fontId="2" fillId="3" borderId="1" xfId="0" applyFont="1" applyFill="1" applyBorder="1" applyAlignment="1">
      <alignment horizontal="center" vertical="center" wrapText="1"/>
    </xf>
    <xf numFmtId="0" fontId="29" fillId="0" borderId="0" xfId="0" applyFont="1" applyAlignment="1">
      <alignment horizontal="center" vertical="center" shrinkToFit="1" readingOrder="1"/>
    </xf>
    <xf numFmtId="0" fontId="2" fillId="0" borderId="1" xfId="0" applyFont="1" applyBorder="1" applyAlignment="1">
      <alignment horizontal="left" vertical="center"/>
    </xf>
    <xf numFmtId="0" fontId="5" fillId="0" borderId="1" xfId="0" applyFont="1" applyBorder="1" applyAlignment="1">
      <alignment horizontal="left" vertical="center"/>
    </xf>
    <xf numFmtId="0" fontId="2" fillId="0" borderId="38" xfId="0" applyFont="1" applyBorder="1" applyAlignment="1">
      <alignment horizontal="left" vertical="center"/>
    </xf>
    <xf numFmtId="0" fontId="2" fillId="5" borderId="36" xfId="0" applyFont="1" applyFill="1" applyBorder="1" applyAlignment="1">
      <alignment horizontal="left" vertical="center"/>
    </xf>
    <xf numFmtId="0" fontId="6" fillId="0" borderId="37" xfId="0" applyFont="1" applyBorder="1"/>
    <xf numFmtId="0" fontId="5" fillId="0" borderId="1" xfId="0" applyFont="1" applyBorder="1" applyAlignment="1">
      <alignment horizontal="left" vertical="center" wrapText="1"/>
    </xf>
    <xf numFmtId="0" fontId="2" fillId="0" borderId="38" xfId="0" applyFont="1" applyBorder="1" applyAlignment="1">
      <alignment horizontal="left" vertical="center" wrapText="1"/>
    </xf>
    <xf numFmtId="0" fontId="2" fillId="0" borderId="1" xfId="0" applyFont="1" applyBorder="1" applyAlignment="1">
      <alignment horizontal="left" vertical="center" wrapText="1"/>
    </xf>
    <xf numFmtId="0" fontId="5" fillId="4" borderId="1" xfId="0" applyFont="1" applyFill="1" applyBorder="1" applyAlignment="1">
      <alignment horizontal="left" vertical="center"/>
    </xf>
    <xf numFmtId="0" fontId="5" fillId="0" borderId="0" xfId="0" applyFont="1" applyAlignment="1">
      <alignment horizontal="center" vertical="center"/>
    </xf>
    <xf numFmtId="0" fontId="2" fillId="0" borderId="28" xfId="0" applyFont="1" applyBorder="1" applyAlignment="1">
      <alignment horizontal="left" vertical="center" wrapText="1"/>
    </xf>
    <xf numFmtId="0" fontId="6" fillId="0" borderId="3" xfId="0" applyFont="1" applyBorder="1" applyAlignment="1">
      <alignment wrapText="1"/>
    </xf>
    <xf numFmtId="0" fontId="2" fillId="5" borderId="36" xfId="0" applyFont="1" applyFill="1" applyBorder="1" applyAlignment="1">
      <alignment horizontal="left" vertical="center" wrapText="1"/>
    </xf>
    <xf numFmtId="0" fontId="10" fillId="5" borderId="58" xfId="0" applyFont="1" applyFill="1" applyBorder="1" applyAlignment="1">
      <alignment horizontal="left" vertical="center"/>
    </xf>
    <xf numFmtId="0" fontId="6" fillId="0" borderId="59" xfId="0" applyFont="1" applyBorder="1"/>
    <xf numFmtId="0" fontId="2" fillId="0" borderId="44" xfId="0" applyFont="1" applyBorder="1" applyAlignment="1">
      <alignment horizontal="left" vertical="center"/>
    </xf>
    <xf numFmtId="0" fontId="6" fillId="0" borderId="44" xfId="0" applyFont="1" applyBorder="1"/>
    <xf numFmtId="0" fontId="5" fillId="0" borderId="44" xfId="0" applyFont="1" applyBorder="1" applyAlignment="1">
      <alignment horizontal="left" vertical="center" wrapText="1"/>
    </xf>
    <xf numFmtId="0" fontId="5" fillId="0" borderId="44" xfId="0" applyFont="1" applyBorder="1" applyAlignment="1">
      <alignment horizontal="left" vertical="center"/>
    </xf>
    <xf numFmtId="0" fontId="2" fillId="5" borderId="58" xfId="0" applyFont="1" applyFill="1" applyBorder="1" applyAlignment="1">
      <alignment horizontal="center" vertical="center"/>
    </xf>
    <xf numFmtId="0" fontId="26" fillId="7" borderId="44" xfId="0" applyFont="1" applyFill="1" applyBorder="1" applyAlignment="1">
      <alignment horizontal="left" vertical="center" wrapText="1"/>
    </xf>
    <xf numFmtId="0" fontId="2" fillId="0" borderId="62" xfId="0" applyFont="1" applyBorder="1" applyAlignment="1">
      <alignment horizontal="left" vertical="center"/>
    </xf>
    <xf numFmtId="0" fontId="6" fillId="0" borderId="62" xfId="0" applyFont="1" applyBorder="1"/>
    <xf numFmtId="0" fontId="2" fillId="4" borderId="38" xfId="0" applyFont="1" applyFill="1" applyBorder="1" applyAlignment="1">
      <alignment horizontal="center" vertical="center"/>
    </xf>
    <xf numFmtId="0" fontId="6" fillId="0" borderId="39" xfId="0" applyFont="1" applyBorder="1"/>
    <xf numFmtId="0" fontId="5" fillId="5" borderId="36" xfId="0" applyFont="1" applyFill="1" applyBorder="1" applyAlignment="1">
      <alignment horizontal="left" vertical="center"/>
    </xf>
    <xf numFmtId="0" fontId="8" fillId="4" borderId="1" xfId="0" applyFont="1" applyFill="1" applyBorder="1" applyAlignment="1">
      <alignment horizontal="center" vertical="center"/>
    </xf>
    <xf numFmtId="0" fontId="6" fillId="0" borderId="40" xfId="0" applyFont="1" applyBorder="1"/>
    <xf numFmtId="0" fontId="8" fillId="4" borderId="38" xfId="0" applyFont="1" applyFill="1" applyBorder="1" applyAlignment="1">
      <alignment horizontal="center" vertical="center"/>
    </xf>
    <xf numFmtId="0" fontId="2" fillId="5" borderId="41" xfId="0" applyFont="1" applyFill="1" applyBorder="1" applyAlignment="1">
      <alignment horizontal="center" vertical="center"/>
    </xf>
    <xf numFmtId="0" fontId="6" fillId="0" borderId="42" xfId="0" applyFont="1" applyBorder="1"/>
    <xf numFmtId="0" fontId="6" fillId="0" borderId="43" xfId="0" applyFont="1" applyBorder="1"/>
    <xf numFmtId="0" fontId="39" fillId="0" borderId="0" xfId="0" applyFont="1" applyAlignment="1">
      <alignment horizontal="center" vertical="center" shrinkToFit="1" readingOrder="1"/>
    </xf>
    <xf numFmtId="0" fontId="2" fillId="4" borderId="35" xfId="0" applyFont="1" applyFill="1" applyBorder="1" applyAlignment="1">
      <alignment horizontal="center" vertical="center" wrapText="1"/>
    </xf>
    <xf numFmtId="0" fontId="2" fillId="5" borderId="7" xfId="0" applyFont="1" applyFill="1" applyBorder="1" applyAlignment="1">
      <alignment horizontal="left" vertical="center" wrapText="1"/>
    </xf>
    <xf numFmtId="0" fontId="5" fillId="4" borderId="29" xfId="0" applyFont="1" applyFill="1" applyBorder="1" applyAlignment="1">
      <alignment horizontal="center" vertical="center"/>
    </xf>
    <xf numFmtId="0" fontId="7" fillId="7" borderId="28" xfId="0" applyFont="1" applyFill="1" applyBorder="1" applyAlignment="1">
      <alignment horizontal="left" vertical="center" wrapText="1"/>
    </xf>
    <xf numFmtId="0" fontId="10" fillId="7" borderId="28" xfId="0" applyFont="1" applyFill="1" applyBorder="1" applyAlignment="1">
      <alignment horizontal="left" vertical="center" wrapText="1"/>
    </xf>
    <xf numFmtId="0" fontId="7" fillId="7" borderId="29" xfId="0" applyFont="1" applyFill="1" applyBorder="1" applyAlignment="1">
      <alignment horizontal="left" vertical="center" wrapText="1"/>
    </xf>
    <xf numFmtId="0" fontId="2" fillId="5" borderId="47" xfId="0" applyFont="1" applyFill="1" applyBorder="1" applyAlignment="1">
      <alignment horizontal="center" vertical="center"/>
    </xf>
    <xf numFmtId="0" fontId="6" fillId="0" borderId="48" xfId="0" applyFont="1" applyBorder="1"/>
    <xf numFmtId="0" fontId="6" fillId="0" borderId="49" xfId="0" applyFont="1" applyBorder="1"/>
    <xf numFmtId="0" fontId="2" fillId="0" borderId="54" xfId="0" applyFont="1" applyBorder="1" applyAlignment="1">
      <alignment horizontal="left" vertical="center" wrapText="1"/>
    </xf>
    <xf numFmtId="0" fontId="6" fillId="0" borderId="55" xfId="0" applyFont="1" applyBorder="1"/>
    <xf numFmtId="0" fontId="2" fillId="2" borderId="35" xfId="0" applyFont="1" applyFill="1" applyBorder="1" applyAlignment="1">
      <alignment horizontal="center" vertical="center"/>
    </xf>
    <xf numFmtId="0" fontId="6" fillId="0" borderId="25" xfId="0" applyFont="1" applyBorder="1" applyAlignment="1">
      <alignment wrapText="1"/>
    </xf>
    <xf numFmtId="0" fontId="2" fillId="5" borderId="28" xfId="0" applyFont="1" applyFill="1" applyBorder="1" applyAlignment="1">
      <alignment horizontal="center" vertical="center"/>
    </xf>
    <xf numFmtId="0" fontId="2" fillId="2" borderId="22" xfId="0" applyFont="1" applyFill="1" applyBorder="1" applyAlignment="1">
      <alignment horizontal="center" vertical="center"/>
    </xf>
    <xf numFmtId="0" fontId="5" fillId="0" borderId="64" xfId="0" applyFont="1" applyBorder="1" applyAlignment="1">
      <alignment horizontal="left" vertical="center"/>
    </xf>
    <xf numFmtId="0" fontId="5" fillId="0" borderId="65" xfId="0" applyFont="1" applyBorder="1" applyAlignment="1">
      <alignment horizontal="left" vertical="center"/>
    </xf>
    <xf numFmtId="0" fontId="30" fillId="0" borderId="0" xfId="0" applyFont="1" applyAlignment="1">
      <alignment horizontal="center"/>
    </xf>
    <xf numFmtId="0" fontId="2" fillId="3" borderId="61" xfId="0" applyFont="1" applyFill="1" applyBorder="1" applyAlignment="1">
      <alignment horizontal="center" vertical="center" wrapText="1"/>
    </xf>
    <xf numFmtId="0" fontId="17" fillId="0" borderId="0" xfId="0" applyFont="1" applyAlignment="1">
      <alignment horizontal="center"/>
    </xf>
    <xf numFmtId="0" fontId="18" fillId="0" borderId="0" xfId="0" applyFont="1" applyAlignment="1">
      <alignment horizontal="center"/>
    </xf>
    <xf numFmtId="0" fontId="32" fillId="0" borderId="0" xfId="0" applyFont="1" applyAlignment="1">
      <alignment horizontal="center"/>
    </xf>
    <xf numFmtId="0" fontId="19" fillId="0" borderId="0" xfId="0" applyFont="1" applyAlignment="1">
      <alignment horizontal="center" vertical="center" shrinkToFit="1" readingOrder="1"/>
    </xf>
    <xf numFmtId="0" fontId="20" fillId="2" borderId="58" xfId="0" applyFont="1" applyFill="1" applyBorder="1" applyAlignment="1">
      <alignment horizontal="center"/>
    </xf>
    <xf numFmtId="0" fontId="6" fillId="0" borderId="60" xfId="0" applyFont="1" applyBorder="1"/>
  </cellXfs>
  <cellStyles count="2">
    <cellStyle name="Normal" xfId="0" builtinId="0"/>
    <cellStyle name="Normal 2" xfId="1" xr:uid="{FB273D37-FF3C-418B-A453-53D19E8DE8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hyperlink" Target="#'An IV A Custo G1'!A1"/><Relationship Id="rId7" Type="http://schemas.openxmlformats.org/officeDocument/2006/relationships/hyperlink" Target="#'Anexo III-C Materiais'!A1"/><Relationship Id="rId2" Type="http://schemas.openxmlformats.org/officeDocument/2006/relationships/hyperlink" Target="#'Anexo III-B Uniformes'!A1"/><Relationship Id="rId1" Type="http://schemas.openxmlformats.org/officeDocument/2006/relationships/hyperlink" Target="#'Anexo II-C Sal&#225;rios'!A1"/><Relationship Id="rId6" Type="http://schemas.openxmlformats.org/officeDocument/2006/relationships/hyperlink" Target="#'Anexo II-B Endere&#231;o'!A1"/><Relationship Id="rId5" Type="http://schemas.openxmlformats.org/officeDocument/2006/relationships/hyperlink" Target="#'Anexo II-A Dist. Postos'!A1"/><Relationship Id="rId4" Type="http://schemas.openxmlformats.org/officeDocument/2006/relationships/hyperlink" Target="#'Anexo IV B - Custo Total MDO'!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a="http://schemas.openxmlformats.org/drawingml/2006/main">
  <xdr:oneCellAnchor>
    <xdr:from>
      <xdr:col>9</xdr:col>
      <xdr:colOff>161925</xdr:colOff>
      <xdr:row>5</xdr:row>
      <xdr:rowOff>123825</xdr:rowOff>
    </xdr:from>
    <xdr:ext cx="2495550" cy="942975"/>
    <xdr:sp macro="" textlink="">
      <xdr:nvSpPr>
        <xdr:cNvPr id="3" name="Shape 3">
          <a:hlinkClick xmlns:r="http://schemas.openxmlformats.org/officeDocument/2006/relationships" r:id="rId1"/>
          <a:extLst>
            <a:ext uri="{FF2B5EF4-FFF2-40B4-BE49-F238E27FC236}">
              <a16:creationId xmlns:a16="http://schemas.microsoft.com/office/drawing/2014/main" id="{00000000-0008-0000-0000-000003000000}"/>
            </a:ext>
          </a:extLst>
        </xdr:cNvPr>
        <xdr:cNvSpPr/>
      </xdr:nvSpPr>
      <xdr:spPr>
        <a:xfrm>
          <a:off x="4122038" y="3332325"/>
          <a:ext cx="2447925" cy="8953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a:buNone/>
          </a:pPr>
          <a:r>
            <a:rPr lang="en-US" sz="1200" b="1">
              <a:solidFill>
                <a:schemeClr val="lt1"/>
              </a:solidFill>
              <a:latin typeface="Calibri"/>
              <a:ea typeface="Calibri"/>
              <a:cs typeface="Calibri"/>
              <a:sym typeface="Calibri"/>
            </a:rPr>
            <a:t>Anexo III A - Relação dos Equipamentos (preenchimento licitante)</a:t>
          </a:r>
          <a:endParaRPr sz="1200" b="1">
            <a:latin typeface="Calibri"/>
            <a:ea typeface="Calibri"/>
            <a:cs typeface="Calibri"/>
            <a:sym typeface="Calibri"/>
          </a:endParaRPr>
        </a:p>
      </xdr:txBody>
    </xdr:sp>
    <xdr:clientData fLocksWithSheet="0"/>
  </xdr:oneCellAnchor>
  <xdr:oneCellAnchor>
    <xdr:from>
      <xdr:col>0</xdr:col>
      <xdr:colOff>28575</xdr:colOff>
      <xdr:row>11</xdr:row>
      <xdr:rowOff>85725</xdr:rowOff>
    </xdr:from>
    <xdr:ext cx="2466975" cy="933450"/>
    <xdr:sp macro="" textlink="">
      <xdr:nvSpPr>
        <xdr:cNvPr id="4" name="Shape 4">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4136325" y="3337088"/>
          <a:ext cx="2419350" cy="88582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a:buNone/>
          </a:pPr>
          <a:r>
            <a:rPr lang="en-US" sz="1200" b="1">
              <a:solidFill>
                <a:schemeClr val="lt1"/>
              </a:solidFill>
              <a:latin typeface="Calibri"/>
              <a:ea typeface="Calibri"/>
              <a:cs typeface="Calibri"/>
              <a:sym typeface="Calibri"/>
            </a:rPr>
            <a:t>Anexo III B - Relação </a:t>
          </a:r>
          <a:r>
            <a:rPr lang="en-US" sz="1100" b="1">
              <a:solidFill>
                <a:schemeClr val="lt1"/>
              </a:solidFill>
              <a:latin typeface="Calibri"/>
              <a:ea typeface="Calibri"/>
              <a:cs typeface="Calibri"/>
              <a:sym typeface="Calibri"/>
            </a:rPr>
            <a:t>dos Uniformes, EPIS (preenchimento licitante)</a:t>
          </a:r>
          <a:endParaRPr sz="1200" b="1">
            <a:latin typeface="Calibri"/>
            <a:ea typeface="Calibri"/>
            <a:cs typeface="Calibri"/>
            <a:sym typeface="Calibri"/>
          </a:endParaRPr>
        </a:p>
      </xdr:txBody>
    </xdr:sp>
    <xdr:clientData fLocksWithSheet="0"/>
  </xdr:oneCellAnchor>
  <xdr:oneCellAnchor>
    <xdr:from>
      <xdr:col>5</xdr:col>
      <xdr:colOff>57150</xdr:colOff>
      <xdr:row>11</xdr:row>
      <xdr:rowOff>9525</xdr:rowOff>
    </xdr:from>
    <xdr:ext cx="2466975" cy="952500"/>
    <xdr:sp macro="" textlink="">
      <xdr:nvSpPr>
        <xdr:cNvPr id="6" name="Shape 6">
          <a:hlinkClick xmlns:r="http://schemas.openxmlformats.org/officeDocument/2006/relationships" r:id="rId3"/>
          <a:extLst>
            <a:ext uri="{FF2B5EF4-FFF2-40B4-BE49-F238E27FC236}">
              <a16:creationId xmlns:a16="http://schemas.microsoft.com/office/drawing/2014/main" id="{00000000-0008-0000-0000-000006000000}"/>
            </a:ext>
          </a:extLst>
        </xdr:cNvPr>
        <xdr:cNvSpPr/>
      </xdr:nvSpPr>
      <xdr:spPr>
        <a:xfrm>
          <a:off x="5314950" y="2571750"/>
          <a:ext cx="2466975" cy="95250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a:buNone/>
          </a:pPr>
          <a:r>
            <a:rPr lang="en-US" sz="1200" b="1">
              <a:solidFill>
                <a:schemeClr val="lt1"/>
              </a:solidFill>
              <a:latin typeface="Calibri"/>
              <a:ea typeface="Calibri"/>
              <a:cs typeface="Calibri"/>
              <a:sym typeface="Calibri"/>
            </a:rPr>
            <a:t>Anexo IV A - Custo Postos Grupo 1</a:t>
          </a:r>
          <a:r>
            <a:rPr lang="en-US" sz="1100" b="1">
              <a:solidFill>
                <a:schemeClr val="lt1"/>
              </a:solidFill>
              <a:latin typeface="Calibri"/>
              <a:ea typeface="Calibri"/>
              <a:cs typeface="Calibri"/>
              <a:sym typeface="Calibri"/>
            </a:rPr>
            <a:t> (preenchimento licitante)</a:t>
          </a:r>
          <a:endParaRPr sz="1200" b="1">
            <a:latin typeface="Calibri"/>
            <a:ea typeface="Calibri"/>
            <a:cs typeface="Calibri"/>
            <a:sym typeface="Calibri"/>
          </a:endParaRPr>
        </a:p>
      </xdr:txBody>
    </xdr:sp>
    <xdr:clientData fLocksWithSheet="0"/>
  </xdr:oneCellAnchor>
  <xdr:oneCellAnchor>
    <xdr:from>
      <xdr:col>9</xdr:col>
      <xdr:colOff>209550</xdr:colOff>
      <xdr:row>11</xdr:row>
      <xdr:rowOff>9525</xdr:rowOff>
    </xdr:from>
    <xdr:ext cx="2476500" cy="942975"/>
    <xdr:sp macro="" textlink="">
      <xdr:nvSpPr>
        <xdr:cNvPr id="7" name="Shape 7">
          <a:hlinkClick xmlns:r="http://schemas.openxmlformats.org/officeDocument/2006/relationships" r:id="rId4"/>
          <a:extLst>
            <a:ext uri="{FF2B5EF4-FFF2-40B4-BE49-F238E27FC236}">
              <a16:creationId xmlns:a16="http://schemas.microsoft.com/office/drawing/2014/main" id="{00000000-0008-0000-0000-000007000000}"/>
            </a:ext>
          </a:extLst>
        </xdr:cNvPr>
        <xdr:cNvSpPr/>
      </xdr:nvSpPr>
      <xdr:spPr>
        <a:xfrm>
          <a:off x="7934325" y="2571750"/>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a:buNone/>
          </a:pPr>
          <a:r>
            <a:rPr lang="en-US" sz="1200" b="1">
              <a:solidFill>
                <a:schemeClr val="lt1"/>
              </a:solidFill>
              <a:latin typeface="Calibri"/>
              <a:ea typeface="Calibri"/>
              <a:cs typeface="Calibri"/>
              <a:sym typeface="Calibri"/>
            </a:rPr>
            <a:t>Anexo IV</a:t>
          </a:r>
          <a:r>
            <a:rPr lang="en-US" sz="1200" b="1" baseline="0">
              <a:solidFill>
                <a:schemeClr val="lt1"/>
              </a:solidFill>
              <a:latin typeface="Calibri"/>
              <a:ea typeface="Calibri"/>
              <a:cs typeface="Calibri"/>
              <a:sym typeface="Calibri"/>
            </a:rPr>
            <a:t> B</a:t>
          </a:r>
          <a:r>
            <a:rPr lang="en-US" sz="1200" b="1">
              <a:solidFill>
                <a:schemeClr val="lt1"/>
              </a:solidFill>
              <a:latin typeface="Calibri"/>
              <a:ea typeface="Calibri"/>
              <a:cs typeface="Calibri"/>
              <a:sym typeface="Calibri"/>
            </a:rPr>
            <a:t> - Composição custos totais (preenchimento licitante)</a:t>
          </a:r>
          <a:endParaRPr sz="1200" b="1">
            <a:latin typeface="Calibri"/>
            <a:ea typeface="Calibri"/>
            <a:cs typeface="Calibri"/>
            <a:sym typeface="Calibri"/>
          </a:endParaRPr>
        </a:p>
      </xdr:txBody>
    </xdr:sp>
    <xdr:clientData fLocksWithSheet="0"/>
  </xdr:oneCellAnchor>
  <xdr:oneCellAnchor>
    <xdr:from>
      <xdr:col>0</xdr:col>
      <xdr:colOff>0</xdr:colOff>
      <xdr:row>5</xdr:row>
      <xdr:rowOff>95250</xdr:rowOff>
    </xdr:from>
    <xdr:ext cx="2486025" cy="962025"/>
    <xdr:sp macro="" textlink="">
      <xdr:nvSpPr>
        <xdr:cNvPr id="8" name="Shape 8">
          <a:hlinkClick xmlns:r="http://schemas.openxmlformats.org/officeDocument/2006/relationships" r:id="rId5"/>
          <a:extLst>
            <a:ext uri="{FF2B5EF4-FFF2-40B4-BE49-F238E27FC236}">
              <a16:creationId xmlns:a16="http://schemas.microsoft.com/office/drawing/2014/main" id="{00000000-0008-0000-0000-000008000000}"/>
            </a:ext>
          </a:extLst>
        </xdr:cNvPr>
        <xdr:cNvSpPr/>
      </xdr:nvSpPr>
      <xdr:spPr>
        <a:xfrm>
          <a:off x="4126800" y="3322800"/>
          <a:ext cx="2438400" cy="91440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a:buNone/>
          </a:pPr>
          <a:r>
            <a:rPr lang="en-US" sz="1200" b="1">
              <a:solidFill>
                <a:schemeClr val="lt1"/>
              </a:solidFill>
              <a:latin typeface="Calibri"/>
              <a:ea typeface="Calibri"/>
              <a:cs typeface="Calibri"/>
              <a:sym typeface="Calibri"/>
            </a:rPr>
            <a:t>Anexo II A - Distribuição dos Postos (informativo)</a:t>
          </a:r>
          <a:endParaRPr sz="1200" b="1">
            <a:latin typeface="Calibri"/>
            <a:ea typeface="Calibri"/>
            <a:cs typeface="Calibri"/>
            <a:sym typeface="Calibri"/>
          </a:endParaRPr>
        </a:p>
      </xdr:txBody>
    </xdr:sp>
    <xdr:clientData fLocksWithSheet="0"/>
  </xdr:oneCellAnchor>
  <xdr:oneCellAnchor>
    <xdr:from>
      <xdr:col>2</xdr:col>
      <xdr:colOff>647700</xdr:colOff>
      <xdr:row>5</xdr:row>
      <xdr:rowOff>95250</xdr:rowOff>
    </xdr:from>
    <xdr:ext cx="2486025" cy="962025"/>
    <xdr:sp macro="" textlink="">
      <xdr:nvSpPr>
        <xdr:cNvPr id="9" name="Shape 9">
          <a:hlinkClick xmlns:r="http://schemas.openxmlformats.org/officeDocument/2006/relationships" r:id="rId6"/>
          <a:extLst>
            <a:ext uri="{FF2B5EF4-FFF2-40B4-BE49-F238E27FC236}">
              <a16:creationId xmlns:a16="http://schemas.microsoft.com/office/drawing/2014/main" id="{00000000-0008-0000-0000-000009000000}"/>
            </a:ext>
          </a:extLst>
        </xdr:cNvPr>
        <xdr:cNvSpPr/>
      </xdr:nvSpPr>
      <xdr:spPr>
        <a:xfrm>
          <a:off x="4126800" y="3322800"/>
          <a:ext cx="2438400" cy="914400"/>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a:buNone/>
          </a:pPr>
          <a:r>
            <a:rPr lang="en-US" sz="1200" b="1">
              <a:solidFill>
                <a:schemeClr val="lt1"/>
              </a:solidFill>
              <a:latin typeface="Calibri"/>
              <a:ea typeface="Calibri"/>
              <a:cs typeface="Calibri"/>
              <a:sym typeface="Calibri"/>
            </a:rPr>
            <a:t>Anexo II B - Endereço das Unidades (informativo)</a:t>
          </a:r>
          <a:endParaRPr sz="1200" b="1">
            <a:latin typeface="Calibri"/>
            <a:ea typeface="Calibri"/>
            <a:cs typeface="Calibri"/>
            <a:sym typeface="Calibri"/>
          </a:endParaRPr>
        </a:p>
      </xdr:txBody>
    </xdr:sp>
    <xdr:clientData fLocksWithSheet="0"/>
  </xdr:oneCellAnchor>
  <xdr:oneCellAnchor>
    <xdr:from>
      <xdr:col>5</xdr:col>
      <xdr:colOff>47625</xdr:colOff>
      <xdr:row>5</xdr:row>
      <xdr:rowOff>123825</xdr:rowOff>
    </xdr:from>
    <xdr:ext cx="2495550" cy="942975"/>
    <xdr:sp macro="" textlink="">
      <xdr:nvSpPr>
        <xdr:cNvPr id="10" name="Shape 10">
          <a:hlinkClick xmlns:r="http://schemas.openxmlformats.org/officeDocument/2006/relationships" r:id="rId1"/>
          <a:extLst>
            <a:ext uri="{FF2B5EF4-FFF2-40B4-BE49-F238E27FC236}">
              <a16:creationId xmlns:a16="http://schemas.microsoft.com/office/drawing/2014/main" id="{00000000-0008-0000-0000-00000A000000}"/>
            </a:ext>
          </a:extLst>
        </xdr:cNvPr>
        <xdr:cNvSpPr/>
      </xdr:nvSpPr>
      <xdr:spPr>
        <a:xfrm>
          <a:off x="4122038" y="3332325"/>
          <a:ext cx="2447925" cy="8953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a:buNone/>
          </a:pPr>
          <a:r>
            <a:rPr lang="en-US" sz="1200" b="1">
              <a:solidFill>
                <a:schemeClr val="lt1"/>
              </a:solidFill>
              <a:latin typeface="Calibri"/>
              <a:ea typeface="Calibri"/>
              <a:cs typeface="Calibri"/>
              <a:sym typeface="Calibri"/>
            </a:rPr>
            <a:t>Anexo II C - Salário (informativo)</a:t>
          </a:r>
          <a:endParaRPr sz="1200" b="1">
            <a:latin typeface="Calibri"/>
            <a:ea typeface="Calibri"/>
            <a:cs typeface="Calibri"/>
            <a:sym typeface="Calibri"/>
          </a:endParaRPr>
        </a:p>
      </xdr:txBody>
    </xdr:sp>
    <xdr:clientData fLocksWithSheet="0"/>
  </xdr:oneCellAnchor>
  <xdr:oneCellAnchor>
    <xdr:from>
      <xdr:col>2</xdr:col>
      <xdr:colOff>640650</xdr:colOff>
      <xdr:row>11</xdr:row>
      <xdr:rowOff>89063</xdr:rowOff>
    </xdr:from>
    <xdr:ext cx="2466975" cy="933450"/>
    <xdr:sp macro="" textlink="">
      <xdr:nvSpPr>
        <xdr:cNvPr id="2" name="Shape 4">
          <a:hlinkClick xmlns:r="http://schemas.openxmlformats.org/officeDocument/2006/relationships" r:id="rId7"/>
          <a:extLst>
            <a:ext uri="{FF2B5EF4-FFF2-40B4-BE49-F238E27FC236}">
              <a16:creationId xmlns:a16="http://schemas.microsoft.com/office/drawing/2014/main" id="{3D8F0467-15E9-494B-ACD0-2A238E1B4A45}"/>
            </a:ext>
          </a:extLst>
        </xdr:cNvPr>
        <xdr:cNvSpPr/>
      </xdr:nvSpPr>
      <xdr:spPr>
        <a:xfrm>
          <a:off x="2659950" y="2651288"/>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a:buNone/>
          </a:pPr>
          <a:r>
            <a:rPr lang="en-US" sz="1200" b="1">
              <a:solidFill>
                <a:schemeClr val="lt1"/>
              </a:solidFill>
              <a:latin typeface="Calibri"/>
              <a:ea typeface="Calibri"/>
              <a:cs typeface="Calibri"/>
              <a:sym typeface="Calibri"/>
            </a:rPr>
            <a:t>Anexo III C - Relação </a:t>
          </a:r>
          <a:r>
            <a:rPr lang="en-US" sz="1100" b="1">
              <a:solidFill>
                <a:schemeClr val="lt1"/>
              </a:solidFill>
              <a:latin typeface="Calibri"/>
              <a:ea typeface="Calibri"/>
              <a:cs typeface="Calibri"/>
              <a:sym typeface="Calibri"/>
            </a:rPr>
            <a:t>dos Materiais (preenchimento licitante)</a:t>
          </a:r>
          <a:endParaRPr sz="1200" b="1">
            <a:latin typeface="Calibri"/>
            <a:ea typeface="Calibri"/>
            <a:cs typeface="Calibri"/>
            <a:sym typeface="Calibri"/>
          </a:endParaRPr>
        </a:p>
      </xdr:txBody>
    </xdr: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6</xdr:col>
      <xdr:colOff>200025</xdr:colOff>
      <xdr:row>0</xdr:row>
      <xdr:rowOff>0</xdr:rowOff>
    </xdr:from>
    <xdr:ext cx="904875" cy="609600"/>
    <xdr:pic>
      <xdr:nvPicPr>
        <xdr:cNvPr id="2" name="image1.png">
          <a:hlinkClick xmlns:r="http://schemas.openxmlformats.org/officeDocument/2006/relationships" r:id="rId1"/>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4</xdr:col>
      <xdr:colOff>1876425</xdr:colOff>
      <xdr:row>0</xdr:row>
      <xdr:rowOff>0</xdr:rowOff>
    </xdr:from>
    <xdr:ext cx="1114425" cy="762000"/>
    <xdr:pic>
      <xdr:nvPicPr>
        <xdr:cNvPr id="2" name="image1.png">
          <a:hlinkClick xmlns:r="http://schemas.openxmlformats.org/officeDocument/2006/relationships" r:id="rId1"/>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3</xdr:col>
      <xdr:colOff>158750</xdr:colOff>
      <xdr:row>0</xdr:row>
      <xdr:rowOff>0</xdr:rowOff>
    </xdr:from>
    <xdr:ext cx="1114425" cy="762000"/>
    <xdr:pic>
      <xdr:nvPicPr>
        <xdr:cNvPr id="2" name="image1.png">
          <a:hlinkClick xmlns:r="http://schemas.openxmlformats.org/officeDocument/2006/relationships" r:id="rId1"/>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2" cstate="print"/>
        <a:stretch>
          <a:fillRect/>
        </a:stretch>
      </xdr:blipFill>
      <xdr:spPr>
        <a:xfrm>
          <a:off x="4429125" y="0"/>
          <a:ext cx="1114425" cy="762000"/>
        </a:xfrm>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5</xdr:col>
      <xdr:colOff>809625</xdr:colOff>
      <xdr:row>0</xdr:row>
      <xdr:rowOff>63500</xdr:rowOff>
    </xdr:from>
    <xdr:ext cx="752475" cy="504825"/>
    <xdr:pic>
      <xdr:nvPicPr>
        <xdr:cNvPr id="2" name="image1.png">
          <a:hlinkClick xmlns:r="http://schemas.openxmlformats.org/officeDocument/2006/relationships" r:id="rId1"/>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2" cstate="print"/>
        <a:stretch>
          <a:fillRect/>
        </a:stretch>
      </xdr:blipFill>
      <xdr:spPr>
        <a:xfrm>
          <a:off x="5540375" y="63500"/>
          <a:ext cx="752475" cy="504825"/>
        </a:xfrm>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6</xdr:col>
      <xdr:colOff>638175</xdr:colOff>
      <xdr:row>0</xdr:row>
      <xdr:rowOff>0</xdr:rowOff>
    </xdr:from>
    <xdr:ext cx="981075" cy="647700"/>
    <xdr:pic>
      <xdr:nvPicPr>
        <xdr:cNvPr id="2" name="image1.png">
          <a:hlinkClick xmlns:r="http://schemas.openxmlformats.org/officeDocument/2006/relationships" r:id="rId1"/>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6</xdr:col>
      <xdr:colOff>638175</xdr:colOff>
      <xdr:row>0</xdr:row>
      <xdr:rowOff>0</xdr:rowOff>
    </xdr:from>
    <xdr:ext cx="981075" cy="647700"/>
    <xdr:pic>
      <xdr:nvPicPr>
        <xdr:cNvPr id="2" name="image1.png">
          <a:hlinkClick xmlns:r="http://schemas.openxmlformats.org/officeDocument/2006/relationships" r:id="rId1"/>
          <a:extLst>
            <a:ext uri="{FF2B5EF4-FFF2-40B4-BE49-F238E27FC236}">
              <a16:creationId xmlns:a16="http://schemas.microsoft.com/office/drawing/2014/main" id="{244D5CF7-2908-4129-87D2-52ED6EE1ACAF}"/>
            </a:ext>
          </a:extLst>
        </xdr:cNvPr>
        <xdr:cNvPicPr preferRelativeResize="0"/>
      </xdr:nvPicPr>
      <xdr:blipFill>
        <a:blip xmlns:r="http://schemas.openxmlformats.org/officeDocument/2006/relationships" r:embed="rId2" cstate="print"/>
        <a:stretch>
          <a:fillRect/>
        </a:stretch>
      </xdr:blipFill>
      <xdr:spPr>
        <a:xfrm>
          <a:off x="6991350" y="0"/>
          <a:ext cx="981075" cy="647700"/>
        </a:xfrm>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5</xdr:col>
      <xdr:colOff>387350</xdr:colOff>
      <xdr:row>0</xdr:row>
      <xdr:rowOff>0</xdr:rowOff>
    </xdr:from>
    <xdr:ext cx="1095375" cy="781050"/>
    <xdr:pic>
      <xdr:nvPicPr>
        <xdr:cNvPr id="2" name="image1.png">
          <a:hlinkClick xmlns:r="http://schemas.openxmlformats.org/officeDocument/2006/relationships" r:id="rId1"/>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2" cstate="print"/>
        <a:stretch>
          <a:fillRect/>
        </a:stretch>
      </xdr:blipFill>
      <xdr:spPr>
        <a:xfrm>
          <a:off x="6626225" y="0"/>
          <a:ext cx="1095375" cy="781050"/>
        </a:xfrm>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6</xdr:col>
      <xdr:colOff>752475</xdr:colOff>
      <xdr:row>0</xdr:row>
      <xdr:rowOff>28575</xdr:rowOff>
    </xdr:from>
    <xdr:ext cx="1066800" cy="742950"/>
    <xdr:pic>
      <xdr:nvPicPr>
        <xdr:cNvPr id="2" name="image1.png">
          <a:hlinkClick xmlns:r="http://schemas.openxmlformats.org/officeDocument/2006/relationships" r:id="rId1"/>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00"/>
  <sheetViews>
    <sheetView showGridLines="0" zoomScaleNormal="100" workbookViewId="0">
      <selection activeCell="C19" sqref="C19"/>
    </sheetView>
  </sheetViews>
  <sheetFormatPr defaultColWidth="14.42578125" defaultRowHeight="15" customHeight="1"/>
  <cols>
    <col min="1" max="1" width="8.85546875" customWidth="1"/>
    <col min="2" max="2" width="21.42578125" customWidth="1"/>
    <col min="3" max="3" width="17.28515625" customWidth="1"/>
    <col min="4" max="4" width="19" customWidth="1"/>
    <col min="5" max="5" width="12.28515625" customWidth="1"/>
    <col min="6" max="6" width="8.42578125" customWidth="1"/>
    <col min="7" max="7" width="10.85546875" customWidth="1"/>
    <col min="8" max="14" width="8.85546875" customWidth="1"/>
  </cols>
  <sheetData>
    <row r="1" spans="1:14" ht="18" customHeight="1">
      <c r="A1" s="210" t="s">
        <v>0</v>
      </c>
      <c r="B1" s="211"/>
      <c r="C1" s="211"/>
      <c r="D1" s="211"/>
      <c r="E1" s="211"/>
      <c r="F1" s="211"/>
      <c r="G1" s="211"/>
      <c r="H1" s="211"/>
      <c r="I1" s="211"/>
      <c r="J1" s="211"/>
      <c r="K1" s="211"/>
      <c r="L1" s="211"/>
      <c r="M1" s="211"/>
      <c r="N1" s="211"/>
    </row>
    <row r="2" spans="1:14" ht="18.75">
      <c r="A2" s="212" t="s">
        <v>1</v>
      </c>
      <c r="B2" s="211"/>
      <c r="C2" s="211"/>
      <c r="D2" s="211"/>
      <c r="E2" s="211"/>
      <c r="F2" s="211"/>
      <c r="G2" s="211"/>
      <c r="H2" s="211"/>
      <c r="I2" s="211"/>
      <c r="J2" s="211"/>
      <c r="K2" s="211"/>
      <c r="L2" s="211"/>
      <c r="M2" s="211"/>
      <c r="N2" s="211"/>
    </row>
    <row r="3" spans="1:14" ht="14.25" customHeight="1">
      <c r="A3" s="213"/>
      <c r="B3" s="211"/>
      <c r="C3" s="211"/>
      <c r="D3" s="211"/>
      <c r="E3" s="211"/>
      <c r="F3" s="211"/>
      <c r="G3" s="211"/>
      <c r="H3" s="1"/>
    </row>
    <row r="4" spans="1:14" ht="45.75" customHeight="1">
      <c r="A4" s="214" t="s">
        <v>369</v>
      </c>
      <c r="B4" s="211"/>
      <c r="C4" s="211"/>
      <c r="D4" s="211"/>
      <c r="E4" s="211"/>
      <c r="F4" s="211"/>
      <c r="G4" s="211"/>
      <c r="H4" s="211"/>
      <c r="I4" s="211"/>
      <c r="J4" s="211"/>
      <c r="K4" s="211"/>
      <c r="L4" s="211"/>
      <c r="M4" s="211"/>
      <c r="N4" s="211"/>
    </row>
    <row r="5" spans="1:14" ht="15" customHeight="1">
      <c r="A5" s="215" t="s">
        <v>370</v>
      </c>
      <c r="B5" s="215"/>
      <c r="C5" s="215"/>
      <c r="D5" s="215"/>
      <c r="E5" s="215"/>
      <c r="F5" s="215"/>
      <c r="G5" s="215"/>
      <c r="H5" s="215"/>
      <c r="I5" s="215"/>
      <c r="J5" s="215"/>
      <c r="K5" s="215"/>
      <c r="L5" s="215"/>
      <c r="M5" s="215"/>
      <c r="N5" s="215"/>
    </row>
    <row r="15" spans="1:14" ht="15.75">
      <c r="E15" s="2" t="s">
        <v>2</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N1"/>
    <mergeCell ref="A2:N2"/>
    <mergeCell ref="A3:G3"/>
    <mergeCell ref="A4:N4"/>
    <mergeCell ref="A5:N5"/>
  </mergeCells>
  <pageMargins left="0.511811024" right="0.511811024" top="0.87124999999999997" bottom="0.78740157499999996" header="0" footer="0"/>
  <pageSetup paperSize="9" scale="84" orientation="landscape" r:id="rId1"/>
  <headerFooter>
    <oddHeader>&amp;C&amp;"-,Negrito itálico"Processo 23069.161254/2024-90
PE XX/2024</oddHeader>
    <oddFooter>&amp;L&amp;A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991"/>
  <sheetViews>
    <sheetView topLeftCell="A13" zoomScaleNormal="100" workbookViewId="0">
      <selection activeCell="B10" sqref="B10"/>
    </sheetView>
  </sheetViews>
  <sheetFormatPr defaultColWidth="14.42578125" defaultRowHeight="15" customHeight="1"/>
  <cols>
    <col min="1" max="1" width="7.5703125" customWidth="1"/>
    <col min="2" max="2" width="40.28515625" customWidth="1"/>
    <col min="3" max="5" width="8.7109375" customWidth="1"/>
    <col min="6" max="6" width="17.42578125" customWidth="1"/>
    <col min="7" max="7" width="25.42578125" customWidth="1"/>
    <col min="8" max="26" width="8.7109375" customWidth="1"/>
  </cols>
  <sheetData>
    <row r="1" spans="1:26" ht="15" customHeight="1">
      <c r="A1" s="218" t="s">
        <v>0</v>
      </c>
      <c r="B1" s="211"/>
      <c r="C1" s="211"/>
      <c r="D1" s="211"/>
      <c r="E1" s="211"/>
      <c r="F1" s="211"/>
      <c r="G1" s="211"/>
      <c r="H1" s="3"/>
      <c r="I1" s="3"/>
      <c r="J1" s="3"/>
      <c r="K1" s="3"/>
      <c r="L1" s="3"/>
      <c r="M1" s="3"/>
      <c r="N1" s="3"/>
      <c r="O1" s="3"/>
      <c r="P1" s="3"/>
      <c r="Q1" s="3"/>
    </row>
    <row r="2" spans="1:26">
      <c r="A2" s="219" t="s">
        <v>1</v>
      </c>
      <c r="B2" s="211"/>
      <c r="C2" s="211"/>
      <c r="D2" s="211"/>
      <c r="E2" s="211"/>
      <c r="F2" s="211"/>
      <c r="G2" s="211"/>
      <c r="H2" s="5"/>
      <c r="I2" s="5"/>
      <c r="J2" s="5"/>
      <c r="K2" s="5"/>
      <c r="L2" s="5"/>
      <c r="M2" s="5"/>
      <c r="N2" s="5"/>
      <c r="O2" s="5"/>
      <c r="P2" s="5"/>
      <c r="Q2" s="5"/>
    </row>
    <row r="3" spans="1:26">
      <c r="A3" s="4"/>
      <c r="B3" s="6"/>
      <c r="C3" s="6"/>
      <c r="D3" s="6"/>
      <c r="E3" s="6"/>
      <c r="F3" s="6"/>
      <c r="G3" s="6"/>
      <c r="H3" s="7"/>
      <c r="I3" s="7"/>
      <c r="J3" s="7"/>
      <c r="K3" s="7"/>
      <c r="L3" s="7"/>
      <c r="M3" s="7"/>
      <c r="N3" s="7"/>
      <c r="O3" s="7"/>
      <c r="P3" s="7"/>
      <c r="Q3" s="7"/>
    </row>
    <row r="4" spans="1:26" ht="15" customHeight="1">
      <c r="A4" s="220" t="s">
        <v>3</v>
      </c>
      <c r="B4" s="211"/>
      <c r="C4" s="211"/>
      <c r="D4" s="211"/>
      <c r="E4" s="211"/>
      <c r="F4" s="211"/>
      <c r="G4" s="211"/>
      <c r="H4" s="1"/>
      <c r="I4" s="1"/>
      <c r="J4" s="1"/>
      <c r="K4" s="1"/>
      <c r="L4" s="1"/>
      <c r="M4" s="1"/>
      <c r="N4" s="1"/>
      <c r="O4" s="1"/>
      <c r="P4" s="1"/>
      <c r="Q4" s="1"/>
    </row>
    <row r="5" spans="1:26" ht="47.25" customHeight="1">
      <c r="A5" s="221" t="s">
        <v>369</v>
      </c>
      <c r="B5" s="211"/>
      <c r="C5" s="211"/>
      <c r="D5" s="211"/>
      <c r="E5" s="211"/>
      <c r="F5" s="211"/>
      <c r="G5" s="211"/>
      <c r="H5" s="9"/>
      <c r="I5" s="9"/>
      <c r="J5" s="9"/>
      <c r="K5" s="9"/>
      <c r="L5" s="9"/>
      <c r="M5" s="9"/>
      <c r="N5" s="9"/>
      <c r="O5" s="9"/>
      <c r="P5" s="9"/>
      <c r="Q5" s="9"/>
    </row>
    <row r="7" spans="1:26">
      <c r="A7" s="222" t="s">
        <v>4</v>
      </c>
      <c r="B7" s="223"/>
      <c r="C7" s="223"/>
      <c r="D7" s="223"/>
      <c r="E7" s="223"/>
      <c r="F7" s="223"/>
      <c r="G7" s="217"/>
    </row>
    <row r="8" spans="1:26" ht="30">
      <c r="A8" s="10" t="s">
        <v>5</v>
      </c>
      <c r="B8" s="10" t="s">
        <v>6</v>
      </c>
      <c r="C8" s="10" t="s">
        <v>7</v>
      </c>
      <c r="D8" s="10" t="s">
        <v>8</v>
      </c>
      <c r="E8" s="10" t="s">
        <v>9</v>
      </c>
      <c r="F8" s="10" t="s">
        <v>10</v>
      </c>
      <c r="G8" s="10" t="s">
        <v>11</v>
      </c>
    </row>
    <row r="9" spans="1:26">
      <c r="A9" s="11">
        <v>1</v>
      </c>
      <c r="B9" s="12" t="s">
        <v>423</v>
      </c>
      <c r="C9" s="11" t="s">
        <v>12</v>
      </c>
      <c r="D9" s="13">
        <v>1</v>
      </c>
      <c r="E9" s="13">
        <f t="shared" ref="E9:E22" si="0">D9</f>
        <v>1</v>
      </c>
      <c r="F9" s="14" t="s">
        <v>411</v>
      </c>
      <c r="G9" s="14" t="s">
        <v>14</v>
      </c>
    </row>
    <row r="10" spans="1:26">
      <c r="A10" s="11">
        <v>2</v>
      </c>
      <c r="B10" s="12" t="s">
        <v>15</v>
      </c>
      <c r="C10" s="11" t="s">
        <v>16</v>
      </c>
      <c r="D10" s="13">
        <v>15</v>
      </c>
      <c r="E10" s="13">
        <f t="shared" si="0"/>
        <v>15</v>
      </c>
      <c r="F10" s="14" t="s">
        <v>411</v>
      </c>
      <c r="G10" s="14" t="s">
        <v>14</v>
      </c>
    </row>
    <row r="11" spans="1:26" ht="15.75" customHeight="1">
      <c r="A11" s="11">
        <v>3</v>
      </c>
      <c r="B11" s="15" t="s">
        <v>17</v>
      </c>
      <c r="C11" s="11" t="s">
        <v>18</v>
      </c>
      <c r="D11" s="16">
        <v>2</v>
      </c>
      <c r="E11" s="13">
        <f t="shared" si="0"/>
        <v>2</v>
      </c>
      <c r="F11" s="14" t="s">
        <v>411</v>
      </c>
      <c r="G11" s="14" t="s">
        <v>14</v>
      </c>
      <c r="H11" s="7"/>
      <c r="I11" s="7"/>
      <c r="J11" s="7"/>
      <c r="K11" s="7"/>
      <c r="L11" s="7"/>
      <c r="M11" s="7"/>
      <c r="N11" s="7"/>
      <c r="O11" s="7"/>
      <c r="P11" s="7"/>
      <c r="Q11" s="7"/>
      <c r="R11" s="7"/>
      <c r="S11" s="7"/>
      <c r="T11" s="7"/>
      <c r="U11" s="7"/>
      <c r="V11" s="7"/>
      <c r="W11" s="7"/>
      <c r="X11" s="7"/>
      <c r="Y11" s="7"/>
      <c r="Z11" s="7"/>
    </row>
    <row r="12" spans="1:26" ht="15.75" customHeight="1">
      <c r="A12" s="11">
        <v>4</v>
      </c>
      <c r="B12" s="15" t="s">
        <v>19</v>
      </c>
      <c r="C12" s="11" t="s">
        <v>16</v>
      </c>
      <c r="D12" s="16">
        <v>4</v>
      </c>
      <c r="E12" s="13">
        <f t="shared" si="0"/>
        <v>4</v>
      </c>
      <c r="F12" s="14" t="s">
        <v>411</v>
      </c>
      <c r="G12" s="14" t="s">
        <v>14</v>
      </c>
      <c r="H12" s="7"/>
      <c r="I12" s="7"/>
      <c r="J12" s="7"/>
      <c r="K12" s="7"/>
      <c r="L12" s="7"/>
      <c r="M12" s="7"/>
      <c r="N12" s="7"/>
      <c r="O12" s="7"/>
      <c r="P12" s="7"/>
      <c r="Q12" s="7"/>
      <c r="R12" s="7"/>
      <c r="S12" s="7"/>
      <c r="T12" s="7"/>
      <c r="U12" s="7"/>
      <c r="V12" s="7"/>
      <c r="W12" s="7"/>
      <c r="X12" s="7"/>
      <c r="Y12" s="7"/>
      <c r="Z12" s="7"/>
    </row>
    <row r="13" spans="1:26" ht="15.75" customHeight="1">
      <c r="A13" s="11">
        <v>5</v>
      </c>
      <c r="B13" s="159" t="s">
        <v>365</v>
      </c>
      <c r="C13" s="160" t="s">
        <v>364</v>
      </c>
      <c r="D13" s="16">
        <v>2</v>
      </c>
      <c r="E13" s="13">
        <f t="shared" si="0"/>
        <v>2</v>
      </c>
      <c r="F13" s="14" t="s">
        <v>411</v>
      </c>
      <c r="G13" s="14" t="s">
        <v>14</v>
      </c>
      <c r="H13" s="7"/>
      <c r="I13" s="7"/>
      <c r="J13" s="7"/>
      <c r="K13" s="7"/>
      <c r="L13" s="7"/>
      <c r="M13" s="7"/>
      <c r="N13" s="7"/>
      <c r="O13" s="7"/>
      <c r="P13" s="7"/>
      <c r="Q13" s="7"/>
      <c r="R13" s="7"/>
      <c r="S13" s="7"/>
      <c r="T13" s="7"/>
      <c r="U13" s="7"/>
      <c r="V13" s="7"/>
      <c r="W13" s="7"/>
      <c r="X13" s="7"/>
      <c r="Y13" s="7"/>
      <c r="Z13" s="7"/>
    </row>
    <row r="14" spans="1:26" ht="15.75" customHeight="1">
      <c r="A14" s="11">
        <v>6</v>
      </c>
      <c r="B14" s="15" t="s">
        <v>19</v>
      </c>
      <c r="C14" s="11" t="s">
        <v>16</v>
      </c>
      <c r="D14" s="16">
        <v>3</v>
      </c>
      <c r="E14" s="13">
        <f t="shared" si="0"/>
        <v>3</v>
      </c>
      <c r="F14" s="14" t="s">
        <v>20</v>
      </c>
      <c r="G14" s="14" t="s">
        <v>21</v>
      </c>
      <c r="H14" s="7"/>
      <c r="I14" s="7"/>
      <c r="J14" s="7"/>
      <c r="K14" s="7"/>
      <c r="L14" s="7"/>
      <c r="M14" s="7"/>
      <c r="N14" s="7"/>
      <c r="O14" s="7"/>
      <c r="P14" s="7"/>
      <c r="Q14" s="7"/>
      <c r="R14" s="7"/>
      <c r="S14" s="7"/>
      <c r="T14" s="7"/>
      <c r="U14" s="7"/>
      <c r="V14" s="7"/>
      <c r="W14" s="7"/>
      <c r="X14" s="7"/>
      <c r="Y14" s="7"/>
      <c r="Z14" s="7"/>
    </row>
    <row r="15" spans="1:26" ht="15.75" customHeight="1">
      <c r="A15" s="11">
        <v>7</v>
      </c>
      <c r="B15" s="15" t="s">
        <v>19</v>
      </c>
      <c r="C15" s="11" t="s">
        <v>16</v>
      </c>
      <c r="D15" s="16">
        <v>1</v>
      </c>
      <c r="E15" s="13">
        <f t="shared" si="0"/>
        <v>1</v>
      </c>
      <c r="F15" s="14" t="s">
        <v>22</v>
      </c>
      <c r="G15" s="14" t="s">
        <v>23</v>
      </c>
      <c r="H15" s="7"/>
      <c r="I15" s="7"/>
      <c r="J15" s="7"/>
      <c r="K15" s="7"/>
      <c r="L15" s="7"/>
      <c r="M15" s="7"/>
      <c r="N15" s="7"/>
      <c r="O15" s="7"/>
      <c r="P15" s="7"/>
      <c r="Q15" s="7"/>
      <c r="R15" s="7"/>
      <c r="S15" s="7"/>
      <c r="T15" s="7"/>
      <c r="U15" s="7"/>
      <c r="V15" s="7"/>
      <c r="W15" s="7"/>
      <c r="X15" s="7"/>
      <c r="Y15" s="7"/>
      <c r="Z15" s="7"/>
    </row>
    <row r="16" spans="1:26" ht="15.75" customHeight="1">
      <c r="A16" s="11">
        <v>8</v>
      </c>
      <c r="B16" s="15" t="s">
        <v>19</v>
      </c>
      <c r="C16" s="11" t="s">
        <v>16</v>
      </c>
      <c r="D16" s="16">
        <v>2</v>
      </c>
      <c r="E16" s="13">
        <f t="shared" si="0"/>
        <v>2</v>
      </c>
      <c r="F16" s="14" t="s">
        <v>24</v>
      </c>
      <c r="G16" s="14" t="s">
        <v>25</v>
      </c>
    </row>
    <row r="17" spans="1:7" ht="15.75" customHeight="1">
      <c r="A17" s="11">
        <v>9</v>
      </c>
      <c r="B17" s="15" t="s">
        <v>19</v>
      </c>
      <c r="C17" s="11" t="s">
        <v>16</v>
      </c>
      <c r="D17" s="16">
        <v>1</v>
      </c>
      <c r="E17" s="13">
        <f t="shared" si="0"/>
        <v>1</v>
      </c>
      <c r="F17" s="14" t="s">
        <v>412</v>
      </c>
      <c r="G17" s="14" t="s">
        <v>410</v>
      </c>
    </row>
    <row r="18" spans="1:7" ht="15.75" customHeight="1">
      <c r="A18" s="11">
        <v>10</v>
      </c>
      <c r="B18" s="15" t="s">
        <v>19</v>
      </c>
      <c r="C18" s="11" t="s">
        <v>16</v>
      </c>
      <c r="D18" s="16">
        <v>1</v>
      </c>
      <c r="E18" s="13">
        <f t="shared" si="0"/>
        <v>1</v>
      </c>
      <c r="F18" s="14" t="s">
        <v>26</v>
      </c>
      <c r="G18" s="14" t="s">
        <v>27</v>
      </c>
    </row>
    <row r="19" spans="1:7" ht="15.75" customHeight="1">
      <c r="A19" s="11">
        <v>11</v>
      </c>
      <c r="B19" s="15" t="s">
        <v>19</v>
      </c>
      <c r="C19" s="11" t="s">
        <v>16</v>
      </c>
      <c r="D19" s="16">
        <v>1</v>
      </c>
      <c r="E19" s="13">
        <f t="shared" si="0"/>
        <v>1</v>
      </c>
      <c r="F19" s="14" t="s">
        <v>28</v>
      </c>
      <c r="G19" s="14" t="s">
        <v>29</v>
      </c>
    </row>
    <row r="20" spans="1:7" ht="15.75" customHeight="1">
      <c r="A20" s="11">
        <v>12</v>
      </c>
      <c r="B20" s="15" t="s">
        <v>19</v>
      </c>
      <c r="C20" s="11" t="s">
        <v>16</v>
      </c>
      <c r="D20" s="16">
        <v>1</v>
      </c>
      <c r="E20" s="13">
        <f t="shared" si="0"/>
        <v>1</v>
      </c>
      <c r="F20" s="14" t="s">
        <v>30</v>
      </c>
      <c r="G20" s="14" t="s">
        <v>31</v>
      </c>
    </row>
    <row r="21" spans="1:7" ht="15.75" customHeight="1">
      <c r="A21" s="11">
        <v>13</v>
      </c>
      <c r="B21" s="15" t="s">
        <v>19</v>
      </c>
      <c r="C21" s="11" t="s">
        <v>16</v>
      </c>
      <c r="D21" s="16">
        <v>2</v>
      </c>
      <c r="E21" s="13">
        <f t="shared" si="0"/>
        <v>2</v>
      </c>
      <c r="F21" s="14" t="s">
        <v>32</v>
      </c>
      <c r="G21" s="14" t="s">
        <v>33</v>
      </c>
    </row>
    <row r="22" spans="1:7" ht="15.75" customHeight="1">
      <c r="A22" s="11">
        <v>14</v>
      </c>
      <c r="B22" s="15" t="s">
        <v>19</v>
      </c>
      <c r="C22" s="11" t="s">
        <v>16</v>
      </c>
      <c r="D22" s="16">
        <v>1</v>
      </c>
      <c r="E22" s="13">
        <f t="shared" si="0"/>
        <v>1</v>
      </c>
      <c r="F22" s="14" t="s">
        <v>34</v>
      </c>
      <c r="G22" s="14" t="s">
        <v>35</v>
      </c>
    </row>
    <row r="23" spans="1:7" ht="15.75" customHeight="1">
      <c r="A23" s="216" t="s">
        <v>36</v>
      </c>
      <c r="B23" s="217"/>
      <c r="C23" s="17"/>
      <c r="D23" s="18">
        <f>SUM(D9:D22)</f>
        <v>37</v>
      </c>
      <c r="E23" s="18">
        <f>SUM(E9:E22)</f>
        <v>37</v>
      </c>
      <c r="F23" s="19"/>
      <c r="G23" s="19"/>
    </row>
    <row r="24" spans="1:7" ht="15.75" customHeight="1"/>
    <row r="25" spans="1:7" ht="15.75" customHeight="1"/>
    <row r="26" spans="1:7" ht="15.75" customHeight="1"/>
    <row r="27" spans="1:7" ht="15.75" customHeight="1"/>
    <row r="28" spans="1:7" ht="15.75" customHeight="1"/>
    <row r="29" spans="1:7" ht="15.75" customHeight="1"/>
    <row r="30" spans="1:7" ht="15.75" customHeight="1"/>
    <row r="31" spans="1:7" ht="15.75" customHeight="1"/>
    <row r="32" spans="1:7"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sheetData>
  <mergeCells count="6">
    <mergeCell ref="A23:B23"/>
    <mergeCell ref="A1:G1"/>
    <mergeCell ref="A2:G2"/>
    <mergeCell ref="A4:G4"/>
    <mergeCell ref="A5:G5"/>
    <mergeCell ref="A7:G7"/>
  </mergeCells>
  <pageMargins left="0.511811024" right="0.511811024" top="0.87124999999999997" bottom="0.78740157499999996" header="0" footer="0"/>
  <pageSetup paperSize="9" orientation="landscape" r:id="rId1"/>
  <headerFooter>
    <oddHeader>&amp;C&amp;"-,Negrito itálico"Processo 23069.161254/2024-90
PE XX/2024</oddHeader>
    <oddFooter>&amp;L&amp;A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topLeftCell="A2" zoomScaleNormal="100" workbookViewId="0">
      <selection activeCell="A2" sqref="A2:H2"/>
    </sheetView>
  </sheetViews>
  <sheetFormatPr defaultColWidth="14.42578125" defaultRowHeight="15" customHeight="1"/>
  <cols>
    <col min="1" max="1" width="4.7109375" customWidth="1"/>
    <col min="2" max="2" width="13.140625" customWidth="1"/>
    <col min="3" max="3" width="6.140625" customWidth="1"/>
    <col min="4" max="4" width="20.7109375" customWidth="1"/>
    <col min="5" max="5" width="45.28515625" customWidth="1"/>
    <col min="6" max="18" width="9.140625" customWidth="1"/>
    <col min="19" max="25" width="8.7109375" customWidth="1"/>
  </cols>
  <sheetData>
    <row r="1" spans="1:26">
      <c r="A1" s="218" t="s">
        <v>0</v>
      </c>
      <c r="B1" s="211"/>
      <c r="C1" s="211"/>
      <c r="D1" s="211"/>
      <c r="E1" s="211"/>
      <c r="F1" s="3"/>
      <c r="G1" s="3"/>
      <c r="H1" s="3"/>
      <c r="I1" s="3"/>
      <c r="J1" s="3"/>
      <c r="K1" s="3"/>
      <c r="L1" s="3"/>
      <c r="M1" s="3"/>
      <c r="N1" s="3"/>
      <c r="O1" s="3"/>
      <c r="P1" s="3"/>
      <c r="Q1" s="3"/>
      <c r="R1" s="3"/>
      <c r="S1" s="7"/>
      <c r="T1" s="7"/>
      <c r="U1" s="7"/>
      <c r="V1" s="7"/>
      <c r="W1" s="7"/>
      <c r="X1" s="7"/>
      <c r="Y1" s="7"/>
      <c r="Z1" s="7"/>
    </row>
    <row r="2" spans="1:26">
      <c r="A2" s="219" t="s">
        <v>1</v>
      </c>
      <c r="B2" s="211"/>
      <c r="C2" s="211"/>
      <c r="D2" s="211"/>
      <c r="E2" s="211"/>
      <c r="F2" s="5"/>
      <c r="G2" s="5"/>
      <c r="H2" s="5"/>
      <c r="I2" s="5"/>
      <c r="J2" s="5"/>
      <c r="K2" s="5"/>
      <c r="L2" s="5"/>
      <c r="M2" s="5"/>
      <c r="N2" s="5"/>
      <c r="O2" s="5"/>
      <c r="P2" s="5"/>
      <c r="Q2" s="5"/>
      <c r="R2" s="5"/>
      <c r="S2" s="7"/>
      <c r="T2" s="7"/>
      <c r="U2" s="7"/>
      <c r="V2" s="7"/>
      <c r="W2" s="7"/>
      <c r="X2" s="7"/>
      <c r="Y2" s="7"/>
      <c r="Z2" s="7"/>
    </row>
    <row r="3" spans="1:26">
      <c r="A3" s="4"/>
      <c r="B3" s="6"/>
      <c r="C3" s="6"/>
      <c r="D3" s="6"/>
      <c r="E3" s="6"/>
      <c r="F3" s="6"/>
      <c r="G3" s="6"/>
      <c r="H3" s="7"/>
      <c r="I3" s="7"/>
      <c r="J3" s="7"/>
      <c r="K3" s="7"/>
      <c r="L3" s="7"/>
      <c r="M3" s="7"/>
      <c r="N3" s="7"/>
      <c r="O3" s="7"/>
      <c r="P3" s="7"/>
      <c r="Q3" s="7"/>
      <c r="R3" s="7"/>
      <c r="S3" s="7"/>
      <c r="T3" s="7"/>
      <c r="U3" s="7"/>
      <c r="V3" s="7"/>
      <c r="W3" s="7"/>
      <c r="X3" s="7"/>
      <c r="Y3" s="7"/>
      <c r="Z3" s="7"/>
    </row>
    <row r="4" spans="1:26">
      <c r="A4" s="220" t="s">
        <v>37</v>
      </c>
      <c r="B4" s="211"/>
      <c r="C4" s="211"/>
      <c r="D4" s="211"/>
      <c r="E4" s="211"/>
      <c r="F4" s="1"/>
      <c r="G4" s="1"/>
      <c r="H4" s="1"/>
      <c r="I4" s="1"/>
      <c r="J4" s="1"/>
      <c r="K4" s="1"/>
      <c r="L4" s="1"/>
      <c r="M4" s="1"/>
      <c r="N4" s="1"/>
      <c r="O4" s="1"/>
      <c r="P4" s="1"/>
      <c r="Q4" s="1"/>
      <c r="R4" s="1"/>
      <c r="S4" s="7"/>
      <c r="T4" s="7"/>
      <c r="U4" s="7"/>
      <c r="V4" s="7"/>
      <c r="W4" s="7"/>
      <c r="X4" s="7"/>
      <c r="Y4" s="7"/>
      <c r="Z4" s="7"/>
    </row>
    <row r="5" spans="1:26" ht="51.75" customHeight="1">
      <c r="A5" s="221" t="s">
        <v>369</v>
      </c>
      <c r="B5" s="211"/>
      <c r="C5" s="211"/>
      <c r="D5" s="211"/>
      <c r="E5" s="211"/>
      <c r="F5" s="9"/>
      <c r="G5" s="9"/>
      <c r="H5" s="9"/>
      <c r="I5" s="9"/>
      <c r="J5" s="9"/>
      <c r="K5" s="9"/>
      <c r="L5" s="9"/>
      <c r="M5" s="9"/>
      <c r="N5" s="9"/>
      <c r="O5" s="9"/>
      <c r="P5" s="9"/>
      <c r="Q5" s="9"/>
      <c r="R5" s="9"/>
      <c r="S5" s="7"/>
      <c r="T5" s="7"/>
      <c r="U5" s="7"/>
      <c r="V5" s="7"/>
      <c r="W5" s="7"/>
      <c r="X5" s="7"/>
      <c r="Y5" s="7"/>
      <c r="Z5" s="7"/>
    </row>
    <row r="6" spans="1:26">
      <c r="A6" s="7"/>
      <c r="B6" s="7"/>
      <c r="C6" s="7"/>
      <c r="D6" s="7"/>
      <c r="E6" s="7"/>
      <c r="F6" s="7"/>
      <c r="G6" s="7"/>
      <c r="H6" s="7"/>
      <c r="I6" s="7"/>
      <c r="J6" s="7"/>
      <c r="K6" s="7"/>
      <c r="L6" s="7"/>
      <c r="M6" s="7"/>
      <c r="N6" s="7"/>
      <c r="O6" s="7"/>
      <c r="P6" s="7"/>
      <c r="Q6" s="7"/>
      <c r="R6" s="7"/>
      <c r="S6" s="7"/>
      <c r="T6" s="7"/>
      <c r="U6" s="7"/>
      <c r="V6" s="7"/>
      <c r="W6" s="7"/>
      <c r="X6" s="7"/>
      <c r="Y6" s="7"/>
      <c r="Z6" s="7"/>
    </row>
    <row r="7" spans="1:26">
      <c r="A7" s="20" t="s">
        <v>38</v>
      </c>
      <c r="B7" s="21" t="s">
        <v>39</v>
      </c>
      <c r="C7" s="21" t="s">
        <v>40</v>
      </c>
      <c r="D7" s="234" t="s">
        <v>41</v>
      </c>
      <c r="E7" s="235"/>
      <c r="F7" s="7"/>
      <c r="G7" s="7"/>
      <c r="H7" s="7"/>
      <c r="I7" s="7"/>
      <c r="J7" s="7"/>
      <c r="K7" s="7"/>
      <c r="L7" s="7"/>
      <c r="M7" s="7"/>
      <c r="N7" s="7"/>
      <c r="O7" s="7"/>
      <c r="P7" s="7"/>
      <c r="Q7" s="7"/>
      <c r="R7" s="7"/>
      <c r="S7" s="7"/>
      <c r="T7" s="7"/>
      <c r="U7" s="7"/>
      <c r="V7" s="7"/>
      <c r="W7" s="7"/>
      <c r="X7" s="7"/>
      <c r="Y7" s="7"/>
      <c r="Z7" s="7"/>
    </row>
    <row r="8" spans="1:26" ht="25.5">
      <c r="A8" s="227">
        <v>1</v>
      </c>
      <c r="B8" s="224" t="s">
        <v>42</v>
      </c>
      <c r="C8" s="22">
        <v>1</v>
      </c>
      <c r="D8" s="23" t="s">
        <v>43</v>
      </c>
      <c r="E8" s="24" t="s">
        <v>44</v>
      </c>
      <c r="F8" s="7"/>
      <c r="G8" s="7"/>
      <c r="H8" s="7"/>
      <c r="I8" s="7"/>
      <c r="J8" s="7"/>
      <c r="K8" s="7"/>
      <c r="L8" s="7"/>
      <c r="M8" s="7"/>
      <c r="N8" s="7"/>
      <c r="O8" s="7"/>
      <c r="P8" s="7"/>
      <c r="Q8" s="7"/>
      <c r="R8" s="7"/>
      <c r="S8" s="7"/>
      <c r="T8" s="7"/>
      <c r="U8" s="7"/>
      <c r="V8" s="7"/>
      <c r="W8" s="7"/>
      <c r="X8" s="7"/>
      <c r="Y8" s="7"/>
      <c r="Z8" s="7"/>
    </row>
    <row r="9" spans="1:26">
      <c r="A9" s="228"/>
      <c r="B9" s="226"/>
      <c r="C9" s="22">
        <v>2</v>
      </c>
      <c r="D9" s="23" t="s">
        <v>45</v>
      </c>
      <c r="E9" s="24" t="s">
        <v>46</v>
      </c>
      <c r="F9" s="7"/>
      <c r="G9" s="7"/>
      <c r="H9" s="7"/>
      <c r="I9" s="7"/>
      <c r="J9" s="7"/>
      <c r="K9" s="7"/>
      <c r="L9" s="7"/>
      <c r="M9" s="7"/>
      <c r="N9" s="7"/>
      <c r="O9" s="7"/>
      <c r="P9" s="7"/>
      <c r="Q9" s="7"/>
      <c r="R9" s="7"/>
      <c r="S9" s="7"/>
      <c r="T9" s="7"/>
      <c r="U9" s="7"/>
      <c r="V9" s="7"/>
      <c r="W9" s="7"/>
      <c r="X9" s="7"/>
      <c r="Y9" s="7"/>
      <c r="Z9" s="7"/>
    </row>
    <row r="10" spans="1:26" ht="25.5">
      <c r="A10" s="228"/>
      <c r="B10" s="224" t="s">
        <v>47</v>
      </c>
      <c r="C10" s="22">
        <v>3</v>
      </c>
      <c r="D10" s="23" t="s">
        <v>48</v>
      </c>
      <c r="E10" s="231" t="s">
        <v>49</v>
      </c>
      <c r="F10" s="7"/>
      <c r="G10" s="7"/>
      <c r="H10" s="7"/>
      <c r="I10" s="7"/>
      <c r="J10" s="7"/>
      <c r="K10" s="7"/>
      <c r="L10" s="7"/>
      <c r="M10" s="7"/>
      <c r="N10" s="7"/>
      <c r="O10" s="7"/>
      <c r="P10" s="7"/>
      <c r="Q10" s="7"/>
      <c r="R10" s="7"/>
      <c r="S10" s="7"/>
      <c r="T10" s="7"/>
      <c r="U10" s="7"/>
      <c r="V10" s="7"/>
      <c r="W10" s="7"/>
      <c r="X10" s="7"/>
      <c r="Y10" s="7"/>
      <c r="Z10" s="7"/>
    </row>
    <row r="11" spans="1:26">
      <c r="A11" s="228"/>
      <c r="B11" s="225"/>
      <c r="C11" s="22">
        <v>4</v>
      </c>
      <c r="D11" s="23" t="s">
        <v>50</v>
      </c>
      <c r="E11" s="233"/>
      <c r="F11" s="7"/>
      <c r="G11" s="7"/>
      <c r="H11" s="7"/>
      <c r="I11" s="7"/>
      <c r="J11" s="7"/>
      <c r="K11" s="7"/>
      <c r="L11" s="7"/>
      <c r="M11" s="7"/>
      <c r="N11" s="7"/>
      <c r="O11" s="7"/>
      <c r="P11" s="7"/>
      <c r="Q11" s="7"/>
      <c r="R11" s="7"/>
      <c r="S11" s="7"/>
      <c r="T11" s="7"/>
      <c r="U11" s="7"/>
      <c r="V11" s="7"/>
      <c r="W11" s="7"/>
      <c r="X11" s="7"/>
      <c r="Y11" s="7"/>
      <c r="Z11" s="7"/>
    </row>
    <row r="12" spans="1:26" ht="25.5">
      <c r="A12" s="228"/>
      <c r="B12" s="225"/>
      <c r="C12" s="22">
        <v>5</v>
      </c>
      <c r="D12" s="23" t="s">
        <v>51</v>
      </c>
      <c r="E12" s="233"/>
      <c r="F12" s="7"/>
      <c r="G12" s="7"/>
      <c r="H12" s="7"/>
      <c r="I12" s="7"/>
      <c r="J12" s="7"/>
      <c r="K12" s="7"/>
      <c r="L12" s="7"/>
      <c r="M12" s="7"/>
      <c r="N12" s="7"/>
      <c r="O12" s="7"/>
      <c r="P12" s="7"/>
      <c r="Q12" s="7"/>
      <c r="R12" s="7"/>
      <c r="S12" s="7"/>
      <c r="T12" s="7"/>
      <c r="U12" s="7"/>
      <c r="V12" s="7"/>
      <c r="W12" s="7"/>
      <c r="X12" s="7"/>
      <c r="Y12" s="7"/>
      <c r="Z12" s="7"/>
    </row>
    <row r="13" spans="1:26" ht="25.5">
      <c r="A13" s="228"/>
      <c r="B13" s="225"/>
      <c r="C13" s="22">
        <v>6</v>
      </c>
      <c r="D13" s="23" t="s">
        <v>52</v>
      </c>
      <c r="E13" s="233"/>
      <c r="F13" s="7"/>
      <c r="G13" s="7"/>
      <c r="H13" s="7"/>
      <c r="I13" s="7"/>
      <c r="J13" s="7"/>
      <c r="K13" s="7"/>
      <c r="L13" s="7"/>
      <c r="M13" s="7"/>
      <c r="N13" s="7"/>
      <c r="O13" s="7"/>
      <c r="P13" s="7"/>
      <c r="Q13" s="7"/>
      <c r="R13" s="7"/>
      <c r="S13" s="7"/>
      <c r="T13" s="7"/>
      <c r="U13" s="7"/>
      <c r="V13" s="7"/>
      <c r="W13" s="7"/>
      <c r="X13" s="7"/>
      <c r="Y13" s="7"/>
      <c r="Z13" s="7"/>
    </row>
    <row r="14" spans="1:26" ht="25.5">
      <c r="A14" s="228"/>
      <c r="B14" s="225"/>
      <c r="C14" s="22">
        <v>7</v>
      </c>
      <c r="D14" s="23" t="s">
        <v>53</v>
      </c>
      <c r="E14" s="233"/>
      <c r="F14" s="7"/>
      <c r="G14" s="7"/>
      <c r="H14" s="7"/>
      <c r="I14" s="7"/>
      <c r="J14" s="7"/>
      <c r="K14" s="7"/>
      <c r="L14" s="7"/>
      <c r="M14" s="7"/>
      <c r="N14" s="7"/>
      <c r="O14" s="7"/>
      <c r="P14" s="7"/>
      <c r="Q14" s="7"/>
      <c r="R14" s="7"/>
      <c r="S14" s="7"/>
      <c r="T14" s="7"/>
      <c r="U14" s="7"/>
      <c r="V14" s="7"/>
      <c r="W14" s="7"/>
      <c r="X14" s="7"/>
      <c r="Y14" s="7"/>
      <c r="Z14" s="7"/>
    </row>
    <row r="15" spans="1:26">
      <c r="A15" s="228"/>
      <c r="B15" s="225"/>
      <c r="C15" s="22">
        <v>8</v>
      </c>
      <c r="D15" s="23" t="s">
        <v>54</v>
      </c>
      <c r="E15" s="233"/>
      <c r="F15" s="7"/>
      <c r="G15" s="7"/>
      <c r="H15" s="7"/>
      <c r="I15" s="7"/>
      <c r="J15" s="7"/>
      <c r="K15" s="7"/>
      <c r="L15" s="7"/>
      <c r="M15" s="7"/>
      <c r="N15" s="7"/>
      <c r="O15" s="7"/>
      <c r="P15" s="7"/>
      <c r="Q15" s="7"/>
      <c r="R15" s="7"/>
      <c r="S15" s="7"/>
      <c r="T15" s="7"/>
      <c r="U15" s="7"/>
      <c r="V15" s="7"/>
      <c r="W15" s="7"/>
      <c r="X15" s="7"/>
      <c r="Y15" s="7"/>
      <c r="Z15" s="7"/>
    </row>
    <row r="16" spans="1:26" ht="25.5">
      <c r="A16" s="228"/>
      <c r="B16" s="225"/>
      <c r="C16" s="22">
        <v>9</v>
      </c>
      <c r="D16" s="23" t="s">
        <v>55</v>
      </c>
      <c r="E16" s="233"/>
      <c r="F16" s="7"/>
      <c r="G16" s="7"/>
      <c r="H16" s="7"/>
      <c r="I16" s="7"/>
      <c r="J16" s="7"/>
      <c r="K16" s="7"/>
      <c r="L16" s="7"/>
      <c r="M16" s="7"/>
      <c r="N16" s="7"/>
      <c r="O16" s="7"/>
      <c r="P16" s="7"/>
      <c r="Q16" s="7"/>
      <c r="R16" s="7"/>
      <c r="S16" s="7"/>
      <c r="T16" s="7"/>
      <c r="U16" s="7"/>
      <c r="V16" s="7"/>
      <c r="W16" s="7"/>
      <c r="X16" s="7"/>
      <c r="Y16" s="7"/>
      <c r="Z16" s="7"/>
    </row>
    <row r="17" spans="1:26" ht="25.5">
      <c r="A17" s="228"/>
      <c r="B17" s="225"/>
      <c r="C17" s="22">
        <v>10</v>
      </c>
      <c r="D17" s="23" t="s">
        <v>56</v>
      </c>
      <c r="E17" s="233"/>
      <c r="F17" s="7"/>
      <c r="G17" s="7"/>
      <c r="H17" s="7"/>
      <c r="I17" s="7"/>
      <c r="J17" s="7"/>
      <c r="K17" s="7"/>
      <c r="L17" s="7"/>
      <c r="M17" s="7"/>
      <c r="N17" s="7"/>
      <c r="O17" s="7"/>
      <c r="P17" s="7"/>
      <c r="Q17" s="7"/>
      <c r="R17" s="7"/>
      <c r="S17" s="7"/>
      <c r="T17" s="7"/>
      <c r="U17" s="7"/>
      <c r="V17" s="7"/>
      <c r="W17" s="7"/>
      <c r="X17" s="7"/>
      <c r="Y17" s="7"/>
      <c r="Z17" s="7"/>
    </row>
    <row r="18" spans="1:26" ht="25.5">
      <c r="A18" s="228"/>
      <c r="B18" s="226"/>
      <c r="C18" s="22">
        <v>11</v>
      </c>
      <c r="D18" s="23" t="s">
        <v>57</v>
      </c>
      <c r="E18" s="232"/>
      <c r="F18" s="7"/>
      <c r="G18" s="7"/>
      <c r="H18" s="7"/>
      <c r="I18" s="7"/>
      <c r="J18" s="7"/>
      <c r="K18" s="7"/>
      <c r="L18" s="7"/>
      <c r="M18" s="7"/>
      <c r="N18" s="7"/>
      <c r="O18" s="7"/>
      <c r="P18" s="7"/>
      <c r="Q18" s="7"/>
      <c r="R18" s="7"/>
      <c r="S18" s="7"/>
      <c r="T18" s="7"/>
      <c r="U18" s="7"/>
      <c r="V18" s="7"/>
      <c r="W18" s="7"/>
      <c r="X18" s="7"/>
      <c r="Y18" s="7"/>
      <c r="Z18" s="7"/>
    </row>
    <row r="19" spans="1:26">
      <c r="A19" s="228"/>
      <c r="B19" s="224" t="s">
        <v>58</v>
      </c>
      <c r="C19" s="22">
        <v>12</v>
      </c>
      <c r="D19" s="23" t="s">
        <v>59</v>
      </c>
      <c r="E19" s="231" t="s">
        <v>49</v>
      </c>
      <c r="F19" s="7"/>
      <c r="G19" s="7"/>
      <c r="H19" s="7"/>
      <c r="I19" s="7"/>
      <c r="J19" s="7"/>
      <c r="K19" s="7"/>
      <c r="L19" s="7"/>
      <c r="M19" s="7"/>
      <c r="N19" s="7"/>
      <c r="O19" s="7"/>
      <c r="P19" s="7"/>
      <c r="Q19" s="7"/>
      <c r="R19" s="7"/>
      <c r="S19" s="7"/>
      <c r="T19" s="7"/>
      <c r="U19" s="7"/>
      <c r="V19" s="7"/>
      <c r="W19" s="7"/>
      <c r="X19" s="7"/>
      <c r="Y19" s="7"/>
      <c r="Z19" s="7"/>
    </row>
    <row r="20" spans="1:26" ht="27" customHeight="1">
      <c r="A20" s="228"/>
      <c r="B20" s="226"/>
      <c r="C20" s="22">
        <v>13</v>
      </c>
      <c r="D20" s="23" t="s">
        <v>60</v>
      </c>
      <c r="E20" s="232"/>
      <c r="F20" s="7"/>
      <c r="G20" s="7"/>
      <c r="H20" s="7"/>
      <c r="I20" s="7"/>
      <c r="J20" s="7"/>
      <c r="K20" s="7"/>
      <c r="L20" s="7"/>
      <c r="M20" s="7"/>
      <c r="N20" s="7"/>
      <c r="O20" s="7"/>
      <c r="P20" s="7"/>
      <c r="Q20" s="7"/>
      <c r="R20" s="7"/>
      <c r="S20" s="7"/>
      <c r="T20" s="7"/>
      <c r="U20" s="7"/>
      <c r="V20" s="7"/>
      <c r="W20" s="7"/>
      <c r="X20" s="7"/>
      <c r="Y20" s="7"/>
      <c r="Z20" s="7"/>
    </row>
    <row r="21" spans="1:26" ht="15.75" customHeight="1">
      <c r="A21" s="228"/>
      <c r="B21" s="224" t="s">
        <v>61</v>
      </c>
      <c r="C21" s="22">
        <v>14</v>
      </c>
      <c r="D21" s="23" t="s">
        <v>62</v>
      </c>
      <c r="E21" s="236" t="s">
        <v>49</v>
      </c>
      <c r="F21" s="7"/>
      <c r="G21" s="7"/>
      <c r="H21" s="7"/>
      <c r="I21" s="7"/>
      <c r="J21" s="7"/>
      <c r="K21" s="7"/>
      <c r="L21" s="7"/>
      <c r="M21" s="7"/>
      <c r="N21" s="7"/>
      <c r="O21" s="7"/>
      <c r="P21" s="7"/>
      <c r="Q21" s="7"/>
      <c r="R21" s="7"/>
      <c r="S21" s="7"/>
      <c r="T21" s="7"/>
      <c r="U21" s="7"/>
      <c r="V21" s="7"/>
      <c r="W21" s="7"/>
      <c r="X21" s="7"/>
      <c r="Y21" s="7"/>
      <c r="Z21" s="7"/>
    </row>
    <row r="22" spans="1:26" ht="15.75" customHeight="1">
      <c r="A22" s="228"/>
      <c r="B22" s="225"/>
      <c r="C22" s="22">
        <v>15</v>
      </c>
      <c r="D22" s="23" t="s">
        <v>63</v>
      </c>
      <c r="E22" s="233"/>
      <c r="F22" s="7"/>
      <c r="G22" s="7"/>
      <c r="H22" s="7"/>
      <c r="I22" s="7"/>
      <c r="J22" s="7"/>
      <c r="K22" s="7"/>
      <c r="L22" s="7"/>
      <c r="M22" s="7"/>
      <c r="N22" s="7"/>
      <c r="O22" s="7"/>
      <c r="P22" s="7"/>
      <c r="Q22" s="7"/>
      <c r="R22" s="7"/>
      <c r="S22" s="7"/>
      <c r="T22" s="7"/>
      <c r="U22" s="7"/>
      <c r="V22" s="7"/>
      <c r="W22" s="7"/>
      <c r="X22" s="7"/>
      <c r="Y22" s="7"/>
      <c r="Z22" s="7"/>
    </row>
    <row r="23" spans="1:26" ht="15.75" customHeight="1">
      <c r="A23" s="228"/>
      <c r="B23" s="225"/>
      <c r="C23" s="22">
        <v>16</v>
      </c>
      <c r="D23" s="23" t="s">
        <v>64</v>
      </c>
      <c r="E23" s="233"/>
      <c r="F23" s="7"/>
      <c r="G23" s="7"/>
      <c r="H23" s="7"/>
      <c r="I23" s="7"/>
      <c r="J23" s="7"/>
      <c r="K23" s="7"/>
      <c r="L23" s="7"/>
      <c r="M23" s="7"/>
      <c r="N23" s="7"/>
      <c r="O23" s="7"/>
      <c r="P23" s="7"/>
      <c r="Q23" s="7"/>
      <c r="R23" s="7"/>
      <c r="S23" s="7"/>
      <c r="T23" s="7"/>
      <c r="U23" s="7"/>
      <c r="V23" s="7"/>
      <c r="W23" s="7"/>
      <c r="X23" s="7"/>
      <c r="Y23" s="7"/>
      <c r="Z23" s="7"/>
    </row>
    <row r="24" spans="1:26" ht="15.75" customHeight="1">
      <c r="A24" s="228"/>
      <c r="B24" s="225"/>
      <c r="C24" s="22">
        <v>17</v>
      </c>
      <c r="D24" s="23" t="s">
        <v>65</v>
      </c>
      <c r="E24" s="232"/>
      <c r="F24" s="7"/>
      <c r="G24" s="7"/>
      <c r="H24" s="7"/>
      <c r="I24" s="7"/>
      <c r="J24" s="7"/>
      <c r="K24" s="7"/>
      <c r="L24" s="7"/>
      <c r="M24" s="7"/>
      <c r="N24" s="7"/>
      <c r="O24" s="7"/>
      <c r="P24" s="7"/>
      <c r="Q24" s="7"/>
      <c r="R24" s="7"/>
      <c r="S24" s="7"/>
      <c r="T24" s="7"/>
      <c r="U24" s="7"/>
      <c r="V24" s="7"/>
      <c r="W24" s="7"/>
      <c r="X24" s="7"/>
      <c r="Y24" s="7"/>
      <c r="Z24" s="7"/>
    </row>
    <row r="25" spans="1:26" ht="25.5">
      <c r="A25" s="228"/>
      <c r="B25" s="226"/>
      <c r="C25" s="22">
        <v>18</v>
      </c>
      <c r="D25" s="23" t="s">
        <v>66</v>
      </c>
      <c r="E25" s="24" t="s">
        <v>67</v>
      </c>
      <c r="F25" s="7"/>
      <c r="G25" s="7"/>
      <c r="H25" s="7"/>
      <c r="I25" s="7"/>
      <c r="J25" s="7"/>
      <c r="K25" s="7"/>
      <c r="L25" s="7"/>
      <c r="M25" s="7"/>
      <c r="N25" s="7"/>
      <c r="O25" s="7"/>
      <c r="P25" s="7"/>
      <c r="Q25" s="7"/>
      <c r="R25" s="7"/>
      <c r="S25" s="7"/>
      <c r="T25" s="7"/>
      <c r="U25" s="7"/>
      <c r="V25" s="7"/>
      <c r="W25" s="7"/>
      <c r="X25" s="7"/>
      <c r="Y25" s="7"/>
      <c r="Z25" s="7"/>
    </row>
    <row r="26" spans="1:26" ht="15.75" customHeight="1">
      <c r="A26" s="228"/>
      <c r="B26" s="224" t="s">
        <v>68</v>
      </c>
      <c r="C26" s="22">
        <v>19</v>
      </c>
      <c r="D26" s="23" t="s">
        <v>69</v>
      </c>
      <c r="E26" s="231" t="s">
        <v>49</v>
      </c>
      <c r="F26" s="7"/>
      <c r="G26" s="7"/>
      <c r="H26" s="7"/>
      <c r="I26" s="7"/>
      <c r="J26" s="7"/>
      <c r="K26" s="7"/>
      <c r="L26" s="7"/>
      <c r="M26" s="7"/>
      <c r="N26" s="7"/>
      <c r="O26" s="7"/>
      <c r="P26" s="7"/>
      <c r="Q26" s="7"/>
      <c r="R26" s="7"/>
      <c r="S26" s="7"/>
      <c r="T26" s="7"/>
      <c r="U26" s="7"/>
      <c r="V26" s="7"/>
      <c r="W26" s="7"/>
      <c r="X26" s="7"/>
      <c r="Y26" s="7"/>
      <c r="Z26" s="7"/>
    </row>
    <row r="27" spans="1:26" ht="15.75" customHeight="1">
      <c r="A27" s="228"/>
      <c r="B27" s="225"/>
      <c r="C27" s="22">
        <v>20</v>
      </c>
      <c r="D27" s="23" t="s">
        <v>70</v>
      </c>
      <c r="E27" s="233"/>
      <c r="F27" s="7"/>
      <c r="G27" s="7"/>
      <c r="H27" s="7"/>
      <c r="I27" s="7"/>
      <c r="J27" s="7"/>
      <c r="K27" s="7"/>
      <c r="L27" s="7"/>
      <c r="M27" s="7"/>
      <c r="N27" s="7"/>
      <c r="O27" s="7"/>
      <c r="P27" s="7"/>
      <c r="Q27" s="7"/>
      <c r="R27" s="7"/>
      <c r="S27" s="7"/>
      <c r="T27" s="7"/>
      <c r="U27" s="7"/>
      <c r="V27" s="7"/>
      <c r="W27" s="7"/>
      <c r="X27" s="7"/>
      <c r="Y27" s="7"/>
      <c r="Z27" s="7"/>
    </row>
    <row r="28" spans="1:26" ht="15.75" customHeight="1">
      <c r="A28" s="228"/>
      <c r="B28" s="226"/>
      <c r="C28" s="22">
        <v>21</v>
      </c>
      <c r="D28" s="23" t="s">
        <v>71</v>
      </c>
      <c r="E28" s="232"/>
      <c r="F28" s="7"/>
      <c r="G28" s="7"/>
      <c r="H28" s="7"/>
      <c r="I28" s="7"/>
      <c r="J28" s="7"/>
      <c r="K28" s="7"/>
      <c r="L28" s="7"/>
      <c r="M28" s="7"/>
      <c r="N28" s="7"/>
      <c r="O28" s="7"/>
      <c r="P28" s="7"/>
      <c r="Q28" s="7"/>
      <c r="R28" s="7"/>
      <c r="S28" s="7"/>
      <c r="T28" s="7"/>
      <c r="U28" s="7"/>
      <c r="V28" s="7"/>
      <c r="W28" s="7"/>
      <c r="X28" s="7"/>
      <c r="Y28" s="7"/>
      <c r="Z28" s="7"/>
    </row>
    <row r="29" spans="1:26" ht="15.75" customHeight="1">
      <c r="A29" s="228"/>
      <c r="B29" s="224" t="s">
        <v>72</v>
      </c>
      <c r="C29" s="22">
        <v>23</v>
      </c>
      <c r="D29" s="23" t="s">
        <v>73</v>
      </c>
      <c r="E29" s="231" t="s">
        <v>74</v>
      </c>
      <c r="F29" s="7"/>
      <c r="G29" s="7"/>
      <c r="H29" s="7"/>
      <c r="I29" s="7"/>
      <c r="J29" s="7"/>
      <c r="K29" s="7"/>
      <c r="L29" s="7"/>
      <c r="M29" s="7"/>
      <c r="N29" s="7"/>
      <c r="O29" s="7"/>
      <c r="P29" s="7"/>
      <c r="Q29" s="7"/>
      <c r="R29" s="7"/>
      <c r="S29" s="7"/>
      <c r="T29" s="7"/>
      <c r="U29" s="7"/>
      <c r="V29" s="7"/>
      <c r="W29" s="7"/>
      <c r="X29" s="7"/>
      <c r="Y29" s="7"/>
      <c r="Z29" s="7"/>
    </row>
    <row r="30" spans="1:26" ht="15.75" customHeight="1">
      <c r="A30" s="228"/>
      <c r="B30" s="225"/>
      <c r="C30" s="22">
        <v>24</v>
      </c>
      <c r="D30" s="23" t="s">
        <v>75</v>
      </c>
      <c r="E30" s="233"/>
      <c r="F30" s="7"/>
      <c r="G30" s="7"/>
      <c r="H30" s="7"/>
      <c r="I30" s="7"/>
      <c r="J30" s="7"/>
      <c r="K30" s="7"/>
      <c r="L30" s="7"/>
      <c r="M30" s="7"/>
      <c r="N30" s="7"/>
      <c r="O30" s="7"/>
      <c r="P30" s="7"/>
      <c r="Q30" s="7"/>
      <c r="R30" s="7"/>
      <c r="S30" s="7"/>
      <c r="T30" s="7"/>
      <c r="U30" s="7"/>
      <c r="V30" s="7"/>
      <c r="W30" s="7"/>
      <c r="X30" s="7"/>
      <c r="Y30" s="7"/>
      <c r="Z30" s="7"/>
    </row>
    <row r="31" spans="1:26" ht="15.75" customHeight="1">
      <c r="A31" s="228"/>
      <c r="B31" s="225"/>
      <c r="C31" s="22">
        <v>25</v>
      </c>
      <c r="D31" s="23" t="s">
        <v>76</v>
      </c>
      <c r="E31" s="233"/>
      <c r="F31" s="7"/>
      <c r="G31" s="7"/>
      <c r="H31" s="7"/>
      <c r="I31" s="7"/>
      <c r="J31" s="7"/>
      <c r="K31" s="7"/>
      <c r="L31" s="7"/>
      <c r="M31" s="7"/>
      <c r="N31" s="7"/>
      <c r="O31" s="7"/>
      <c r="P31" s="7"/>
      <c r="Q31" s="7"/>
      <c r="R31" s="7"/>
      <c r="S31" s="7"/>
      <c r="T31" s="7"/>
      <c r="U31" s="7"/>
      <c r="V31" s="7"/>
      <c r="W31" s="7"/>
      <c r="X31" s="7"/>
      <c r="Y31" s="7"/>
      <c r="Z31" s="7"/>
    </row>
    <row r="32" spans="1:26" ht="15.75" customHeight="1">
      <c r="A32" s="228"/>
      <c r="B32" s="225"/>
      <c r="C32" s="22">
        <v>26</v>
      </c>
      <c r="D32" s="23" t="s">
        <v>77</v>
      </c>
      <c r="E32" s="233"/>
      <c r="F32" s="7"/>
      <c r="G32" s="7"/>
      <c r="H32" s="7"/>
      <c r="I32" s="7"/>
      <c r="J32" s="7"/>
      <c r="K32" s="7"/>
      <c r="L32" s="7"/>
      <c r="M32" s="7"/>
      <c r="N32" s="7"/>
      <c r="O32" s="7"/>
      <c r="P32" s="7"/>
      <c r="Q32" s="7"/>
      <c r="R32" s="7"/>
      <c r="S32" s="7"/>
      <c r="T32" s="7"/>
      <c r="U32" s="7"/>
      <c r="V32" s="7"/>
      <c r="W32" s="7"/>
      <c r="X32" s="7"/>
      <c r="Y32" s="7"/>
      <c r="Z32" s="7"/>
    </row>
    <row r="33" spans="1:26" ht="15.75" customHeight="1">
      <c r="A33" s="228"/>
      <c r="B33" s="225"/>
      <c r="C33" s="22">
        <v>27</v>
      </c>
      <c r="D33" s="23" t="s">
        <v>78</v>
      </c>
      <c r="E33" s="233"/>
      <c r="F33" s="7"/>
      <c r="G33" s="7"/>
      <c r="H33" s="7"/>
      <c r="I33" s="7"/>
      <c r="J33" s="7"/>
      <c r="K33" s="7"/>
      <c r="L33" s="7"/>
      <c r="M33" s="7"/>
      <c r="N33" s="7"/>
      <c r="O33" s="7"/>
      <c r="P33" s="7"/>
      <c r="Q33" s="7"/>
      <c r="R33" s="7"/>
      <c r="S33" s="7"/>
      <c r="T33" s="7"/>
      <c r="U33" s="7"/>
      <c r="V33" s="7"/>
      <c r="W33" s="7"/>
      <c r="X33" s="7"/>
      <c r="Y33" s="7"/>
      <c r="Z33" s="7"/>
    </row>
    <row r="34" spans="1:26" ht="15.75" customHeight="1">
      <c r="A34" s="228"/>
      <c r="B34" s="225"/>
      <c r="C34" s="22">
        <v>28</v>
      </c>
      <c r="D34" s="23" t="s">
        <v>79</v>
      </c>
      <c r="E34" s="233"/>
      <c r="F34" s="7"/>
      <c r="G34" s="7"/>
      <c r="H34" s="7"/>
      <c r="I34" s="7"/>
      <c r="J34" s="7"/>
      <c r="K34" s="7"/>
      <c r="L34" s="7"/>
      <c r="M34" s="7"/>
      <c r="N34" s="7"/>
      <c r="O34" s="7"/>
      <c r="P34" s="7"/>
      <c r="Q34" s="7"/>
      <c r="R34" s="7"/>
      <c r="S34" s="7"/>
      <c r="T34" s="7"/>
      <c r="U34" s="7"/>
      <c r="V34" s="7"/>
      <c r="W34" s="7"/>
      <c r="X34" s="7"/>
      <c r="Y34" s="7"/>
      <c r="Z34" s="7"/>
    </row>
    <row r="35" spans="1:26" ht="15.75" customHeight="1">
      <c r="A35" s="228"/>
      <c r="B35" s="225"/>
      <c r="C35" s="22">
        <v>29</v>
      </c>
      <c r="D35" s="23" t="s">
        <v>80</v>
      </c>
      <c r="E35" s="233"/>
      <c r="F35" s="7"/>
      <c r="G35" s="7"/>
      <c r="H35" s="7"/>
      <c r="I35" s="7"/>
      <c r="J35" s="7"/>
      <c r="K35" s="7"/>
      <c r="L35" s="7"/>
      <c r="M35" s="7"/>
      <c r="N35" s="7"/>
      <c r="O35" s="7"/>
      <c r="P35" s="7"/>
      <c r="Q35" s="7"/>
      <c r="R35" s="7"/>
      <c r="S35" s="7"/>
      <c r="T35" s="7"/>
      <c r="U35" s="7"/>
      <c r="V35" s="7"/>
      <c r="W35" s="7"/>
      <c r="X35" s="7"/>
      <c r="Y35" s="7"/>
      <c r="Z35" s="7"/>
    </row>
    <row r="36" spans="1:26" ht="15.75" customHeight="1">
      <c r="A36" s="228"/>
      <c r="B36" s="225"/>
      <c r="C36" s="22">
        <v>30</v>
      </c>
      <c r="D36" s="23" t="s">
        <v>81</v>
      </c>
      <c r="E36" s="233"/>
      <c r="F36" s="7"/>
      <c r="G36" s="7"/>
      <c r="H36" s="7"/>
      <c r="I36" s="7"/>
      <c r="J36" s="7"/>
      <c r="K36" s="7"/>
      <c r="L36" s="7"/>
      <c r="M36" s="7"/>
      <c r="N36" s="7"/>
      <c r="O36" s="7"/>
      <c r="P36" s="7"/>
      <c r="Q36" s="7"/>
      <c r="R36" s="7"/>
      <c r="S36" s="7"/>
      <c r="T36" s="7"/>
      <c r="U36" s="7"/>
      <c r="V36" s="7"/>
      <c r="W36" s="7"/>
      <c r="X36" s="7"/>
      <c r="Y36" s="7"/>
      <c r="Z36" s="7"/>
    </row>
    <row r="37" spans="1:26" ht="15.75" customHeight="1">
      <c r="A37" s="228"/>
      <c r="B37" s="225"/>
      <c r="C37" s="22">
        <v>31</v>
      </c>
      <c r="D37" s="23" t="s">
        <v>82</v>
      </c>
      <c r="E37" s="233"/>
      <c r="F37" s="7"/>
      <c r="G37" s="7"/>
      <c r="H37" s="7"/>
      <c r="I37" s="7"/>
      <c r="J37" s="7"/>
      <c r="K37" s="7"/>
      <c r="L37" s="7"/>
      <c r="M37" s="7"/>
      <c r="N37" s="7"/>
      <c r="O37" s="7"/>
      <c r="P37" s="7"/>
      <c r="Q37" s="7"/>
      <c r="R37" s="7"/>
      <c r="S37" s="7"/>
      <c r="T37" s="7"/>
      <c r="U37" s="7"/>
      <c r="V37" s="7"/>
      <c r="W37" s="7"/>
      <c r="X37" s="7"/>
      <c r="Y37" s="7"/>
      <c r="Z37" s="7"/>
    </row>
    <row r="38" spans="1:26" ht="15.75" customHeight="1">
      <c r="A38" s="228"/>
      <c r="B38" s="226"/>
      <c r="C38" s="22">
        <v>32</v>
      </c>
      <c r="D38" s="23" t="s">
        <v>83</v>
      </c>
      <c r="E38" s="232"/>
      <c r="F38" s="7"/>
      <c r="G38" s="7"/>
      <c r="H38" s="7"/>
      <c r="I38" s="7"/>
      <c r="J38" s="7"/>
      <c r="K38" s="7"/>
      <c r="L38" s="7"/>
      <c r="M38" s="7"/>
      <c r="N38" s="7"/>
      <c r="O38" s="7"/>
      <c r="P38" s="7"/>
      <c r="Q38" s="7"/>
      <c r="R38" s="7"/>
      <c r="S38" s="7"/>
      <c r="T38" s="7"/>
      <c r="U38" s="7"/>
      <c r="V38" s="7"/>
      <c r="W38" s="7"/>
      <c r="X38" s="7"/>
      <c r="Y38" s="7"/>
      <c r="Z38" s="7"/>
    </row>
    <row r="39" spans="1:26" ht="15.75" customHeight="1">
      <c r="A39" s="228"/>
      <c r="B39" s="224" t="s">
        <v>84</v>
      </c>
      <c r="C39" s="22">
        <v>33</v>
      </c>
      <c r="D39" s="23" t="s">
        <v>85</v>
      </c>
      <c r="E39" s="231" t="s">
        <v>86</v>
      </c>
      <c r="F39" s="7"/>
      <c r="G39" s="7"/>
      <c r="H39" s="7"/>
      <c r="I39" s="7"/>
      <c r="J39" s="7"/>
      <c r="K39" s="7"/>
      <c r="L39" s="7"/>
      <c r="M39" s="7"/>
      <c r="N39" s="7"/>
      <c r="O39" s="7"/>
      <c r="P39" s="7"/>
      <c r="Q39" s="7"/>
      <c r="R39" s="7"/>
      <c r="S39" s="7"/>
      <c r="T39" s="7"/>
      <c r="U39" s="7"/>
      <c r="V39" s="7"/>
      <c r="W39" s="7"/>
      <c r="X39" s="7"/>
      <c r="Y39" s="7"/>
      <c r="Z39" s="7"/>
    </row>
    <row r="40" spans="1:26" ht="15.75" customHeight="1">
      <c r="A40" s="228"/>
      <c r="B40" s="225"/>
      <c r="C40" s="22">
        <v>34</v>
      </c>
      <c r="D40" s="23" t="s">
        <v>87</v>
      </c>
      <c r="E40" s="233"/>
      <c r="F40" s="7"/>
      <c r="G40" s="7"/>
      <c r="H40" s="7"/>
      <c r="I40" s="7"/>
      <c r="J40" s="7"/>
      <c r="K40" s="7"/>
      <c r="L40" s="7"/>
      <c r="M40" s="7"/>
      <c r="N40" s="7"/>
      <c r="O40" s="7"/>
      <c r="P40" s="7"/>
      <c r="Q40" s="7"/>
      <c r="R40" s="7"/>
      <c r="S40" s="7"/>
      <c r="T40" s="7"/>
      <c r="U40" s="7"/>
      <c r="V40" s="7"/>
      <c r="W40" s="7"/>
      <c r="X40" s="7"/>
      <c r="Y40" s="7"/>
      <c r="Z40" s="7"/>
    </row>
    <row r="41" spans="1:26" ht="15.75" customHeight="1">
      <c r="A41" s="228"/>
      <c r="B41" s="226"/>
      <c r="C41" s="22">
        <v>35</v>
      </c>
      <c r="D41" s="23" t="s">
        <v>88</v>
      </c>
      <c r="E41" s="232"/>
      <c r="F41" s="7"/>
      <c r="G41" s="7"/>
      <c r="H41" s="7"/>
      <c r="I41" s="7"/>
      <c r="J41" s="7"/>
      <c r="K41" s="7"/>
      <c r="L41" s="7"/>
      <c r="M41" s="7"/>
      <c r="N41" s="7"/>
      <c r="O41" s="7"/>
      <c r="P41" s="7"/>
      <c r="Q41" s="7"/>
      <c r="R41" s="7"/>
      <c r="S41" s="7"/>
      <c r="T41" s="7"/>
      <c r="U41" s="7"/>
      <c r="V41" s="7"/>
      <c r="W41" s="7"/>
      <c r="X41" s="7"/>
      <c r="Y41" s="7"/>
      <c r="Z41" s="7"/>
    </row>
    <row r="42" spans="1:26" ht="15.75" customHeight="1">
      <c r="A42" s="228"/>
      <c r="B42" s="224" t="s">
        <v>89</v>
      </c>
      <c r="C42" s="22">
        <v>36</v>
      </c>
      <c r="D42" s="23" t="s">
        <v>90</v>
      </c>
      <c r="E42" s="231" t="s">
        <v>86</v>
      </c>
      <c r="F42" s="7"/>
      <c r="G42" s="7"/>
      <c r="H42" s="7"/>
      <c r="I42" s="7"/>
      <c r="J42" s="7"/>
      <c r="K42" s="7"/>
      <c r="L42" s="7"/>
      <c r="M42" s="7"/>
      <c r="N42" s="7"/>
      <c r="O42" s="7"/>
      <c r="P42" s="7"/>
      <c r="Q42" s="7"/>
      <c r="R42" s="7"/>
      <c r="S42" s="7"/>
      <c r="T42" s="7"/>
      <c r="U42" s="7"/>
      <c r="V42" s="7"/>
      <c r="W42" s="7"/>
      <c r="X42" s="7"/>
      <c r="Y42" s="7"/>
      <c r="Z42" s="7"/>
    </row>
    <row r="43" spans="1:26" ht="15.75" customHeight="1">
      <c r="A43" s="228"/>
      <c r="B43" s="226"/>
      <c r="C43" s="22">
        <v>37</v>
      </c>
      <c r="D43" s="23" t="s">
        <v>91</v>
      </c>
      <c r="E43" s="232"/>
      <c r="F43" s="7"/>
      <c r="G43" s="7"/>
      <c r="H43" s="7"/>
      <c r="I43" s="7"/>
      <c r="J43" s="7"/>
      <c r="K43" s="7"/>
      <c r="L43" s="7"/>
      <c r="M43" s="7"/>
      <c r="N43" s="7"/>
      <c r="O43" s="7"/>
      <c r="P43" s="7"/>
      <c r="Q43" s="7"/>
      <c r="R43" s="7"/>
      <c r="S43" s="7"/>
      <c r="T43" s="7"/>
      <c r="U43" s="7"/>
      <c r="V43" s="7"/>
      <c r="W43" s="7"/>
      <c r="X43" s="7"/>
      <c r="Y43" s="7"/>
      <c r="Z43" s="7"/>
    </row>
    <row r="44" spans="1:26" ht="15.75" customHeight="1">
      <c r="A44" s="228"/>
      <c r="B44" s="224" t="s">
        <v>92</v>
      </c>
      <c r="C44" s="22">
        <v>38</v>
      </c>
      <c r="D44" s="23" t="s">
        <v>93</v>
      </c>
      <c r="E44" s="231" t="s">
        <v>94</v>
      </c>
      <c r="F44" s="7"/>
      <c r="G44" s="7"/>
      <c r="H44" s="7"/>
      <c r="I44" s="7"/>
      <c r="J44" s="7"/>
      <c r="K44" s="7"/>
      <c r="L44" s="7"/>
      <c r="M44" s="7"/>
      <c r="N44" s="7"/>
      <c r="O44" s="7"/>
      <c r="P44" s="7"/>
      <c r="Q44" s="7"/>
      <c r="R44" s="7"/>
      <c r="S44" s="7"/>
      <c r="T44" s="7"/>
      <c r="U44" s="7"/>
      <c r="V44" s="7"/>
      <c r="W44" s="7"/>
      <c r="X44" s="7"/>
      <c r="Y44" s="7"/>
      <c r="Z44" s="7"/>
    </row>
    <row r="45" spans="1:26" ht="15.75" customHeight="1">
      <c r="A45" s="228"/>
      <c r="B45" s="225"/>
      <c r="C45" s="22">
        <v>39</v>
      </c>
      <c r="D45" s="23" t="s">
        <v>95</v>
      </c>
      <c r="E45" s="233"/>
      <c r="F45" s="7"/>
      <c r="G45" s="7"/>
      <c r="H45" s="7"/>
      <c r="I45" s="7"/>
      <c r="J45" s="7"/>
      <c r="K45" s="7"/>
      <c r="L45" s="7"/>
      <c r="M45" s="7"/>
      <c r="N45" s="7"/>
      <c r="O45" s="7"/>
      <c r="P45" s="7"/>
      <c r="Q45" s="7"/>
      <c r="R45" s="7"/>
      <c r="S45" s="7"/>
      <c r="T45" s="7"/>
      <c r="U45" s="7"/>
      <c r="V45" s="7"/>
      <c r="W45" s="7"/>
      <c r="X45" s="7"/>
      <c r="Y45" s="7"/>
      <c r="Z45" s="7"/>
    </row>
    <row r="46" spans="1:26" ht="15.75" customHeight="1">
      <c r="A46" s="228"/>
      <c r="B46" s="225"/>
      <c r="C46" s="22">
        <v>40</v>
      </c>
      <c r="D46" s="23" t="s">
        <v>96</v>
      </c>
      <c r="E46" s="233"/>
      <c r="F46" s="7"/>
      <c r="G46" s="7"/>
      <c r="H46" s="7"/>
      <c r="I46" s="7"/>
      <c r="J46" s="7"/>
      <c r="K46" s="7"/>
      <c r="L46" s="7"/>
      <c r="M46" s="7"/>
      <c r="N46" s="7"/>
      <c r="O46" s="7"/>
      <c r="P46" s="7"/>
      <c r="Q46" s="7"/>
      <c r="R46" s="7"/>
      <c r="S46" s="7"/>
      <c r="T46" s="7"/>
      <c r="U46" s="7"/>
      <c r="V46" s="7"/>
      <c r="W46" s="7"/>
      <c r="X46" s="7"/>
      <c r="Y46" s="7"/>
      <c r="Z46" s="7"/>
    </row>
    <row r="47" spans="1:26" ht="15.75" customHeight="1">
      <c r="A47" s="228"/>
      <c r="B47" s="225"/>
      <c r="C47" s="22">
        <v>41</v>
      </c>
      <c r="D47" s="23" t="s">
        <v>13</v>
      </c>
      <c r="E47" s="233"/>
      <c r="F47" s="7"/>
      <c r="G47" s="7"/>
      <c r="H47" s="7"/>
      <c r="I47" s="7"/>
      <c r="J47" s="7"/>
      <c r="K47" s="7"/>
      <c r="L47" s="7"/>
      <c r="M47" s="7"/>
      <c r="N47" s="7"/>
      <c r="O47" s="7"/>
      <c r="P47" s="7"/>
      <c r="Q47" s="7"/>
      <c r="R47" s="7"/>
      <c r="S47" s="7"/>
      <c r="T47" s="7"/>
      <c r="U47" s="7"/>
      <c r="V47" s="7"/>
      <c r="W47" s="7"/>
      <c r="X47" s="7"/>
      <c r="Y47" s="7"/>
      <c r="Z47" s="7"/>
    </row>
    <row r="48" spans="1:26" ht="15.75" customHeight="1">
      <c r="A48" s="228"/>
      <c r="B48" s="225"/>
      <c r="C48" s="22">
        <v>42</v>
      </c>
      <c r="D48" s="23" t="s">
        <v>97</v>
      </c>
      <c r="E48" s="233"/>
      <c r="F48" s="7"/>
      <c r="G48" s="7"/>
      <c r="H48" s="7"/>
      <c r="I48" s="7"/>
      <c r="J48" s="7"/>
      <c r="K48" s="7"/>
      <c r="L48" s="7"/>
      <c r="M48" s="7"/>
      <c r="N48" s="7"/>
      <c r="O48" s="7"/>
      <c r="P48" s="7"/>
      <c r="Q48" s="7"/>
      <c r="R48" s="7"/>
      <c r="S48" s="7"/>
      <c r="T48" s="7"/>
      <c r="U48" s="7"/>
      <c r="V48" s="7"/>
      <c r="W48" s="7"/>
      <c r="X48" s="7"/>
      <c r="Y48" s="7"/>
      <c r="Z48" s="7"/>
    </row>
    <row r="49" spans="1:26" ht="15.75" customHeight="1">
      <c r="A49" s="228"/>
      <c r="B49" s="225"/>
      <c r="C49" s="22">
        <v>43</v>
      </c>
      <c r="D49" s="23" t="s">
        <v>98</v>
      </c>
      <c r="E49" s="233"/>
      <c r="F49" s="7"/>
      <c r="G49" s="7"/>
      <c r="H49" s="7"/>
      <c r="I49" s="7"/>
      <c r="J49" s="7"/>
      <c r="K49" s="7"/>
      <c r="L49" s="7"/>
      <c r="M49" s="7"/>
      <c r="N49" s="7"/>
      <c r="O49" s="7"/>
      <c r="P49" s="7"/>
      <c r="Q49" s="7"/>
      <c r="R49" s="7"/>
      <c r="S49" s="7"/>
      <c r="T49" s="7"/>
      <c r="U49" s="7"/>
      <c r="V49" s="7"/>
      <c r="W49" s="7"/>
      <c r="X49" s="7"/>
      <c r="Y49" s="7"/>
      <c r="Z49" s="7"/>
    </row>
    <row r="50" spans="1:26" ht="25.5">
      <c r="A50" s="228"/>
      <c r="B50" s="226"/>
      <c r="C50" s="22">
        <v>44</v>
      </c>
      <c r="D50" s="23" t="s">
        <v>99</v>
      </c>
      <c r="E50" s="232"/>
      <c r="F50" s="7"/>
      <c r="G50" s="7"/>
      <c r="H50" s="7"/>
      <c r="I50" s="7"/>
      <c r="J50" s="7"/>
      <c r="K50" s="7"/>
      <c r="L50" s="7"/>
      <c r="M50" s="7"/>
      <c r="N50" s="7"/>
      <c r="O50" s="7"/>
      <c r="P50" s="7"/>
      <c r="Q50" s="7"/>
      <c r="R50" s="7"/>
      <c r="S50" s="7"/>
      <c r="T50" s="7"/>
      <c r="U50" s="7"/>
      <c r="V50" s="7"/>
      <c r="W50" s="7"/>
      <c r="X50" s="7"/>
      <c r="Y50" s="7"/>
      <c r="Z50" s="7"/>
    </row>
    <row r="51" spans="1:26" ht="25.5">
      <c r="A51" s="228"/>
      <c r="B51" s="224" t="s">
        <v>100</v>
      </c>
      <c r="C51" s="22">
        <v>45</v>
      </c>
      <c r="D51" s="23" t="s">
        <v>101</v>
      </c>
      <c r="E51" s="231" t="s">
        <v>94</v>
      </c>
      <c r="F51" s="7"/>
      <c r="G51" s="7"/>
      <c r="H51" s="7"/>
      <c r="I51" s="7"/>
      <c r="J51" s="7"/>
      <c r="K51" s="7"/>
      <c r="L51" s="7"/>
      <c r="M51" s="7"/>
      <c r="N51" s="7"/>
      <c r="O51" s="7"/>
      <c r="P51" s="7"/>
      <c r="Q51" s="7"/>
      <c r="R51" s="7"/>
      <c r="S51" s="7"/>
      <c r="T51" s="7"/>
      <c r="U51" s="7"/>
      <c r="V51" s="7"/>
      <c r="W51" s="7"/>
      <c r="X51" s="7"/>
      <c r="Y51" s="7"/>
      <c r="Z51" s="7"/>
    </row>
    <row r="52" spans="1:26" ht="25.5">
      <c r="A52" s="228"/>
      <c r="B52" s="226"/>
      <c r="C52" s="22">
        <v>46</v>
      </c>
      <c r="D52" s="23" t="s">
        <v>102</v>
      </c>
      <c r="E52" s="232"/>
      <c r="F52" s="7"/>
      <c r="G52" s="7"/>
      <c r="H52" s="7"/>
      <c r="I52" s="7"/>
      <c r="J52" s="7"/>
      <c r="K52" s="7"/>
      <c r="L52" s="7"/>
      <c r="M52" s="7"/>
      <c r="N52" s="7"/>
      <c r="O52" s="7"/>
      <c r="P52" s="7"/>
      <c r="Q52" s="7"/>
      <c r="R52" s="7"/>
      <c r="S52" s="7"/>
      <c r="T52" s="7"/>
      <c r="U52" s="7"/>
      <c r="V52" s="7"/>
      <c r="W52" s="7"/>
      <c r="X52" s="7"/>
      <c r="Y52" s="7"/>
      <c r="Z52" s="7"/>
    </row>
    <row r="53" spans="1:26" ht="24" customHeight="1">
      <c r="A53" s="228"/>
      <c r="B53" s="224" t="s">
        <v>103</v>
      </c>
      <c r="C53" s="22">
        <v>47</v>
      </c>
      <c r="D53" s="23" t="s">
        <v>104</v>
      </c>
      <c r="E53" s="231" t="s">
        <v>94</v>
      </c>
      <c r="F53" s="7"/>
      <c r="G53" s="7"/>
      <c r="H53" s="7"/>
      <c r="I53" s="7"/>
      <c r="J53" s="7"/>
      <c r="K53" s="7"/>
      <c r="L53" s="7"/>
      <c r="M53" s="7"/>
      <c r="N53" s="7"/>
      <c r="O53" s="7"/>
      <c r="P53" s="7"/>
      <c r="Q53" s="7"/>
      <c r="R53" s="7"/>
      <c r="S53" s="7"/>
      <c r="T53" s="7"/>
      <c r="U53" s="7"/>
      <c r="V53" s="7"/>
      <c r="W53" s="7"/>
      <c r="X53" s="7"/>
      <c r="Y53" s="7"/>
      <c r="Z53" s="7"/>
    </row>
    <row r="54" spans="1:26" ht="15.75" customHeight="1">
      <c r="A54" s="228"/>
      <c r="B54" s="225"/>
      <c r="C54" s="22">
        <v>48</v>
      </c>
      <c r="D54" s="25" t="s">
        <v>105</v>
      </c>
      <c r="E54" s="233"/>
      <c r="F54" s="7"/>
      <c r="G54" s="7"/>
      <c r="H54" s="7"/>
      <c r="I54" s="7"/>
      <c r="J54" s="7"/>
      <c r="K54" s="7"/>
      <c r="L54" s="7"/>
      <c r="M54" s="7"/>
      <c r="N54" s="7"/>
      <c r="O54" s="7"/>
      <c r="P54" s="7"/>
      <c r="Q54" s="7"/>
      <c r="R54" s="7"/>
      <c r="S54" s="7"/>
      <c r="T54" s="7"/>
      <c r="U54" s="7"/>
      <c r="V54" s="7"/>
      <c r="W54" s="7"/>
      <c r="X54" s="7"/>
      <c r="Y54" s="7"/>
      <c r="Z54" s="7"/>
    </row>
    <row r="55" spans="1:26" ht="15.75" customHeight="1">
      <c r="A55" s="228"/>
      <c r="B55" s="226"/>
      <c r="C55" s="22">
        <v>49</v>
      </c>
      <c r="D55" s="23" t="s">
        <v>106</v>
      </c>
      <c r="E55" s="232"/>
      <c r="F55" s="7"/>
      <c r="G55" s="7"/>
      <c r="H55" s="7"/>
      <c r="I55" s="7"/>
      <c r="J55" s="7"/>
      <c r="K55" s="7"/>
      <c r="L55" s="7"/>
      <c r="M55" s="7"/>
      <c r="N55" s="7"/>
      <c r="O55" s="7"/>
      <c r="P55" s="7"/>
      <c r="Q55" s="7"/>
      <c r="R55" s="7"/>
      <c r="S55" s="7"/>
      <c r="T55" s="7"/>
      <c r="U55" s="7"/>
      <c r="V55" s="7"/>
      <c r="W55" s="7"/>
      <c r="X55" s="7"/>
      <c r="Y55" s="7"/>
      <c r="Z55" s="7"/>
    </row>
    <row r="56" spans="1:26" ht="30.75" customHeight="1">
      <c r="A56" s="228"/>
      <c r="B56" s="224" t="s">
        <v>107</v>
      </c>
      <c r="C56" s="22">
        <v>50</v>
      </c>
      <c r="D56" s="23" t="s">
        <v>108</v>
      </c>
      <c r="E56" s="231" t="s">
        <v>94</v>
      </c>
      <c r="F56" s="7"/>
      <c r="G56" s="7"/>
      <c r="H56" s="7"/>
      <c r="I56" s="7"/>
      <c r="J56" s="7"/>
      <c r="K56" s="7"/>
      <c r="L56" s="7"/>
      <c r="M56" s="7"/>
      <c r="N56" s="7"/>
      <c r="O56" s="7"/>
      <c r="P56" s="7"/>
      <c r="Q56" s="7"/>
      <c r="R56" s="7"/>
      <c r="S56" s="7"/>
      <c r="T56" s="7"/>
      <c r="U56" s="7"/>
      <c r="V56" s="7"/>
      <c r="W56" s="7"/>
      <c r="X56" s="7"/>
      <c r="Y56" s="7"/>
      <c r="Z56" s="7"/>
    </row>
    <row r="57" spans="1:26" ht="15.75" customHeight="1">
      <c r="A57" s="228"/>
      <c r="B57" s="226"/>
      <c r="C57" s="22">
        <v>51</v>
      </c>
      <c r="D57" s="23" t="s">
        <v>109</v>
      </c>
      <c r="E57" s="232"/>
      <c r="F57" s="7"/>
      <c r="G57" s="7"/>
      <c r="H57" s="7"/>
      <c r="I57" s="7"/>
      <c r="J57" s="7"/>
      <c r="K57" s="7"/>
      <c r="L57" s="7"/>
      <c r="M57" s="7"/>
      <c r="N57" s="7"/>
      <c r="O57" s="7"/>
      <c r="P57" s="7"/>
      <c r="Q57" s="7"/>
      <c r="R57" s="7"/>
      <c r="S57" s="7"/>
      <c r="T57" s="7"/>
      <c r="U57" s="7"/>
      <c r="V57" s="7"/>
      <c r="W57" s="7"/>
      <c r="X57" s="7"/>
      <c r="Y57" s="7"/>
      <c r="Z57" s="7"/>
    </row>
    <row r="58" spans="1:26" ht="30.75" customHeight="1">
      <c r="A58" s="228"/>
      <c r="B58" s="224" t="s">
        <v>110</v>
      </c>
      <c r="C58" s="22">
        <v>52</v>
      </c>
      <c r="D58" s="23" t="s">
        <v>111</v>
      </c>
      <c r="E58" s="24" t="s">
        <v>74</v>
      </c>
      <c r="F58" s="7"/>
      <c r="G58" s="7"/>
      <c r="H58" s="7"/>
      <c r="I58" s="7"/>
      <c r="J58" s="7"/>
      <c r="K58" s="7"/>
      <c r="L58" s="7"/>
      <c r="M58" s="7"/>
      <c r="N58" s="7"/>
      <c r="O58" s="7"/>
      <c r="P58" s="7"/>
      <c r="Q58" s="7"/>
      <c r="R58" s="7"/>
      <c r="S58" s="7"/>
      <c r="T58" s="7"/>
      <c r="U58" s="7"/>
      <c r="V58" s="7"/>
      <c r="W58" s="7"/>
      <c r="X58" s="7"/>
      <c r="Y58" s="7"/>
      <c r="Z58" s="7"/>
    </row>
    <row r="59" spans="1:26" ht="33" customHeight="1">
      <c r="A59" s="228"/>
      <c r="B59" s="225"/>
      <c r="C59" s="22">
        <v>53</v>
      </c>
      <c r="D59" s="23" t="s">
        <v>112</v>
      </c>
      <c r="E59" s="24" t="s">
        <v>94</v>
      </c>
      <c r="F59" s="7"/>
      <c r="G59" s="7"/>
      <c r="H59" s="7"/>
      <c r="I59" s="7"/>
      <c r="J59" s="7"/>
      <c r="K59" s="7"/>
      <c r="L59" s="7"/>
      <c r="M59" s="7"/>
      <c r="N59" s="7"/>
      <c r="O59" s="7"/>
      <c r="P59" s="7"/>
      <c r="Q59" s="7"/>
      <c r="R59" s="7"/>
      <c r="S59" s="7"/>
      <c r="T59" s="7"/>
      <c r="U59" s="7"/>
      <c r="V59" s="7"/>
      <c r="W59" s="7"/>
      <c r="X59" s="7"/>
      <c r="Y59" s="7"/>
      <c r="Z59" s="7"/>
    </row>
    <row r="60" spans="1:26" ht="31.5" customHeight="1">
      <c r="A60" s="228"/>
      <c r="B60" s="225"/>
      <c r="C60" s="22">
        <v>54</v>
      </c>
      <c r="D60" s="23" t="s">
        <v>113</v>
      </c>
      <c r="E60" s="24" t="s">
        <v>114</v>
      </c>
      <c r="F60" s="7"/>
      <c r="G60" s="7"/>
      <c r="H60" s="7"/>
      <c r="I60" s="7"/>
      <c r="J60" s="7"/>
      <c r="K60" s="7"/>
      <c r="L60" s="7"/>
      <c r="M60" s="7"/>
      <c r="N60" s="7"/>
      <c r="O60" s="7"/>
      <c r="P60" s="7"/>
      <c r="Q60" s="7"/>
      <c r="R60" s="7"/>
      <c r="S60" s="7"/>
      <c r="T60" s="7"/>
      <c r="U60" s="7"/>
      <c r="V60" s="7"/>
      <c r="W60" s="7"/>
      <c r="X60" s="7"/>
      <c r="Y60" s="7"/>
      <c r="Z60" s="7"/>
    </row>
    <row r="61" spans="1:26" ht="33.75" customHeight="1">
      <c r="A61" s="228"/>
      <c r="B61" s="225"/>
      <c r="C61" s="22">
        <v>55</v>
      </c>
      <c r="D61" s="23" t="s">
        <v>115</v>
      </c>
      <c r="E61" s="24" t="s">
        <v>44</v>
      </c>
      <c r="F61" s="7"/>
      <c r="G61" s="7"/>
      <c r="H61" s="7"/>
      <c r="I61" s="7"/>
      <c r="J61" s="7"/>
      <c r="K61" s="7"/>
      <c r="L61" s="7"/>
      <c r="M61" s="7"/>
      <c r="N61" s="7"/>
      <c r="O61" s="7"/>
      <c r="P61" s="7"/>
      <c r="Q61" s="7"/>
      <c r="R61" s="7"/>
      <c r="S61" s="7"/>
      <c r="T61" s="7"/>
      <c r="U61" s="7"/>
      <c r="V61" s="7"/>
      <c r="W61" s="7"/>
      <c r="X61" s="7"/>
      <c r="Y61" s="7"/>
      <c r="Z61" s="7"/>
    </row>
    <row r="62" spans="1:26" ht="27.75" customHeight="1">
      <c r="A62" s="228"/>
      <c r="B62" s="225"/>
      <c r="C62" s="22">
        <v>56</v>
      </c>
      <c r="D62" s="23" t="s">
        <v>116</v>
      </c>
      <c r="E62" s="24" t="s">
        <v>74</v>
      </c>
      <c r="F62" s="7"/>
      <c r="G62" s="7"/>
      <c r="H62" s="7"/>
      <c r="I62" s="7"/>
      <c r="J62" s="7"/>
      <c r="K62" s="7"/>
      <c r="L62" s="7"/>
      <c r="M62" s="7"/>
      <c r="N62" s="7"/>
      <c r="O62" s="7"/>
      <c r="P62" s="7"/>
      <c r="Q62" s="7"/>
      <c r="R62" s="7"/>
      <c r="S62" s="7"/>
      <c r="T62" s="7"/>
      <c r="U62" s="7"/>
      <c r="V62" s="7"/>
      <c r="W62" s="7"/>
      <c r="X62" s="7"/>
      <c r="Y62" s="7"/>
      <c r="Z62" s="7"/>
    </row>
    <row r="63" spans="1:26" ht="28.5" customHeight="1">
      <c r="A63" s="228"/>
      <c r="B63" s="226"/>
      <c r="C63" s="22">
        <v>57</v>
      </c>
      <c r="D63" s="23" t="s">
        <v>117</v>
      </c>
      <c r="E63" s="24" t="s">
        <v>118</v>
      </c>
      <c r="F63" s="7"/>
      <c r="G63" s="7"/>
      <c r="H63" s="7"/>
      <c r="I63" s="7"/>
      <c r="J63" s="7"/>
      <c r="K63" s="7"/>
      <c r="L63" s="7"/>
      <c r="M63" s="7"/>
      <c r="N63" s="7"/>
      <c r="O63" s="7"/>
      <c r="P63" s="7"/>
      <c r="Q63" s="7"/>
      <c r="R63" s="7"/>
      <c r="S63" s="7"/>
      <c r="T63" s="7"/>
      <c r="U63" s="7"/>
      <c r="V63" s="7"/>
      <c r="W63" s="7"/>
      <c r="X63" s="7"/>
      <c r="Y63" s="7"/>
      <c r="Z63" s="7"/>
    </row>
    <row r="64" spans="1:26" ht="15.75" customHeight="1">
      <c r="A64" s="228"/>
      <c r="B64" s="224" t="s">
        <v>119</v>
      </c>
      <c r="C64" s="22">
        <v>58</v>
      </c>
      <c r="D64" s="23" t="s">
        <v>120</v>
      </c>
      <c r="E64" s="24" t="s">
        <v>121</v>
      </c>
      <c r="F64" s="7"/>
      <c r="G64" s="7"/>
      <c r="H64" s="7"/>
      <c r="I64" s="7"/>
      <c r="J64" s="7"/>
      <c r="K64" s="7"/>
      <c r="L64" s="7"/>
      <c r="M64" s="7"/>
      <c r="N64" s="7"/>
      <c r="O64" s="7"/>
      <c r="P64" s="7"/>
      <c r="Q64" s="7"/>
      <c r="R64" s="7"/>
      <c r="S64" s="7"/>
      <c r="T64" s="7"/>
      <c r="U64" s="7"/>
      <c r="V64" s="7"/>
      <c r="W64" s="7"/>
      <c r="X64" s="7"/>
      <c r="Y64" s="7"/>
      <c r="Z64" s="7"/>
    </row>
    <row r="65" spans="1:26" ht="15.75" customHeight="1">
      <c r="A65" s="228"/>
      <c r="B65" s="225"/>
      <c r="C65" s="22">
        <v>59</v>
      </c>
      <c r="D65" s="23" t="s">
        <v>122</v>
      </c>
      <c r="E65" s="24" t="s">
        <v>123</v>
      </c>
      <c r="F65" s="7"/>
      <c r="G65" s="7"/>
      <c r="H65" s="7"/>
      <c r="I65" s="7"/>
      <c r="J65" s="7"/>
      <c r="K65" s="7"/>
      <c r="L65" s="7"/>
      <c r="M65" s="7"/>
      <c r="N65" s="7"/>
      <c r="O65" s="7"/>
      <c r="P65" s="7"/>
      <c r="Q65" s="7"/>
      <c r="R65" s="7"/>
      <c r="S65" s="7"/>
      <c r="T65" s="7"/>
      <c r="U65" s="7"/>
      <c r="V65" s="7"/>
      <c r="W65" s="7"/>
      <c r="X65" s="7"/>
      <c r="Y65" s="7"/>
      <c r="Z65" s="7"/>
    </row>
    <row r="66" spans="1:26" ht="15.75" customHeight="1">
      <c r="A66" s="228"/>
      <c r="B66" s="225"/>
      <c r="C66" s="22">
        <v>60</v>
      </c>
      <c r="D66" s="23" t="s">
        <v>124</v>
      </c>
      <c r="E66" s="24" t="s">
        <v>125</v>
      </c>
      <c r="F66" s="7"/>
      <c r="G66" s="7"/>
      <c r="H66" s="7"/>
      <c r="I66" s="7"/>
      <c r="J66" s="7"/>
      <c r="K66" s="7"/>
      <c r="L66" s="7"/>
      <c r="M66" s="7"/>
      <c r="N66" s="7"/>
      <c r="O66" s="7"/>
      <c r="P66" s="7"/>
      <c r="Q66" s="7"/>
      <c r="R66" s="7"/>
      <c r="S66" s="7"/>
      <c r="T66" s="7"/>
      <c r="U66" s="7"/>
      <c r="V66" s="7"/>
      <c r="W66" s="7"/>
      <c r="X66" s="7"/>
      <c r="Y66" s="7"/>
      <c r="Z66" s="7"/>
    </row>
    <row r="67" spans="1:26" ht="15.75" customHeight="1">
      <c r="A67" s="228"/>
      <c r="B67" s="225"/>
      <c r="C67" s="22">
        <v>61</v>
      </c>
      <c r="D67" s="23" t="s">
        <v>126</v>
      </c>
      <c r="E67" s="24" t="s">
        <v>127</v>
      </c>
      <c r="F67" s="7"/>
      <c r="G67" s="7"/>
      <c r="H67" s="7"/>
      <c r="I67" s="7"/>
      <c r="J67" s="7"/>
      <c r="K67" s="7"/>
      <c r="L67" s="7"/>
      <c r="M67" s="7"/>
      <c r="N67" s="7"/>
      <c r="O67" s="7"/>
      <c r="P67" s="7"/>
      <c r="Q67" s="7"/>
      <c r="R67" s="7"/>
      <c r="S67" s="7"/>
      <c r="T67" s="7"/>
      <c r="U67" s="7"/>
      <c r="V67" s="7"/>
      <c r="W67" s="7"/>
      <c r="X67" s="7"/>
      <c r="Y67" s="7"/>
      <c r="Z67" s="7"/>
    </row>
    <row r="68" spans="1:26" ht="15.75" customHeight="1">
      <c r="A68" s="228"/>
      <c r="B68" s="225"/>
      <c r="C68" s="22">
        <v>62</v>
      </c>
      <c r="D68" s="23" t="s">
        <v>128</v>
      </c>
      <c r="E68" s="24" t="s">
        <v>129</v>
      </c>
      <c r="F68" s="7"/>
      <c r="G68" s="7"/>
      <c r="H68" s="7"/>
      <c r="I68" s="7"/>
      <c r="J68" s="7"/>
      <c r="K68" s="7"/>
      <c r="L68" s="7"/>
      <c r="M68" s="7"/>
      <c r="N68" s="7"/>
      <c r="O68" s="7"/>
      <c r="P68" s="7"/>
      <c r="Q68" s="7"/>
      <c r="R68" s="7"/>
      <c r="S68" s="7"/>
      <c r="T68" s="7"/>
      <c r="U68" s="7"/>
      <c r="V68" s="7"/>
      <c r="W68" s="7"/>
      <c r="X68" s="7"/>
      <c r="Y68" s="7"/>
      <c r="Z68" s="7"/>
    </row>
    <row r="69" spans="1:26" ht="15.75" customHeight="1">
      <c r="A69" s="228"/>
      <c r="B69" s="225"/>
      <c r="C69" s="22">
        <v>63</v>
      </c>
      <c r="D69" s="23" t="s">
        <v>130</v>
      </c>
      <c r="E69" s="24" t="s">
        <v>114</v>
      </c>
      <c r="F69" s="7"/>
      <c r="G69" s="7"/>
      <c r="H69" s="7"/>
      <c r="I69" s="7"/>
      <c r="J69" s="7"/>
      <c r="K69" s="7"/>
      <c r="L69" s="7"/>
      <c r="M69" s="7"/>
      <c r="N69" s="7"/>
      <c r="O69" s="7"/>
      <c r="P69" s="7"/>
      <c r="Q69" s="7"/>
      <c r="R69" s="7"/>
      <c r="S69" s="7"/>
      <c r="T69" s="7"/>
      <c r="U69" s="7"/>
      <c r="V69" s="7"/>
      <c r="W69" s="7"/>
      <c r="X69" s="7"/>
      <c r="Y69" s="7"/>
      <c r="Z69" s="7"/>
    </row>
    <row r="70" spans="1:26" ht="28.5" customHeight="1">
      <c r="A70" s="228"/>
      <c r="B70" s="225"/>
      <c r="C70" s="22">
        <v>64</v>
      </c>
      <c r="D70" s="23" t="s">
        <v>131</v>
      </c>
      <c r="E70" s="24" t="s">
        <v>132</v>
      </c>
      <c r="F70" s="7"/>
      <c r="G70" s="7"/>
      <c r="H70" s="7"/>
      <c r="I70" s="7"/>
      <c r="J70" s="7"/>
      <c r="K70" s="7"/>
      <c r="L70" s="7"/>
      <c r="M70" s="7"/>
      <c r="N70" s="7"/>
      <c r="O70" s="7"/>
      <c r="P70" s="7"/>
      <c r="Q70" s="7"/>
      <c r="R70" s="7"/>
      <c r="S70" s="7"/>
      <c r="T70" s="7"/>
      <c r="U70" s="7"/>
      <c r="V70" s="7"/>
      <c r="W70" s="7"/>
      <c r="X70" s="7"/>
      <c r="Y70" s="7"/>
      <c r="Z70" s="7"/>
    </row>
    <row r="71" spans="1:26" ht="15.75" customHeight="1">
      <c r="A71" s="228"/>
      <c r="B71" s="226"/>
      <c r="C71" s="22">
        <v>65</v>
      </c>
      <c r="D71" s="23" t="s">
        <v>133</v>
      </c>
      <c r="E71" s="24" t="s">
        <v>134</v>
      </c>
      <c r="F71" s="7"/>
      <c r="G71" s="7"/>
      <c r="H71" s="7"/>
      <c r="I71" s="7"/>
      <c r="J71" s="7"/>
      <c r="K71" s="7"/>
      <c r="L71" s="7"/>
      <c r="M71" s="7"/>
      <c r="N71" s="7"/>
      <c r="O71" s="7"/>
      <c r="P71" s="7"/>
      <c r="Q71" s="7"/>
      <c r="R71" s="7"/>
      <c r="S71" s="7"/>
      <c r="T71" s="7"/>
      <c r="U71" s="7"/>
      <c r="V71" s="7"/>
      <c r="W71" s="7"/>
      <c r="X71" s="7"/>
      <c r="Y71" s="7"/>
      <c r="Z71" s="7"/>
    </row>
    <row r="72" spans="1:26" ht="15.75" customHeight="1">
      <c r="A72" s="228"/>
      <c r="B72" s="224" t="s">
        <v>135</v>
      </c>
      <c r="C72" s="22">
        <v>66</v>
      </c>
      <c r="D72" s="23" t="s">
        <v>136</v>
      </c>
      <c r="E72" s="24" t="s">
        <v>137</v>
      </c>
      <c r="F72" s="7"/>
      <c r="G72" s="7"/>
      <c r="H72" s="7"/>
      <c r="I72" s="7"/>
      <c r="J72" s="7"/>
      <c r="K72" s="7"/>
      <c r="L72" s="7"/>
      <c r="M72" s="7"/>
      <c r="N72" s="7"/>
      <c r="O72" s="7"/>
      <c r="P72" s="7"/>
      <c r="Q72" s="7"/>
      <c r="R72" s="7"/>
      <c r="S72" s="7"/>
      <c r="T72" s="7"/>
      <c r="U72" s="7"/>
      <c r="V72" s="7"/>
      <c r="W72" s="7"/>
      <c r="X72" s="7"/>
      <c r="Y72" s="7"/>
      <c r="Z72" s="7"/>
    </row>
    <row r="73" spans="1:26" ht="15.75" customHeight="1">
      <c r="A73" s="228"/>
      <c r="B73" s="226"/>
      <c r="C73" s="22">
        <v>67</v>
      </c>
      <c r="D73" s="23" t="s">
        <v>138</v>
      </c>
      <c r="E73" s="24" t="s">
        <v>139</v>
      </c>
      <c r="F73" s="7"/>
      <c r="G73" s="7"/>
      <c r="H73" s="7"/>
      <c r="I73" s="7"/>
      <c r="J73" s="7"/>
      <c r="K73" s="7"/>
      <c r="L73" s="7"/>
      <c r="M73" s="7"/>
      <c r="N73" s="7"/>
      <c r="O73" s="7"/>
      <c r="P73" s="7"/>
      <c r="Q73" s="7"/>
      <c r="R73" s="7"/>
      <c r="S73" s="7"/>
      <c r="T73" s="7"/>
      <c r="U73" s="7"/>
      <c r="V73" s="7"/>
      <c r="W73" s="7"/>
      <c r="X73" s="7"/>
      <c r="Y73" s="7"/>
      <c r="Z73" s="7"/>
    </row>
    <row r="74" spans="1:26" ht="15.75" customHeight="1">
      <c r="A74" s="228"/>
      <c r="B74" s="224" t="s">
        <v>140</v>
      </c>
      <c r="C74" s="22">
        <v>68</v>
      </c>
      <c r="D74" s="23" t="s">
        <v>141</v>
      </c>
      <c r="E74" s="24" t="s">
        <v>142</v>
      </c>
      <c r="F74" s="7"/>
      <c r="G74" s="7"/>
      <c r="H74" s="7"/>
      <c r="I74" s="7"/>
      <c r="J74" s="7"/>
      <c r="K74" s="7"/>
      <c r="L74" s="7"/>
      <c r="M74" s="7"/>
      <c r="N74" s="7"/>
      <c r="O74" s="7"/>
      <c r="P74" s="7"/>
      <c r="Q74" s="7"/>
      <c r="R74" s="7"/>
      <c r="S74" s="7"/>
      <c r="T74" s="7"/>
      <c r="U74" s="7"/>
      <c r="V74" s="7"/>
      <c r="W74" s="7"/>
      <c r="X74" s="7"/>
      <c r="Y74" s="7"/>
      <c r="Z74" s="7"/>
    </row>
    <row r="75" spans="1:26" ht="15.75" customHeight="1">
      <c r="A75" s="228"/>
      <c r="B75" s="226"/>
      <c r="C75" s="22">
        <v>69</v>
      </c>
      <c r="D75" s="23" t="s">
        <v>143</v>
      </c>
      <c r="E75" s="24" t="s">
        <v>144</v>
      </c>
      <c r="F75" s="7"/>
      <c r="G75" s="7"/>
      <c r="H75" s="7"/>
      <c r="I75" s="7"/>
      <c r="J75" s="7"/>
      <c r="K75" s="7"/>
      <c r="L75" s="7"/>
      <c r="M75" s="7"/>
      <c r="N75" s="7"/>
      <c r="O75" s="7"/>
      <c r="P75" s="7"/>
      <c r="Q75" s="7"/>
      <c r="R75" s="7"/>
      <c r="S75" s="7"/>
      <c r="T75" s="7"/>
      <c r="U75" s="7"/>
      <c r="V75" s="7"/>
      <c r="W75" s="7"/>
      <c r="X75" s="7"/>
      <c r="Y75" s="7"/>
      <c r="Z75" s="7"/>
    </row>
    <row r="76" spans="1:26" ht="25.5" customHeight="1">
      <c r="A76" s="228"/>
      <c r="B76" s="224" t="s">
        <v>145</v>
      </c>
      <c r="C76" s="22">
        <v>70</v>
      </c>
      <c r="D76" s="23" t="s">
        <v>146</v>
      </c>
      <c r="E76" s="24" t="s">
        <v>147</v>
      </c>
      <c r="F76" s="7"/>
      <c r="G76" s="7"/>
      <c r="H76" s="7"/>
      <c r="I76" s="7"/>
      <c r="J76" s="7"/>
      <c r="K76" s="7"/>
      <c r="L76" s="7"/>
      <c r="M76" s="7"/>
      <c r="N76" s="7"/>
      <c r="O76" s="7"/>
      <c r="P76" s="7"/>
      <c r="Q76" s="7"/>
      <c r="R76" s="7"/>
      <c r="S76" s="7"/>
      <c r="T76" s="7"/>
      <c r="U76" s="7"/>
      <c r="V76" s="7"/>
      <c r="W76" s="7"/>
      <c r="X76" s="7"/>
      <c r="Y76" s="7"/>
      <c r="Z76" s="7"/>
    </row>
    <row r="77" spans="1:26" ht="25.5">
      <c r="A77" s="228"/>
      <c r="B77" s="226"/>
      <c r="C77" s="22">
        <v>71</v>
      </c>
      <c r="D77" s="23" t="s">
        <v>148</v>
      </c>
      <c r="E77" s="24" t="s">
        <v>86</v>
      </c>
      <c r="F77" s="7"/>
      <c r="G77" s="7"/>
      <c r="H77" s="7"/>
      <c r="I77" s="7"/>
      <c r="J77" s="7"/>
      <c r="K77" s="7"/>
      <c r="L77" s="7"/>
      <c r="M77" s="7"/>
      <c r="N77" s="7"/>
      <c r="O77" s="7"/>
      <c r="P77" s="7"/>
      <c r="Q77" s="7"/>
      <c r="R77" s="7"/>
      <c r="S77" s="7"/>
      <c r="T77" s="7"/>
      <c r="U77" s="7"/>
      <c r="V77" s="7"/>
      <c r="W77" s="7"/>
      <c r="X77" s="7"/>
      <c r="Y77" s="7"/>
      <c r="Z77" s="7"/>
    </row>
    <row r="78" spans="1:26" ht="31.5" customHeight="1">
      <c r="A78" s="228"/>
      <c r="B78" s="224" t="s">
        <v>149</v>
      </c>
      <c r="C78" s="22">
        <v>72</v>
      </c>
      <c r="D78" s="23" t="s">
        <v>150</v>
      </c>
      <c r="E78" s="24" t="s">
        <v>86</v>
      </c>
      <c r="F78" s="7"/>
      <c r="G78" s="7"/>
      <c r="H78" s="7"/>
      <c r="I78" s="7"/>
      <c r="J78" s="7"/>
      <c r="K78" s="7"/>
      <c r="L78" s="7"/>
      <c r="M78" s="7"/>
      <c r="N78" s="7"/>
      <c r="O78" s="7"/>
      <c r="P78" s="7"/>
      <c r="Q78" s="7"/>
      <c r="R78" s="7"/>
      <c r="S78" s="7"/>
      <c r="T78" s="7"/>
      <c r="U78" s="7"/>
      <c r="V78" s="7"/>
      <c r="W78" s="7"/>
      <c r="X78" s="7"/>
      <c r="Y78" s="7"/>
      <c r="Z78" s="7"/>
    </row>
    <row r="79" spans="1:26" ht="53.25" customHeight="1">
      <c r="A79" s="228"/>
      <c r="B79" s="226"/>
      <c r="C79" s="22">
        <v>73</v>
      </c>
      <c r="D79" s="23" t="s">
        <v>151</v>
      </c>
      <c r="E79" s="24" t="s">
        <v>94</v>
      </c>
      <c r="F79" s="7"/>
      <c r="G79" s="7"/>
      <c r="H79" s="7"/>
      <c r="I79" s="7"/>
      <c r="J79" s="7"/>
      <c r="K79" s="7"/>
      <c r="L79" s="7"/>
      <c r="M79" s="7"/>
      <c r="N79" s="7"/>
      <c r="O79" s="7"/>
      <c r="P79" s="7"/>
      <c r="Q79" s="7"/>
      <c r="R79" s="7"/>
      <c r="S79" s="7"/>
      <c r="T79" s="7"/>
      <c r="U79" s="7"/>
      <c r="V79" s="7"/>
      <c r="W79" s="7"/>
      <c r="X79" s="7"/>
      <c r="Y79" s="7"/>
      <c r="Z79" s="7"/>
    </row>
    <row r="80" spans="1:26" ht="36.75" customHeight="1">
      <c r="A80" s="228"/>
      <c r="B80" s="224" t="s">
        <v>152</v>
      </c>
      <c r="C80" s="22">
        <v>74</v>
      </c>
      <c r="D80" s="23" t="s">
        <v>153</v>
      </c>
      <c r="E80" s="24" t="s">
        <v>154</v>
      </c>
      <c r="F80" s="7"/>
      <c r="G80" s="7"/>
      <c r="H80" s="7"/>
      <c r="I80" s="7"/>
      <c r="J80" s="7"/>
      <c r="K80" s="7"/>
      <c r="L80" s="7"/>
      <c r="M80" s="7"/>
      <c r="N80" s="7"/>
      <c r="O80" s="7"/>
      <c r="P80" s="7"/>
      <c r="Q80" s="7"/>
      <c r="R80" s="7"/>
      <c r="S80" s="7"/>
      <c r="T80" s="7"/>
      <c r="U80" s="7"/>
      <c r="V80" s="7"/>
      <c r="W80" s="7"/>
      <c r="X80" s="7"/>
      <c r="Y80" s="7"/>
      <c r="Z80" s="7"/>
    </row>
    <row r="81" spans="1:26" ht="54" customHeight="1">
      <c r="A81" s="228"/>
      <c r="B81" s="225"/>
      <c r="C81" s="22">
        <v>75</v>
      </c>
      <c r="D81" s="23" t="s">
        <v>155</v>
      </c>
      <c r="E81" s="24" t="s">
        <v>156</v>
      </c>
      <c r="F81" s="7"/>
      <c r="G81" s="7"/>
      <c r="H81" s="7"/>
      <c r="I81" s="7"/>
      <c r="J81" s="7"/>
      <c r="K81" s="7"/>
      <c r="L81" s="7"/>
      <c r="M81" s="7"/>
      <c r="N81" s="7"/>
      <c r="O81" s="7"/>
      <c r="P81" s="7"/>
      <c r="Q81" s="7"/>
      <c r="R81" s="7"/>
      <c r="S81" s="7"/>
      <c r="T81" s="7"/>
      <c r="U81" s="7"/>
      <c r="V81" s="7"/>
      <c r="W81" s="7"/>
      <c r="X81" s="7"/>
      <c r="Y81" s="7"/>
      <c r="Z81" s="7"/>
    </row>
    <row r="82" spans="1:26" ht="36" customHeight="1">
      <c r="A82" s="228"/>
      <c r="B82" s="225"/>
      <c r="C82" s="22">
        <v>76</v>
      </c>
      <c r="D82" s="23" t="s">
        <v>157</v>
      </c>
      <c r="E82" s="24" t="s">
        <v>158</v>
      </c>
      <c r="F82" s="7"/>
      <c r="G82" s="7"/>
      <c r="H82" s="7"/>
      <c r="I82" s="7"/>
      <c r="J82" s="7"/>
      <c r="K82" s="7"/>
      <c r="L82" s="7"/>
      <c r="M82" s="7"/>
      <c r="N82" s="7"/>
      <c r="O82" s="7"/>
      <c r="P82" s="7"/>
      <c r="Q82" s="7"/>
      <c r="R82" s="7"/>
      <c r="S82" s="7"/>
      <c r="T82" s="7"/>
      <c r="U82" s="7"/>
      <c r="V82" s="7"/>
      <c r="W82" s="7"/>
      <c r="X82" s="7"/>
      <c r="Y82" s="7"/>
      <c r="Z82" s="7"/>
    </row>
    <row r="83" spans="1:26" ht="37.5" customHeight="1">
      <c r="A83" s="228"/>
      <c r="B83" s="225"/>
      <c r="C83" s="22">
        <v>77</v>
      </c>
      <c r="D83" s="23" t="s">
        <v>159</v>
      </c>
      <c r="E83" s="24" t="s">
        <v>118</v>
      </c>
      <c r="F83" s="7"/>
      <c r="G83" s="7"/>
      <c r="H83" s="7"/>
      <c r="I83" s="7"/>
      <c r="J83" s="7"/>
      <c r="K83" s="7"/>
      <c r="L83" s="7"/>
      <c r="M83" s="7"/>
      <c r="N83" s="7"/>
      <c r="O83" s="7"/>
      <c r="P83" s="7"/>
      <c r="Q83" s="7"/>
      <c r="R83" s="7"/>
      <c r="S83" s="7"/>
      <c r="T83" s="7"/>
      <c r="U83" s="7"/>
      <c r="V83" s="7"/>
      <c r="W83" s="7"/>
      <c r="X83" s="7"/>
      <c r="Y83" s="7"/>
      <c r="Z83" s="7"/>
    </row>
    <row r="84" spans="1:26" ht="42" customHeight="1">
      <c r="A84" s="228"/>
      <c r="B84" s="225"/>
      <c r="C84" s="22">
        <v>78</v>
      </c>
      <c r="D84" s="23" t="s">
        <v>160</v>
      </c>
      <c r="E84" s="24" t="s">
        <v>118</v>
      </c>
      <c r="F84" s="7"/>
      <c r="G84" s="7"/>
      <c r="H84" s="7"/>
      <c r="I84" s="7"/>
      <c r="J84" s="7"/>
      <c r="K84" s="7"/>
      <c r="L84" s="7"/>
      <c r="M84" s="7"/>
      <c r="N84" s="7"/>
      <c r="O84" s="7"/>
      <c r="P84" s="7"/>
      <c r="Q84" s="7"/>
      <c r="R84" s="7"/>
      <c r="S84" s="7"/>
      <c r="T84" s="7"/>
      <c r="U84" s="7"/>
      <c r="V84" s="7"/>
      <c r="W84" s="7"/>
      <c r="X84" s="7"/>
      <c r="Y84" s="7"/>
      <c r="Z84" s="7"/>
    </row>
    <row r="85" spans="1:26" ht="44.25" customHeight="1">
      <c r="A85" s="228"/>
      <c r="B85" s="225"/>
      <c r="C85" s="22">
        <v>79</v>
      </c>
      <c r="D85" s="23" t="s">
        <v>161</v>
      </c>
      <c r="E85" s="24" t="s">
        <v>118</v>
      </c>
      <c r="F85" s="7"/>
      <c r="G85" s="7"/>
      <c r="H85" s="7"/>
      <c r="I85" s="7"/>
      <c r="J85" s="7"/>
      <c r="K85" s="7"/>
      <c r="L85" s="7"/>
      <c r="M85" s="7"/>
      <c r="N85" s="7"/>
      <c r="O85" s="7"/>
      <c r="P85" s="7"/>
      <c r="Q85" s="7"/>
      <c r="R85" s="7"/>
      <c r="S85" s="7"/>
      <c r="T85" s="7"/>
      <c r="U85" s="7"/>
      <c r="V85" s="7"/>
      <c r="W85" s="7"/>
      <c r="X85" s="7"/>
      <c r="Y85" s="7"/>
      <c r="Z85" s="7"/>
    </row>
    <row r="86" spans="1:26" ht="28.5" customHeight="1">
      <c r="A86" s="228"/>
      <c r="B86" s="225"/>
      <c r="C86" s="22">
        <v>80</v>
      </c>
      <c r="D86" s="23" t="s">
        <v>162</v>
      </c>
      <c r="E86" s="24" t="s">
        <v>163</v>
      </c>
      <c r="F86" s="7"/>
      <c r="G86" s="7"/>
      <c r="H86" s="7"/>
      <c r="I86" s="7"/>
      <c r="J86" s="7"/>
      <c r="K86" s="7"/>
      <c r="L86" s="7"/>
      <c r="M86" s="7"/>
      <c r="N86" s="7"/>
      <c r="O86" s="7"/>
      <c r="P86" s="7"/>
      <c r="Q86" s="7"/>
      <c r="R86" s="7"/>
      <c r="S86" s="7"/>
      <c r="T86" s="7"/>
      <c r="U86" s="7"/>
      <c r="V86" s="7"/>
      <c r="W86" s="7"/>
      <c r="X86" s="7"/>
      <c r="Y86" s="7"/>
      <c r="Z86" s="7"/>
    </row>
    <row r="87" spans="1:26" ht="30.75" customHeight="1">
      <c r="A87" s="228"/>
      <c r="B87" s="226"/>
      <c r="C87" s="22">
        <v>81</v>
      </c>
      <c r="D87" s="23" t="s">
        <v>164</v>
      </c>
      <c r="E87" s="24" t="s">
        <v>165</v>
      </c>
      <c r="F87" s="7"/>
      <c r="G87" s="7"/>
      <c r="H87" s="7"/>
      <c r="I87" s="7"/>
      <c r="J87" s="7"/>
      <c r="K87" s="7"/>
      <c r="L87" s="7"/>
      <c r="M87" s="7"/>
      <c r="N87" s="7"/>
      <c r="O87" s="7"/>
      <c r="P87" s="7"/>
      <c r="Q87" s="7"/>
      <c r="R87" s="7"/>
      <c r="S87" s="7"/>
      <c r="T87" s="7"/>
      <c r="U87" s="7"/>
      <c r="V87" s="7"/>
      <c r="W87" s="7"/>
      <c r="X87" s="7"/>
      <c r="Y87" s="7"/>
      <c r="Z87" s="7"/>
    </row>
    <row r="88" spans="1:26" ht="24" customHeight="1">
      <c r="A88" s="228"/>
      <c r="B88" s="224" t="s">
        <v>166</v>
      </c>
      <c r="C88" s="22">
        <v>82</v>
      </c>
      <c r="D88" s="23" t="s">
        <v>167</v>
      </c>
      <c r="E88" s="231" t="s">
        <v>168</v>
      </c>
      <c r="F88" s="7"/>
      <c r="G88" s="7"/>
      <c r="H88" s="7"/>
      <c r="I88" s="7"/>
      <c r="J88" s="7"/>
      <c r="K88" s="7"/>
      <c r="L88" s="7"/>
      <c r="M88" s="7"/>
      <c r="N88" s="7"/>
      <c r="O88" s="7"/>
      <c r="P88" s="7"/>
      <c r="Q88" s="7"/>
      <c r="R88" s="7"/>
      <c r="S88" s="7"/>
      <c r="T88" s="7"/>
      <c r="U88" s="7"/>
      <c r="V88" s="7"/>
      <c r="W88" s="7"/>
      <c r="X88" s="7"/>
      <c r="Y88" s="7"/>
      <c r="Z88" s="7"/>
    </row>
    <row r="89" spans="1:26" ht="30.75" customHeight="1">
      <c r="A89" s="228"/>
      <c r="B89" s="225"/>
      <c r="C89" s="22">
        <v>83</v>
      </c>
      <c r="D89" s="23" t="s">
        <v>169</v>
      </c>
      <c r="E89" s="232"/>
      <c r="F89" s="7"/>
      <c r="G89" s="7"/>
      <c r="H89" s="7"/>
      <c r="I89" s="7"/>
      <c r="J89" s="7"/>
      <c r="K89" s="7"/>
      <c r="L89" s="7"/>
      <c r="M89" s="7"/>
      <c r="N89" s="7"/>
      <c r="O89" s="7"/>
      <c r="P89" s="7"/>
      <c r="Q89" s="7"/>
      <c r="R89" s="7"/>
      <c r="S89" s="7"/>
      <c r="T89" s="7"/>
      <c r="U89" s="7"/>
      <c r="V89" s="7"/>
      <c r="W89" s="7"/>
      <c r="X89" s="7"/>
      <c r="Y89" s="7"/>
      <c r="Z89" s="7"/>
    </row>
    <row r="90" spans="1:26" ht="31.5" customHeight="1">
      <c r="A90" s="228"/>
      <c r="B90" s="225"/>
      <c r="C90" s="22">
        <v>84</v>
      </c>
      <c r="D90" s="23" t="s">
        <v>170</v>
      </c>
      <c r="E90" s="24" t="s">
        <v>171</v>
      </c>
      <c r="F90" s="7"/>
      <c r="G90" s="7"/>
      <c r="H90" s="7"/>
      <c r="I90" s="7"/>
      <c r="J90" s="7"/>
      <c r="K90" s="7"/>
      <c r="L90" s="7"/>
      <c r="M90" s="7"/>
      <c r="N90" s="7"/>
      <c r="O90" s="7"/>
      <c r="P90" s="7"/>
      <c r="Q90" s="7"/>
      <c r="R90" s="7"/>
      <c r="S90" s="7"/>
      <c r="T90" s="7"/>
      <c r="U90" s="7"/>
      <c r="V90" s="7"/>
      <c r="W90" s="7"/>
      <c r="X90" s="7"/>
      <c r="Y90" s="7"/>
      <c r="Z90" s="7"/>
    </row>
    <row r="91" spans="1:26" ht="34.5" customHeight="1">
      <c r="A91" s="228"/>
      <c r="B91" s="226"/>
      <c r="C91" s="22">
        <v>85</v>
      </c>
      <c r="D91" s="23" t="s">
        <v>172</v>
      </c>
      <c r="E91" s="24" t="s">
        <v>173</v>
      </c>
      <c r="F91" s="7"/>
      <c r="G91" s="7"/>
      <c r="H91" s="7"/>
      <c r="I91" s="7"/>
      <c r="J91" s="7"/>
      <c r="K91" s="7"/>
      <c r="L91" s="7"/>
      <c r="M91" s="7"/>
      <c r="N91" s="7"/>
      <c r="O91" s="7"/>
      <c r="P91" s="7"/>
      <c r="Q91" s="7"/>
      <c r="R91" s="7"/>
      <c r="S91" s="7"/>
      <c r="T91" s="7"/>
      <c r="U91" s="7"/>
      <c r="V91" s="7"/>
      <c r="W91" s="7"/>
      <c r="X91" s="7"/>
      <c r="Y91" s="7"/>
      <c r="Z91" s="7"/>
    </row>
    <row r="92" spans="1:26" ht="25.5" customHeight="1">
      <c r="A92" s="228"/>
      <c r="B92" s="224" t="s">
        <v>174</v>
      </c>
      <c r="C92" s="22">
        <v>86</v>
      </c>
      <c r="D92" s="23" t="s">
        <v>175</v>
      </c>
      <c r="E92" s="24" t="s">
        <v>176</v>
      </c>
      <c r="F92" s="7"/>
      <c r="G92" s="7"/>
      <c r="H92" s="7"/>
      <c r="I92" s="7"/>
      <c r="J92" s="7"/>
      <c r="K92" s="7"/>
      <c r="L92" s="7"/>
      <c r="M92" s="7"/>
      <c r="N92" s="7"/>
      <c r="O92" s="7"/>
      <c r="P92" s="7"/>
      <c r="Q92" s="7"/>
      <c r="R92" s="7"/>
      <c r="S92" s="7"/>
      <c r="T92" s="7"/>
      <c r="U92" s="7"/>
      <c r="V92" s="7"/>
      <c r="W92" s="7"/>
      <c r="X92" s="7"/>
      <c r="Y92" s="7"/>
      <c r="Z92" s="7"/>
    </row>
    <row r="93" spans="1:26" ht="27.75" customHeight="1">
      <c r="A93" s="228"/>
      <c r="B93" s="225"/>
      <c r="C93" s="22">
        <v>87</v>
      </c>
      <c r="D93" s="23" t="s">
        <v>177</v>
      </c>
      <c r="E93" s="24" t="s">
        <v>178</v>
      </c>
      <c r="F93" s="7"/>
      <c r="G93" s="7"/>
      <c r="H93" s="7"/>
      <c r="I93" s="7"/>
      <c r="J93" s="7"/>
      <c r="K93" s="7"/>
      <c r="L93" s="7"/>
      <c r="M93" s="7"/>
      <c r="N93" s="7"/>
      <c r="O93" s="7"/>
      <c r="P93" s="7"/>
      <c r="Q93" s="7"/>
      <c r="R93" s="7"/>
      <c r="S93" s="7"/>
      <c r="T93" s="7"/>
      <c r="U93" s="7"/>
      <c r="V93" s="7"/>
      <c r="W93" s="7"/>
      <c r="X93" s="7"/>
      <c r="Y93" s="7"/>
      <c r="Z93" s="7"/>
    </row>
    <row r="94" spans="1:26" ht="27" customHeight="1">
      <c r="A94" s="228"/>
      <c r="B94" s="226"/>
      <c r="C94" s="22">
        <v>88</v>
      </c>
      <c r="D94" s="23" t="s">
        <v>179</v>
      </c>
      <c r="E94" s="24" t="s">
        <v>178</v>
      </c>
      <c r="F94" s="7"/>
      <c r="G94" s="7"/>
      <c r="H94" s="7"/>
      <c r="I94" s="7"/>
      <c r="J94" s="7"/>
      <c r="K94" s="7"/>
      <c r="L94" s="7"/>
      <c r="M94" s="7"/>
      <c r="N94" s="7"/>
      <c r="O94" s="7"/>
      <c r="P94" s="7"/>
      <c r="Q94" s="7"/>
      <c r="R94" s="7"/>
      <c r="S94" s="7"/>
      <c r="T94" s="7"/>
      <c r="U94" s="7"/>
      <c r="V94" s="7"/>
      <c r="W94" s="7"/>
      <c r="X94" s="7"/>
      <c r="Y94" s="7"/>
      <c r="Z94" s="7"/>
    </row>
    <row r="95" spans="1:26" ht="32.25" customHeight="1">
      <c r="A95" s="228"/>
      <c r="B95" s="224" t="s">
        <v>180</v>
      </c>
      <c r="C95" s="22">
        <v>89</v>
      </c>
      <c r="D95" s="23" t="s">
        <v>181</v>
      </c>
      <c r="E95" s="24" t="s">
        <v>182</v>
      </c>
      <c r="F95" s="7"/>
      <c r="G95" s="7"/>
      <c r="H95" s="7"/>
      <c r="I95" s="7"/>
      <c r="J95" s="7"/>
      <c r="K95" s="7"/>
      <c r="L95" s="7"/>
      <c r="M95" s="7"/>
      <c r="N95" s="7"/>
      <c r="O95" s="7"/>
      <c r="P95" s="7"/>
      <c r="Q95" s="7"/>
      <c r="R95" s="7"/>
      <c r="S95" s="7"/>
      <c r="T95" s="7"/>
      <c r="U95" s="7"/>
      <c r="V95" s="7"/>
      <c r="W95" s="7"/>
      <c r="X95" s="7"/>
      <c r="Y95" s="7"/>
      <c r="Z95" s="7"/>
    </row>
    <row r="96" spans="1:26" ht="25.5">
      <c r="A96" s="229"/>
      <c r="B96" s="230"/>
      <c r="C96" s="26">
        <v>90</v>
      </c>
      <c r="D96" s="27" t="s">
        <v>183</v>
      </c>
      <c r="E96" s="28" t="s">
        <v>184</v>
      </c>
      <c r="F96" s="7"/>
      <c r="G96" s="7"/>
      <c r="H96" s="7"/>
      <c r="I96" s="7"/>
      <c r="J96" s="7"/>
      <c r="K96" s="7"/>
      <c r="L96" s="7"/>
      <c r="M96" s="7"/>
      <c r="N96" s="7"/>
      <c r="O96" s="7"/>
      <c r="P96" s="7"/>
      <c r="Q96" s="7"/>
      <c r="R96" s="7"/>
      <c r="S96" s="7"/>
      <c r="T96" s="7"/>
      <c r="U96" s="7"/>
      <c r="V96" s="7"/>
      <c r="W96" s="7"/>
      <c r="X96" s="7"/>
      <c r="Y96" s="7"/>
      <c r="Z96" s="7"/>
    </row>
    <row r="97" spans="1:26" ht="15.75" customHeight="1">
      <c r="A97" s="7"/>
      <c r="B97" s="7"/>
      <c r="C97" s="7"/>
      <c r="D97" s="7"/>
      <c r="E97" s="7"/>
      <c r="F97" s="7"/>
      <c r="G97" s="7"/>
      <c r="H97" s="7"/>
      <c r="I97" s="7"/>
      <c r="J97" s="7"/>
      <c r="K97" s="7"/>
      <c r="L97" s="7"/>
      <c r="M97" s="7"/>
      <c r="N97" s="7"/>
      <c r="O97" s="7"/>
      <c r="P97" s="7"/>
      <c r="Q97" s="7"/>
      <c r="R97" s="7"/>
      <c r="S97" s="7"/>
      <c r="T97" s="7"/>
      <c r="U97" s="7"/>
      <c r="V97" s="7"/>
      <c r="W97" s="7"/>
      <c r="X97" s="7"/>
      <c r="Y97" s="7"/>
      <c r="Z97" s="7"/>
    </row>
    <row r="98" spans="1:26" ht="15.75" customHeight="1">
      <c r="A98" s="7"/>
      <c r="B98" s="7"/>
      <c r="C98" s="7"/>
      <c r="D98" s="7"/>
      <c r="E98" s="7"/>
      <c r="F98" s="7"/>
      <c r="G98" s="7"/>
      <c r="H98" s="7"/>
      <c r="I98" s="7"/>
      <c r="J98" s="7"/>
      <c r="K98" s="7"/>
      <c r="L98" s="7"/>
      <c r="M98" s="7"/>
      <c r="N98" s="7"/>
      <c r="O98" s="7"/>
      <c r="P98" s="7"/>
      <c r="Q98" s="7"/>
      <c r="R98" s="7"/>
      <c r="S98" s="7"/>
      <c r="T98" s="7"/>
      <c r="U98" s="7"/>
      <c r="V98" s="7"/>
      <c r="W98" s="7"/>
      <c r="X98" s="7"/>
      <c r="Y98" s="7"/>
      <c r="Z98" s="7"/>
    </row>
    <row r="99" spans="1:26" ht="15.75" customHeight="1">
      <c r="A99" s="7"/>
      <c r="B99" s="7"/>
      <c r="C99" s="7"/>
      <c r="D99" s="7"/>
      <c r="E99" s="7"/>
      <c r="F99" s="7"/>
      <c r="G99" s="7"/>
      <c r="H99" s="7"/>
      <c r="I99" s="7"/>
      <c r="J99" s="7"/>
      <c r="K99" s="7"/>
      <c r="L99" s="7"/>
      <c r="M99" s="7"/>
      <c r="N99" s="7"/>
      <c r="O99" s="7"/>
      <c r="P99" s="7"/>
      <c r="Q99" s="7"/>
      <c r="R99" s="7"/>
      <c r="S99" s="7"/>
      <c r="T99" s="7"/>
      <c r="U99" s="7"/>
      <c r="V99" s="7"/>
      <c r="W99" s="7"/>
      <c r="X99" s="7"/>
      <c r="Y99" s="7"/>
      <c r="Z99" s="7"/>
    </row>
    <row r="100" spans="1:26" ht="15.7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spans="1:26" ht="15.7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spans="1:26" ht="15.7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spans="1:26" ht="15.7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spans="1:26" ht="15.7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spans="1:26" ht="15.7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spans="1:26" ht="15.7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spans="1:26" ht="15.7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spans="1:26" ht="15.7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spans="1:26" ht="15.7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spans="1:26" ht="15.7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spans="1:26" ht="15.7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spans="1:26" ht="15.7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spans="1:26" ht="15.7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spans="1:26" ht="15.7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spans="1:26" ht="15.7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spans="1:26" ht="15.7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spans="1:26" ht="15.7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spans="1:26" ht="15.7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spans="1:26" ht="15.7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spans="1:26" ht="15.7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spans="1:26" ht="15.7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spans="1:26" ht="15.7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spans="1:26" ht="15.7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spans="1:26" ht="15.7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spans="1:26" ht="15.7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spans="1:26" ht="15.7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spans="1:26" ht="15.7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spans="1:26" ht="15.7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spans="1:26" ht="15.7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spans="1:26" ht="15.7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spans="1:26" ht="15.7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spans="1:26" ht="15.7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spans="1:26" ht="15.7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spans="1:26" ht="15.7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spans="1:26" ht="15.7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spans="1:26" ht="15.7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spans="1:26" ht="15.7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spans="1:26" ht="15.7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spans="1:26" ht="15.7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spans="1:26" ht="15.7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spans="1:26" ht="15.7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spans="1:26" ht="15.7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spans="1:26" ht="15.7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spans="1:26" ht="15.7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spans="1:26" ht="15.7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spans="1:26" ht="15.7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spans="1:26" ht="15.7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spans="1:26" ht="15.7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spans="1:26" ht="15.7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spans="1:26" ht="15.7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spans="1:26" ht="15.7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spans="1:26" ht="15.7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spans="1:26" ht="15.7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spans="1:26" ht="15.7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spans="1:26" ht="15.7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spans="1:26" ht="15.7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spans="1:26" ht="15.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spans="1:26" ht="15.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spans="1:26" ht="15.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spans="1:26" ht="15.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spans="1:26" ht="15.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spans="1:26" ht="15.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spans="1:26" ht="15.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spans="1:26" ht="15.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spans="1:26" ht="15.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spans="1:26" ht="15.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spans="1:26" ht="15.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spans="1:26" ht="15.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spans="1:26" ht="15.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spans="1:26" ht="15.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spans="1:26" ht="15.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spans="1:26" ht="15.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spans="1:26" ht="15.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spans="1:26" ht="15.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spans="1:26" ht="15.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spans="1:26" ht="15.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spans="1:26" ht="15.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spans="1:26" ht="15.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spans="1:26" ht="15.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spans="1:26" ht="15.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spans="1:26" ht="15.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spans="1:26" ht="15.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spans="1:26" ht="15.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spans="1:26" ht="15.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spans="1:26" ht="15.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spans="1:26" ht="15.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spans="1:26" ht="15.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spans="1:26" ht="15.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spans="1:26" ht="15.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spans="1:26" ht="15.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spans="1:26" ht="15.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spans="1:26" ht="15.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spans="1:26" ht="15.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spans="1:26" ht="15.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spans="1:26" ht="15.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spans="1:26" ht="15.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spans="1:26" ht="15.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spans="1:26" ht="15.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spans="1:26" ht="15.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spans="1:26" ht="15.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spans="1:26" ht="15.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spans="1:26" ht="15.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spans="1:26" ht="15.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spans="1:26" ht="15.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spans="1:26" ht="15.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spans="1:26" ht="15.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spans="1:26" ht="15.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spans="1:26" ht="15.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spans="1:26" ht="15.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spans="1:26" ht="15.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spans="1:26" ht="15.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spans="1:26" ht="15.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spans="1:26" ht="15.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spans="1:26" ht="15.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spans="1:26" ht="15.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spans="1:26" ht="15.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spans="1:26" ht="15.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spans="1:26" ht="15.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spans="1:26" ht="15.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spans="1:26" ht="15.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spans="1:26" ht="15.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spans="1:26" ht="15.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spans="1:26" ht="15.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spans="1:26" ht="15.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spans="1:26" ht="15.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spans="1:26" ht="15.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spans="1:26" ht="15.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spans="1:26" ht="15.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spans="1:26" ht="15.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spans="1:26" ht="15.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spans="1:26" ht="15.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spans="1:26" ht="15.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spans="1:26" ht="15.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spans="1:26" ht="15.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spans="1:26" ht="15.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spans="1:26" ht="15.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spans="1:26" ht="15.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spans="1:26" ht="15.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spans="1:26" ht="15.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spans="1:26" ht="15.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spans="1:26" ht="15.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spans="1:26" ht="15.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spans="1:26" ht="15.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spans="1:26" ht="15.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spans="1:26" ht="15.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spans="1:26" ht="15.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spans="1:26" ht="15.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spans="1:26" ht="15.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spans="1:26" ht="15.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spans="1:26" ht="15.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spans="1:26" ht="15.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spans="1:26" ht="15.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spans="1:26" ht="15.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spans="1:26" ht="15.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spans="1:26" ht="15.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spans="1:26" ht="15.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spans="1:26" ht="15.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spans="1:26" ht="15.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spans="1:26" ht="15.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spans="1:26" ht="15.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spans="1:26" ht="15.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spans="1:26" ht="15.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spans="1:26" ht="15.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spans="1:26" ht="15.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spans="1:26" ht="15.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spans="1:26" ht="15.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spans="1:26" ht="15.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spans="1:26" ht="15.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spans="1:26" ht="15.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spans="1:26" ht="15.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spans="1:26" ht="15.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spans="1:26" ht="15.7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spans="1:26" ht="15.7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spans="1:26" ht="15.7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spans="1:26" ht="15.7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spans="1:26" ht="15.7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spans="1:26" ht="15.7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spans="1:26" ht="15.7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spans="1:26" ht="15.7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spans="1:26" ht="15.7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spans="1:26" ht="15.7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spans="1:26" ht="15.7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spans="1:26" ht="15.7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spans="1:26" ht="15.7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spans="1:26" ht="15.7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spans="1:26" ht="15.7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spans="1:26" ht="15.7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spans="1:26" ht="15.7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spans="1:26" ht="15.7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spans="1:26" ht="15.7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spans="1:26" ht="15.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spans="1:26" ht="15.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spans="1:26" ht="15.7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spans="1:26" ht="15.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spans="1:26" ht="15.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spans="1:26" ht="15.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spans="1:26" ht="15.75" customHeight="1"/>
    <row r="298" spans="1:26" ht="15.75" customHeight="1"/>
    <row r="299" spans="1:26" ht="15.75" customHeight="1"/>
    <row r="300" spans="1:26" ht="15.75" customHeight="1"/>
    <row r="301" spans="1:26" ht="15.75" customHeight="1"/>
    <row r="302" spans="1:26" ht="15.75" customHeight="1"/>
    <row r="303" spans="1:26" ht="15.75" customHeight="1"/>
    <row r="304" spans="1:26"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0">
    <mergeCell ref="D7:E7"/>
    <mergeCell ref="E10:E18"/>
    <mergeCell ref="B19:B20"/>
    <mergeCell ref="E19:E20"/>
    <mergeCell ref="B21:B25"/>
    <mergeCell ref="E21:E24"/>
    <mergeCell ref="B26:B28"/>
    <mergeCell ref="E26:E28"/>
    <mergeCell ref="B39:B41"/>
    <mergeCell ref="E39:E41"/>
    <mergeCell ref="B42:B43"/>
    <mergeCell ref="E42:E43"/>
    <mergeCell ref="B44:B50"/>
    <mergeCell ref="E44:E50"/>
    <mergeCell ref="B29:B38"/>
    <mergeCell ref="E29:E38"/>
    <mergeCell ref="E88:E89"/>
    <mergeCell ref="B64:B71"/>
    <mergeCell ref="B72:B73"/>
    <mergeCell ref="B74:B75"/>
    <mergeCell ref="B76:B77"/>
    <mergeCell ref="B78:B79"/>
    <mergeCell ref="B80:B87"/>
    <mergeCell ref="B88:B91"/>
    <mergeCell ref="B92:B94"/>
    <mergeCell ref="A1:E1"/>
    <mergeCell ref="A2:E2"/>
    <mergeCell ref="A4:E4"/>
    <mergeCell ref="A5:E5"/>
    <mergeCell ref="A8:A96"/>
    <mergeCell ref="B8:B9"/>
    <mergeCell ref="B10:B18"/>
    <mergeCell ref="B95:B96"/>
    <mergeCell ref="B51:B52"/>
    <mergeCell ref="E51:E52"/>
    <mergeCell ref="B53:B55"/>
    <mergeCell ref="E53:E55"/>
    <mergeCell ref="B56:B57"/>
    <mergeCell ref="E56:E57"/>
    <mergeCell ref="B58:B63"/>
  </mergeCells>
  <pageMargins left="0.511811024" right="0.511811024" top="0.87124999999999997" bottom="0.78740157499999996" header="0" footer="0"/>
  <pageSetup paperSize="9" orientation="portrait" r:id="rId1"/>
  <headerFooter>
    <oddHeader>&amp;C&amp;"-,Negrito itálico"Processo 23069.161254/2024-90
PE XX/2024</oddHeader>
    <oddFooter>&amp;L&amp;A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993"/>
  <sheetViews>
    <sheetView topLeftCell="A4" zoomScaleNormal="100" workbookViewId="0">
      <selection sqref="A1:D1"/>
    </sheetView>
  </sheetViews>
  <sheetFormatPr defaultColWidth="14.42578125" defaultRowHeight="15" customHeight="1"/>
  <cols>
    <col min="1" max="1" width="5.140625" customWidth="1"/>
    <col min="2" max="2" width="46.85546875" customWidth="1"/>
    <col min="3" max="3" width="11.85546875" customWidth="1"/>
    <col min="4" max="4" width="12.140625" customWidth="1"/>
    <col min="5" max="21" width="8.7109375" customWidth="1"/>
  </cols>
  <sheetData>
    <row r="1" spans="1:4">
      <c r="A1" s="218" t="s">
        <v>0</v>
      </c>
      <c r="B1" s="211"/>
      <c r="C1" s="211"/>
      <c r="D1" s="211"/>
    </row>
    <row r="2" spans="1:4">
      <c r="A2" s="219" t="s">
        <v>1</v>
      </c>
      <c r="B2" s="211"/>
      <c r="C2" s="211"/>
      <c r="D2" s="211"/>
    </row>
    <row r="3" spans="1:4">
      <c r="A3" s="29"/>
      <c r="B3" s="6"/>
      <c r="C3" s="6"/>
      <c r="D3" s="30"/>
    </row>
    <row r="4" spans="1:4">
      <c r="A4" s="220" t="s">
        <v>185</v>
      </c>
      <c r="B4" s="211"/>
      <c r="C4" s="211"/>
      <c r="D4" s="211"/>
    </row>
    <row r="5" spans="1:4" ht="61.5" customHeight="1">
      <c r="A5" s="221" t="s">
        <v>369</v>
      </c>
      <c r="B5" s="211"/>
      <c r="C5" s="211"/>
      <c r="D5" s="211"/>
    </row>
    <row r="6" spans="1:4">
      <c r="A6" s="8"/>
      <c r="D6" s="30"/>
    </row>
    <row r="7" spans="1:4" ht="30">
      <c r="A7" s="31" t="s">
        <v>38</v>
      </c>
      <c r="B7" s="31" t="s">
        <v>186</v>
      </c>
      <c r="C7" s="10" t="s">
        <v>187</v>
      </c>
      <c r="D7" s="32" t="s">
        <v>188</v>
      </c>
    </row>
    <row r="8" spans="1:4">
      <c r="A8" s="33">
        <v>1</v>
      </c>
      <c r="B8" s="15" t="s">
        <v>19</v>
      </c>
      <c r="C8" s="16">
        <v>17</v>
      </c>
      <c r="D8" s="34">
        <v>1709.65</v>
      </c>
    </row>
    <row r="9" spans="1:4">
      <c r="A9" s="33">
        <v>2</v>
      </c>
      <c r="B9" s="15" t="s">
        <v>15</v>
      </c>
      <c r="C9" s="16">
        <v>15</v>
      </c>
      <c r="D9" s="34">
        <v>1709.65</v>
      </c>
    </row>
    <row r="10" spans="1:4">
      <c r="A10" s="33">
        <v>3</v>
      </c>
      <c r="B10" s="159" t="s">
        <v>365</v>
      </c>
      <c r="C10" s="16">
        <v>2</v>
      </c>
      <c r="D10" s="34">
        <v>1709.65</v>
      </c>
    </row>
    <row r="11" spans="1:4">
      <c r="A11" s="33">
        <v>4</v>
      </c>
      <c r="B11" s="159" t="s">
        <v>244</v>
      </c>
      <c r="C11" s="16">
        <v>1</v>
      </c>
      <c r="D11" s="34">
        <v>1709.65</v>
      </c>
    </row>
    <row r="12" spans="1:4">
      <c r="A12" s="33">
        <v>5</v>
      </c>
      <c r="B12" s="15" t="s">
        <v>17</v>
      </c>
      <c r="C12" s="16">
        <v>2</v>
      </c>
      <c r="D12" s="34">
        <v>1709.65</v>
      </c>
    </row>
    <row r="13" spans="1:4">
      <c r="A13" s="237" t="s">
        <v>36</v>
      </c>
      <c r="B13" s="217"/>
      <c r="C13" s="33">
        <f>SUM(C8:C12)</f>
        <v>37</v>
      </c>
      <c r="D13" s="34"/>
    </row>
    <row r="14" spans="1:4" ht="15.75" customHeight="1">
      <c r="A14" s="35"/>
      <c r="D14" s="30"/>
    </row>
    <row r="15" spans="1:4" ht="15.75" customHeight="1">
      <c r="A15" s="35"/>
      <c r="D15" s="30"/>
    </row>
    <row r="16" spans="1:4" ht="15.75" customHeight="1">
      <c r="A16" s="35"/>
      <c r="D16" s="30"/>
    </row>
    <row r="17" spans="1:4" ht="15.75" customHeight="1">
      <c r="A17" s="35"/>
      <c r="D17" s="30"/>
    </row>
    <row r="18" spans="1:4" ht="15.75" customHeight="1">
      <c r="A18" s="35"/>
      <c r="D18" s="30"/>
    </row>
    <row r="19" spans="1:4" ht="15.75" customHeight="1">
      <c r="A19" s="35"/>
      <c r="D19" s="30"/>
    </row>
    <row r="20" spans="1:4" ht="15.75" customHeight="1">
      <c r="A20" s="35"/>
      <c r="D20" s="30"/>
    </row>
    <row r="21" spans="1:4" ht="15.75" customHeight="1">
      <c r="A21" s="35"/>
      <c r="D21" s="30"/>
    </row>
    <row r="22" spans="1:4" ht="15.75" customHeight="1">
      <c r="A22" s="35"/>
      <c r="D22" s="30"/>
    </row>
    <row r="23" spans="1:4" ht="15.75" customHeight="1">
      <c r="A23" s="35"/>
      <c r="D23" s="30"/>
    </row>
    <row r="24" spans="1:4" ht="15.75" customHeight="1">
      <c r="A24" s="35"/>
      <c r="D24" s="30"/>
    </row>
    <row r="25" spans="1:4" ht="15.75" customHeight="1">
      <c r="A25" s="35"/>
      <c r="D25" s="30"/>
    </row>
    <row r="26" spans="1:4" ht="15.75" customHeight="1">
      <c r="A26" s="35"/>
      <c r="D26" s="30"/>
    </row>
    <row r="27" spans="1:4" ht="15.75" customHeight="1">
      <c r="A27" s="35"/>
      <c r="D27" s="30"/>
    </row>
    <row r="28" spans="1:4" ht="15.75" customHeight="1">
      <c r="A28" s="35"/>
      <c r="D28" s="30"/>
    </row>
    <row r="29" spans="1:4" ht="15.75" customHeight="1">
      <c r="A29" s="35"/>
      <c r="D29" s="30"/>
    </row>
    <row r="30" spans="1:4" ht="15.75" customHeight="1">
      <c r="A30" s="35"/>
      <c r="D30" s="30"/>
    </row>
    <row r="31" spans="1:4" ht="15.75" customHeight="1">
      <c r="A31" s="35"/>
      <c r="D31" s="30"/>
    </row>
    <row r="32" spans="1:4" ht="15.75" customHeight="1">
      <c r="A32" s="35"/>
      <c r="D32" s="30"/>
    </row>
    <row r="33" spans="1:4" ht="15.75" customHeight="1">
      <c r="A33" s="35"/>
      <c r="D33" s="30"/>
    </row>
    <row r="34" spans="1:4" ht="15.75" customHeight="1">
      <c r="A34" s="35"/>
      <c r="D34" s="30"/>
    </row>
    <row r="35" spans="1:4" ht="15.75" customHeight="1">
      <c r="A35" s="35"/>
      <c r="D35" s="30"/>
    </row>
    <row r="36" spans="1:4" ht="15.75" customHeight="1">
      <c r="A36" s="35"/>
      <c r="D36" s="30"/>
    </row>
    <row r="37" spans="1:4" ht="15.75" customHeight="1">
      <c r="A37" s="35"/>
      <c r="D37" s="30"/>
    </row>
    <row r="38" spans="1:4" ht="15.75" customHeight="1">
      <c r="A38" s="35"/>
      <c r="D38" s="30"/>
    </row>
    <row r="39" spans="1:4" ht="15.75" customHeight="1">
      <c r="A39" s="35"/>
      <c r="D39" s="30"/>
    </row>
    <row r="40" spans="1:4" ht="15.75" customHeight="1">
      <c r="A40" s="35"/>
      <c r="D40" s="30"/>
    </row>
    <row r="41" spans="1:4" ht="15.75" customHeight="1">
      <c r="A41" s="35"/>
      <c r="D41" s="30"/>
    </row>
    <row r="42" spans="1:4" ht="15.75" customHeight="1">
      <c r="A42" s="35"/>
      <c r="D42" s="30"/>
    </row>
    <row r="43" spans="1:4" ht="15.75" customHeight="1">
      <c r="A43" s="35"/>
      <c r="D43" s="30"/>
    </row>
    <row r="44" spans="1:4" ht="15.75" customHeight="1">
      <c r="A44" s="35"/>
      <c r="D44" s="30"/>
    </row>
    <row r="45" spans="1:4" ht="15.75" customHeight="1">
      <c r="A45" s="35"/>
      <c r="D45" s="30"/>
    </row>
    <row r="46" spans="1:4" ht="15.75" customHeight="1">
      <c r="A46" s="35"/>
      <c r="D46" s="30"/>
    </row>
    <row r="47" spans="1:4" ht="15.75" customHeight="1">
      <c r="A47" s="35"/>
      <c r="D47" s="30"/>
    </row>
    <row r="48" spans="1:4" ht="15.75" customHeight="1">
      <c r="A48" s="35"/>
      <c r="D48" s="30"/>
    </row>
    <row r="49" spans="1:4" ht="15.75" customHeight="1">
      <c r="A49" s="35"/>
      <c r="D49" s="30"/>
    </row>
    <row r="50" spans="1:4" ht="15.75" customHeight="1">
      <c r="A50" s="35"/>
      <c r="D50" s="30"/>
    </row>
    <row r="51" spans="1:4" ht="15.75" customHeight="1">
      <c r="A51" s="35"/>
      <c r="D51" s="30"/>
    </row>
    <row r="52" spans="1:4" ht="15.75" customHeight="1">
      <c r="A52" s="35"/>
      <c r="D52" s="30"/>
    </row>
    <row r="53" spans="1:4" ht="15.75" customHeight="1">
      <c r="A53" s="35"/>
      <c r="D53" s="30"/>
    </row>
    <row r="54" spans="1:4" ht="15.75" customHeight="1">
      <c r="A54" s="35"/>
      <c r="D54" s="30"/>
    </row>
    <row r="55" spans="1:4" ht="15.75" customHeight="1">
      <c r="A55" s="35"/>
      <c r="D55" s="30"/>
    </row>
    <row r="56" spans="1:4" ht="15.75" customHeight="1">
      <c r="A56" s="35"/>
      <c r="D56" s="30"/>
    </row>
    <row r="57" spans="1:4" ht="15.75" customHeight="1">
      <c r="A57" s="35"/>
      <c r="D57" s="30"/>
    </row>
    <row r="58" spans="1:4" ht="15.75" customHeight="1">
      <c r="A58" s="35"/>
      <c r="D58" s="30"/>
    </row>
    <row r="59" spans="1:4" ht="15.75" customHeight="1">
      <c r="A59" s="35"/>
      <c r="D59" s="30"/>
    </row>
    <row r="60" spans="1:4" ht="15.75" customHeight="1">
      <c r="A60" s="35"/>
      <c r="D60" s="30"/>
    </row>
    <row r="61" spans="1:4" ht="15.75" customHeight="1">
      <c r="A61" s="35"/>
      <c r="D61" s="30"/>
    </row>
    <row r="62" spans="1:4" ht="15.75" customHeight="1">
      <c r="A62" s="35"/>
      <c r="D62" s="30"/>
    </row>
    <row r="63" spans="1:4" ht="15.75" customHeight="1">
      <c r="A63" s="35"/>
      <c r="D63" s="30"/>
    </row>
    <row r="64" spans="1:4" ht="15.75" customHeight="1">
      <c r="A64" s="35"/>
      <c r="D64" s="30"/>
    </row>
    <row r="65" spans="1:4" ht="15.75" customHeight="1">
      <c r="A65" s="35"/>
      <c r="D65" s="30"/>
    </row>
    <row r="66" spans="1:4" ht="15.75" customHeight="1">
      <c r="A66" s="35"/>
      <c r="D66" s="30"/>
    </row>
    <row r="67" spans="1:4" ht="15.75" customHeight="1">
      <c r="A67" s="35"/>
      <c r="D67" s="30"/>
    </row>
    <row r="68" spans="1:4" ht="15.75" customHeight="1">
      <c r="A68" s="35"/>
      <c r="D68" s="30"/>
    </row>
    <row r="69" spans="1:4" ht="15.75" customHeight="1">
      <c r="A69" s="35"/>
      <c r="D69" s="30"/>
    </row>
    <row r="70" spans="1:4" ht="15.75" customHeight="1">
      <c r="A70" s="35"/>
      <c r="D70" s="30"/>
    </row>
    <row r="71" spans="1:4" ht="15.75" customHeight="1">
      <c r="A71" s="35"/>
      <c r="D71" s="30"/>
    </row>
    <row r="72" spans="1:4" ht="15.75" customHeight="1">
      <c r="A72" s="35"/>
      <c r="D72" s="30"/>
    </row>
    <row r="73" spans="1:4" ht="15.75" customHeight="1">
      <c r="A73" s="35"/>
      <c r="D73" s="30"/>
    </row>
    <row r="74" spans="1:4" ht="15.75" customHeight="1">
      <c r="A74" s="35"/>
      <c r="D74" s="30"/>
    </row>
    <row r="75" spans="1:4" ht="15.75" customHeight="1">
      <c r="A75" s="35"/>
      <c r="D75" s="30"/>
    </row>
    <row r="76" spans="1:4" ht="15.75" customHeight="1">
      <c r="A76" s="35"/>
      <c r="D76" s="30"/>
    </row>
    <row r="77" spans="1:4" ht="15.75" customHeight="1">
      <c r="A77" s="35"/>
      <c r="D77" s="30"/>
    </row>
    <row r="78" spans="1:4" ht="15.75" customHeight="1">
      <c r="A78" s="35"/>
      <c r="D78" s="30"/>
    </row>
    <row r="79" spans="1:4" ht="15.75" customHeight="1">
      <c r="A79" s="35"/>
      <c r="D79" s="30"/>
    </row>
    <row r="80" spans="1:4" ht="15.75" customHeight="1">
      <c r="A80" s="35"/>
      <c r="D80" s="30"/>
    </row>
    <row r="81" spans="1:4" ht="15.75" customHeight="1">
      <c r="A81" s="35"/>
      <c r="D81" s="30"/>
    </row>
    <row r="82" spans="1:4" ht="15.75" customHeight="1">
      <c r="A82" s="35"/>
      <c r="D82" s="30"/>
    </row>
    <row r="83" spans="1:4" ht="15.75" customHeight="1">
      <c r="A83" s="35"/>
      <c r="D83" s="30"/>
    </row>
    <row r="84" spans="1:4" ht="15.75" customHeight="1">
      <c r="A84" s="35"/>
      <c r="D84" s="30"/>
    </row>
    <row r="85" spans="1:4" ht="15.75" customHeight="1">
      <c r="A85" s="35"/>
      <c r="D85" s="30"/>
    </row>
    <row r="86" spans="1:4" ht="15.75" customHeight="1">
      <c r="A86" s="35"/>
      <c r="D86" s="30"/>
    </row>
    <row r="87" spans="1:4" ht="15.75" customHeight="1">
      <c r="A87" s="35"/>
      <c r="D87" s="30"/>
    </row>
    <row r="88" spans="1:4" ht="15.75" customHeight="1">
      <c r="A88" s="35"/>
      <c r="D88" s="30"/>
    </row>
    <row r="89" spans="1:4" ht="15.75" customHeight="1">
      <c r="A89" s="35"/>
      <c r="D89" s="30"/>
    </row>
    <row r="90" spans="1:4" ht="15.75" customHeight="1">
      <c r="A90" s="35"/>
      <c r="D90" s="30"/>
    </row>
    <row r="91" spans="1:4" ht="15.75" customHeight="1">
      <c r="A91" s="35"/>
      <c r="D91" s="30"/>
    </row>
    <row r="92" spans="1:4" ht="15.75" customHeight="1">
      <c r="A92" s="35"/>
      <c r="D92" s="30"/>
    </row>
    <row r="93" spans="1:4" ht="15.75" customHeight="1">
      <c r="A93" s="35"/>
      <c r="D93" s="30"/>
    </row>
    <row r="94" spans="1:4" ht="15.75" customHeight="1">
      <c r="A94" s="35"/>
      <c r="D94" s="30"/>
    </row>
    <row r="95" spans="1:4" ht="15.75" customHeight="1">
      <c r="A95" s="35"/>
      <c r="D95" s="30"/>
    </row>
    <row r="96" spans="1:4" ht="15.75" customHeight="1">
      <c r="A96" s="35"/>
      <c r="D96" s="30"/>
    </row>
    <row r="97" spans="1:4" ht="15.75" customHeight="1">
      <c r="A97" s="35"/>
      <c r="D97" s="30"/>
    </row>
    <row r="98" spans="1:4" ht="15.75" customHeight="1">
      <c r="A98" s="35"/>
      <c r="D98" s="30"/>
    </row>
    <row r="99" spans="1:4" ht="15.75" customHeight="1">
      <c r="A99" s="35"/>
      <c r="D99" s="30"/>
    </row>
    <row r="100" spans="1:4" ht="15.75" customHeight="1">
      <c r="A100" s="35"/>
      <c r="D100" s="30"/>
    </row>
    <row r="101" spans="1:4" ht="15.75" customHeight="1">
      <c r="A101" s="35"/>
      <c r="D101" s="30"/>
    </row>
    <row r="102" spans="1:4" ht="15.75" customHeight="1">
      <c r="A102" s="35"/>
      <c r="D102" s="30"/>
    </row>
    <row r="103" spans="1:4" ht="15.75" customHeight="1">
      <c r="A103" s="35"/>
      <c r="D103" s="30"/>
    </row>
    <row r="104" spans="1:4" ht="15.75" customHeight="1">
      <c r="A104" s="35"/>
      <c r="D104" s="30"/>
    </row>
    <row r="105" spans="1:4" ht="15.75" customHeight="1">
      <c r="A105" s="35"/>
      <c r="D105" s="30"/>
    </row>
    <row r="106" spans="1:4" ht="15.75" customHeight="1">
      <c r="A106" s="35"/>
      <c r="D106" s="30"/>
    </row>
    <row r="107" spans="1:4" ht="15.75" customHeight="1">
      <c r="A107" s="35"/>
      <c r="D107" s="30"/>
    </row>
    <row r="108" spans="1:4" ht="15.75" customHeight="1">
      <c r="A108" s="35"/>
      <c r="D108" s="30"/>
    </row>
    <row r="109" spans="1:4" ht="15.75" customHeight="1">
      <c r="A109" s="35"/>
      <c r="D109" s="30"/>
    </row>
    <row r="110" spans="1:4" ht="15.75" customHeight="1">
      <c r="A110" s="35"/>
      <c r="D110" s="30"/>
    </row>
    <row r="111" spans="1:4" ht="15.75" customHeight="1">
      <c r="A111" s="35"/>
      <c r="D111" s="30"/>
    </row>
    <row r="112" spans="1:4" ht="15.75" customHeight="1">
      <c r="A112" s="35"/>
      <c r="D112" s="30"/>
    </row>
    <row r="113" spans="1:4" ht="15.75" customHeight="1">
      <c r="A113" s="35"/>
      <c r="D113" s="30"/>
    </row>
    <row r="114" spans="1:4" ht="15.75" customHeight="1">
      <c r="A114" s="35"/>
      <c r="D114" s="30"/>
    </row>
    <row r="115" spans="1:4" ht="15.75" customHeight="1">
      <c r="A115" s="35"/>
      <c r="D115" s="30"/>
    </row>
    <row r="116" spans="1:4" ht="15.75" customHeight="1">
      <c r="A116" s="35"/>
      <c r="D116" s="30"/>
    </row>
    <row r="117" spans="1:4" ht="15.75" customHeight="1">
      <c r="A117" s="35"/>
      <c r="D117" s="30"/>
    </row>
    <row r="118" spans="1:4" ht="15.75" customHeight="1">
      <c r="A118" s="35"/>
      <c r="D118" s="30"/>
    </row>
    <row r="119" spans="1:4" ht="15.75" customHeight="1">
      <c r="A119" s="35"/>
      <c r="D119" s="30"/>
    </row>
    <row r="120" spans="1:4" ht="15.75" customHeight="1">
      <c r="A120" s="35"/>
      <c r="D120" s="30"/>
    </row>
    <row r="121" spans="1:4" ht="15.75" customHeight="1">
      <c r="A121" s="35"/>
      <c r="D121" s="30"/>
    </row>
    <row r="122" spans="1:4" ht="15.75" customHeight="1">
      <c r="A122" s="35"/>
      <c r="D122" s="30"/>
    </row>
    <row r="123" spans="1:4" ht="15.75" customHeight="1">
      <c r="A123" s="35"/>
      <c r="D123" s="30"/>
    </row>
    <row r="124" spans="1:4" ht="15.75" customHeight="1">
      <c r="A124" s="35"/>
      <c r="D124" s="30"/>
    </row>
    <row r="125" spans="1:4" ht="15.75" customHeight="1">
      <c r="A125" s="35"/>
      <c r="D125" s="30"/>
    </row>
    <row r="126" spans="1:4" ht="15.75" customHeight="1">
      <c r="A126" s="35"/>
      <c r="D126" s="30"/>
    </row>
    <row r="127" spans="1:4" ht="15.75" customHeight="1">
      <c r="A127" s="35"/>
      <c r="D127" s="30"/>
    </row>
    <row r="128" spans="1:4" ht="15.75" customHeight="1">
      <c r="A128" s="35"/>
      <c r="D128" s="30"/>
    </row>
    <row r="129" spans="1:4" ht="15.75" customHeight="1">
      <c r="A129" s="35"/>
      <c r="D129" s="30"/>
    </row>
    <row r="130" spans="1:4" ht="15.75" customHeight="1">
      <c r="A130" s="35"/>
      <c r="D130" s="30"/>
    </row>
    <row r="131" spans="1:4" ht="15.75" customHeight="1">
      <c r="A131" s="35"/>
      <c r="D131" s="30"/>
    </row>
    <row r="132" spans="1:4" ht="15.75" customHeight="1">
      <c r="A132" s="35"/>
      <c r="D132" s="30"/>
    </row>
    <row r="133" spans="1:4" ht="15.75" customHeight="1">
      <c r="A133" s="35"/>
      <c r="D133" s="30"/>
    </row>
    <row r="134" spans="1:4" ht="15.75" customHeight="1">
      <c r="A134" s="35"/>
      <c r="D134" s="30"/>
    </row>
    <row r="135" spans="1:4" ht="15.75" customHeight="1">
      <c r="A135" s="35"/>
      <c r="D135" s="30"/>
    </row>
    <row r="136" spans="1:4" ht="15.75" customHeight="1">
      <c r="A136" s="35"/>
      <c r="D136" s="30"/>
    </row>
    <row r="137" spans="1:4" ht="15.75" customHeight="1">
      <c r="A137" s="35"/>
      <c r="D137" s="30"/>
    </row>
    <row r="138" spans="1:4" ht="15.75" customHeight="1">
      <c r="A138" s="35"/>
      <c r="D138" s="30"/>
    </row>
    <row r="139" spans="1:4" ht="15.75" customHeight="1">
      <c r="A139" s="35"/>
      <c r="D139" s="30"/>
    </row>
    <row r="140" spans="1:4" ht="15.75" customHeight="1">
      <c r="A140" s="35"/>
      <c r="D140" s="30"/>
    </row>
    <row r="141" spans="1:4" ht="15.75" customHeight="1">
      <c r="A141" s="35"/>
      <c r="D141" s="30"/>
    </row>
    <row r="142" spans="1:4" ht="15.75" customHeight="1">
      <c r="A142" s="35"/>
      <c r="D142" s="30"/>
    </row>
    <row r="143" spans="1:4" ht="15.75" customHeight="1">
      <c r="A143" s="35"/>
      <c r="D143" s="30"/>
    </row>
    <row r="144" spans="1:4" ht="15.75" customHeight="1">
      <c r="A144" s="35"/>
      <c r="D144" s="30"/>
    </row>
    <row r="145" spans="1:4" ht="15.75" customHeight="1">
      <c r="A145" s="35"/>
      <c r="D145" s="30"/>
    </row>
    <row r="146" spans="1:4" ht="15.75" customHeight="1">
      <c r="A146" s="35"/>
      <c r="D146" s="30"/>
    </row>
    <row r="147" spans="1:4" ht="15.75" customHeight="1">
      <c r="A147" s="35"/>
      <c r="D147" s="30"/>
    </row>
    <row r="148" spans="1:4" ht="15.75" customHeight="1">
      <c r="A148" s="35"/>
      <c r="D148" s="30"/>
    </row>
    <row r="149" spans="1:4" ht="15.75" customHeight="1">
      <c r="A149" s="35"/>
      <c r="D149" s="30"/>
    </row>
    <row r="150" spans="1:4" ht="15.75" customHeight="1">
      <c r="A150" s="35"/>
      <c r="D150" s="30"/>
    </row>
    <row r="151" spans="1:4" ht="15.75" customHeight="1">
      <c r="A151" s="35"/>
      <c r="D151" s="30"/>
    </row>
    <row r="152" spans="1:4" ht="15.75" customHeight="1">
      <c r="A152" s="35"/>
      <c r="D152" s="30"/>
    </row>
    <row r="153" spans="1:4" ht="15.75" customHeight="1">
      <c r="A153" s="35"/>
      <c r="D153" s="30"/>
    </row>
    <row r="154" spans="1:4" ht="15.75" customHeight="1">
      <c r="A154" s="35"/>
      <c r="D154" s="30"/>
    </row>
    <row r="155" spans="1:4" ht="15.75" customHeight="1">
      <c r="A155" s="35"/>
      <c r="D155" s="30"/>
    </row>
    <row r="156" spans="1:4" ht="15.75" customHeight="1">
      <c r="A156" s="35"/>
      <c r="D156" s="30"/>
    </row>
    <row r="157" spans="1:4" ht="15.75" customHeight="1">
      <c r="A157" s="35"/>
      <c r="D157" s="30"/>
    </row>
    <row r="158" spans="1:4" ht="15.75" customHeight="1">
      <c r="A158" s="35"/>
      <c r="D158" s="30"/>
    </row>
    <row r="159" spans="1:4" ht="15.75" customHeight="1">
      <c r="A159" s="35"/>
      <c r="D159" s="30"/>
    </row>
    <row r="160" spans="1:4" ht="15.75" customHeight="1">
      <c r="A160" s="35"/>
      <c r="D160" s="30"/>
    </row>
    <row r="161" spans="1:4" ht="15.75" customHeight="1">
      <c r="A161" s="35"/>
      <c r="D161" s="30"/>
    </row>
    <row r="162" spans="1:4" ht="15.75" customHeight="1">
      <c r="A162" s="35"/>
      <c r="D162" s="30"/>
    </row>
    <row r="163" spans="1:4" ht="15.75" customHeight="1">
      <c r="A163" s="35"/>
      <c r="D163" s="30"/>
    </row>
    <row r="164" spans="1:4" ht="15.75" customHeight="1">
      <c r="A164" s="35"/>
      <c r="D164" s="30"/>
    </row>
    <row r="165" spans="1:4" ht="15.75" customHeight="1">
      <c r="A165" s="35"/>
      <c r="D165" s="30"/>
    </row>
    <row r="166" spans="1:4" ht="15.75" customHeight="1">
      <c r="A166" s="35"/>
      <c r="D166" s="30"/>
    </row>
    <row r="167" spans="1:4" ht="15.75" customHeight="1">
      <c r="A167" s="35"/>
      <c r="D167" s="30"/>
    </row>
    <row r="168" spans="1:4" ht="15.75" customHeight="1">
      <c r="A168" s="35"/>
      <c r="D168" s="30"/>
    </row>
    <row r="169" spans="1:4" ht="15.75" customHeight="1">
      <c r="A169" s="35"/>
      <c r="D169" s="30"/>
    </row>
    <row r="170" spans="1:4" ht="15.75" customHeight="1">
      <c r="A170" s="35"/>
      <c r="D170" s="30"/>
    </row>
    <row r="171" spans="1:4" ht="15.75" customHeight="1">
      <c r="A171" s="35"/>
      <c r="D171" s="30"/>
    </row>
    <row r="172" spans="1:4" ht="15.75" customHeight="1">
      <c r="A172" s="35"/>
      <c r="D172" s="30"/>
    </row>
    <row r="173" spans="1:4" ht="15.75" customHeight="1">
      <c r="A173" s="35"/>
      <c r="D173" s="30"/>
    </row>
    <row r="174" spans="1:4" ht="15.75" customHeight="1">
      <c r="A174" s="35"/>
      <c r="D174" s="30"/>
    </row>
    <row r="175" spans="1:4" ht="15.75" customHeight="1">
      <c r="A175" s="35"/>
      <c r="D175" s="30"/>
    </row>
    <row r="176" spans="1:4" ht="15.75" customHeight="1">
      <c r="A176" s="35"/>
      <c r="D176" s="30"/>
    </row>
    <row r="177" spans="1:4" ht="15.75" customHeight="1">
      <c r="A177" s="35"/>
      <c r="D177" s="30"/>
    </row>
    <row r="178" spans="1:4" ht="15.75" customHeight="1">
      <c r="A178" s="35"/>
      <c r="D178" s="30"/>
    </row>
    <row r="179" spans="1:4" ht="15.75" customHeight="1">
      <c r="A179" s="35"/>
      <c r="D179" s="30"/>
    </row>
    <row r="180" spans="1:4" ht="15.75" customHeight="1">
      <c r="A180" s="35"/>
      <c r="D180" s="30"/>
    </row>
    <row r="181" spans="1:4" ht="15.75" customHeight="1">
      <c r="A181" s="35"/>
      <c r="D181" s="30"/>
    </row>
    <row r="182" spans="1:4" ht="15.75" customHeight="1">
      <c r="A182" s="35"/>
      <c r="D182" s="30"/>
    </row>
    <row r="183" spans="1:4" ht="15.75" customHeight="1">
      <c r="A183" s="35"/>
      <c r="D183" s="30"/>
    </row>
    <row r="184" spans="1:4" ht="15.75" customHeight="1">
      <c r="A184" s="35"/>
      <c r="D184" s="30"/>
    </row>
    <row r="185" spans="1:4" ht="15.75" customHeight="1">
      <c r="A185" s="35"/>
      <c r="D185" s="30"/>
    </row>
    <row r="186" spans="1:4" ht="15.75" customHeight="1">
      <c r="A186" s="35"/>
      <c r="D186" s="30"/>
    </row>
    <row r="187" spans="1:4" ht="15.75" customHeight="1">
      <c r="A187" s="35"/>
      <c r="D187" s="30"/>
    </row>
    <row r="188" spans="1:4" ht="15.75" customHeight="1">
      <c r="A188" s="35"/>
      <c r="D188" s="30"/>
    </row>
    <row r="189" spans="1:4" ht="15.75" customHeight="1">
      <c r="A189" s="35"/>
      <c r="D189" s="30"/>
    </row>
    <row r="190" spans="1:4" ht="15.75" customHeight="1">
      <c r="A190" s="35"/>
      <c r="D190" s="30"/>
    </row>
    <row r="191" spans="1:4" ht="15.75" customHeight="1">
      <c r="A191" s="35"/>
      <c r="D191" s="30"/>
    </row>
    <row r="192" spans="1:4" ht="15.75" customHeight="1">
      <c r="A192" s="35"/>
      <c r="D192" s="30"/>
    </row>
    <row r="193" spans="1:4" ht="15.75" customHeight="1">
      <c r="A193" s="35"/>
      <c r="D193" s="30"/>
    </row>
    <row r="194" spans="1:4" ht="15.75" customHeight="1">
      <c r="A194" s="35"/>
      <c r="D194" s="30"/>
    </row>
    <row r="195" spans="1:4" ht="15.75" customHeight="1">
      <c r="A195" s="35"/>
      <c r="D195" s="30"/>
    </row>
    <row r="196" spans="1:4" ht="15.75" customHeight="1">
      <c r="A196" s="35"/>
      <c r="D196" s="30"/>
    </row>
    <row r="197" spans="1:4" ht="15.75" customHeight="1">
      <c r="A197" s="35"/>
      <c r="D197" s="30"/>
    </row>
    <row r="198" spans="1:4" ht="15.75" customHeight="1">
      <c r="A198" s="35"/>
      <c r="D198" s="30"/>
    </row>
    <row r="199" spans="1:4" ht="15.75" customHeight="1">
      <c r="A199" s="35"/>
      <c r="D199" s="30"/>
    </row>
    <row r="200" spans="1:4" ht="15.75" customHeight="1">
      <c r="A200" s="35"/>
      <c r="D200" s="30"/>
    </row>
    <row r="201" spans="1:4" ht="15.75" customHeight="1">
      <c r="A201" s="35"/>
      <c r="D201" s="30"/>
    </row>
    <row r="202" spans="1:4" ht="15.75" customHeight="1">
      <c r="A202" s="35"/>
      <c r="D202" s="30"/>
    </row>
    <row r="203" spans="1:4" ht="15.75" customHeight="1">
      <c r="A203" s="35"/>
      <c r="D203" s="30"/>
    </row>
    <row r="204" spans="1:4" ht="15.75" customHeight="1">
      <c r="A204" s="35"/>
      <c r="D204" s="30"/>
    </row>
    <row r="205" spans="1:4" ht="15.75" customHeight="1">
      <c r="A205" s="35"/>
      <c r="D205" s="30"/>
    </row>
    <row r="206" spans="1:4" ht="15.75" customHeight="1">
      <c r="A206" s="35"/>
      <c r="D206" s="30"/>
    </row>
    <row r="207" spans="1:4" ht="15.75" customHeight="1">
      <c r="A207" s="35"/>
      <c r="D207" s="30"/>
    </row>
    <row r="208" spans="1:4" ht="15.75" customHeight="1">
      <c r="A208" s="35"/>
      <c r="D208" s="30"/>
    </row>
    <row r="209" spans="1:4" ht="15.75" customHeight="1">
      <c r="A209" s="35"/>
      <c r="D209" s="30"/>
    </row>
    <row r="210" spans="1:4" ht="15.75" customHeight="1">
      <c r="A210" s="35"/>
      <c r="D210" s="30"/>
    </row>
    <row r="211" spans="1:4" ht="15.75" customHeight="1">
      <c r="A211" s="35"/>
      <c r="D211" s="30"/>
    </row>
    <row r="212" spans="1:4" ht="15.75" customHeight="1">
      <c r="A212" s="35"/>
      <c r="D212" s="30"/>
    </row>
    <row r="213" spans="1:4" ht="15.75" customHeight="1">
      <c r="A213" s="35"/>
      <c r="D213" s="30"/>
    </row>
    <row r="214" spans="1:4" ht="15.75" customHeight="1">
      <c r="A214" s="35"/>
      <c r="D214" s="30"/>
    </row>
    <row r="215" spans="1:4" ht="15.75" customHeight="1">
      <c r="A215" s="35"/>
      <c r="D215" s="30"/>
    </row>
    <row r="216" spans="1:4" ht="15.75" customHeight="1">
      <c r="A216" s="35"/>
      <c r="D216" s="30"/>
    </row>
    <row r="217" spans="1:4" ht="15.75" customHeight="1">
      <c r="A217" s="35"/>
      <c r="D217" s="30"/>
    </row>
    <row r="218" spans="1:4" ht="15.75" customHeight="1">
      <c r="A218" s="35"/>
      <c r="D218" s="30"/>
    </row>
    <row r="219" spans="1:4" ht="15.75" customHeight="1">
      <c r="A219" s="35"/>
      <c r="D219" s="30"/>
    </row>
    <row r="220" spans="1:4" ht="15.75" customHeight="1">
      <c r="A220" s="35"/>
      <c r="D220" s="30"/>
    </row>
    <row r="221" spans="1:4" ht="15.75" customHeight="1">
      <c r="A221" s="35"/>
      <c r="D221" s="30"/>
    </row>
    <row r="222" spans="1:4" ht="15.75" customHeight="1">
      <c r="A222" s="35"/>
      <c r="D222" s="30"/>
    </row>
    <row r="223" spans="1:4" ht="15.75" customHeight="1">
      <c r="A223" s="35"/>
      <c r="D223" s="30"/>
    </row>
    <row r="224" spans="1:4" ht="15.75" customHeight="1">
      <c r="A224" s="35"/>
      <c r="D224" s="30"/>
    </row>
    <row r="225" spans="1:4" ht="15.75" customHeight="1">
      <c r="A225" s="35"/>
      <c r="D225" s="30"/>
    </row>
    <row r="226" spans="1:4" ht="15.75" customHeight="1">
      <c r="A226" s="35"/>
      <c r="D226" s="30"/>
    </row>
    <row r="227" spans="1:4" ht="15.75" customHeight="1">
      <c r="A227" s="35"/>
      <c r="D227" s="30"/>
    </row>
    <row r="228" spans="1:4" ht="15.75" customHeight="1">
      <c r="A228" s="35"/>
      <c r="D228" s="30"/>
    </row>
    <row r="229" spans="1:4" ht="15.75" customHeight="1">
      <c r="A229" s="35"/>
      <c r="D229" s="30"/>
    </row>
    <row r="230" spans="1:4" ht="15.75" customHeight="1">
      <c r="A230" s="35"/>
      <c r="D230" s="30"/>
    </row>
    <row r="231" spans="1:4" ht="15.75" customHeight="1">
      <c r="A231" s="35"/>
      <c r="D231" s="30"/>
    </row>
    <row r="232" spans="1:4" ht="15.75" customHeight="1">
      <c r="A232" s="35"/>
      <c r="D232" s="30"/>
    </row>
    <row r="233" spans="1:4" ht="15.75" customHeight="1">
      <c r="A233" s="35"/>
      <c r="D233" s="30"/>
    </row>
    <row r="234" spans="1:4" ht="15.75" customHeight="1">
      <c r="A234" s="35"/>
      <c r="D234" s="30"/>
    </row>
    <row r="235" spans="1:4" ht="15.75" customHeight="1">
      <c r="A235" s="35"/>
      <c r="D235" s="30"/>
    </row>
    <row r="236" spans="1:4" ht="15.75" customHeight="1">
      <c r="A236" s="35"/>
      <c r="D236" s="30"/>
    </row>
    <row r="237" spans="1:4" ht="15.75" customHeight="1">
      <c r="A237" s="35"/>
      <c r="D237" s="30"/>
    </row>
    <row r="238" spans="1:4" ht="15.75" customHeight="1">
      <c r="A238" s="35"/>
      <c r="D238" s="30"/>
    </row>
    <row r="239" spans="1:4" ht="15.75" customHeight="1">
      <c r="A239" s="35"/>
      <c r="D239" s="30"/>
    </row>
    <row r="240" spans="1:4" ht="15.75" customHeight="1">
      <c r="A240" s="35"/>
      <c r="D240" s="30"/>
    </row>
    <row r="241" spans="1:4" ht="15.75" customHeight="1">
      <c r="A241" s="35"/>
      <c r="D241" s="30"/>
    </row>
    <row r="242" spans="1:4" ht="15.75" customHeight="1">
      <c r="A242" s="35"/>
      <c r="D242" s="30"/>
    </row>
    <row r="243" spans="1:4" ht="15.75" customHeight="1">
      <c r="A243" s="35"/>
      <c r="D243" s="30"/>
    </row>
    <row r="244" spans="1:4" ht="15.75" customHeight="1">
      <c r="A244" s="35"/>
      <c r="D244" s="30"/>
    </row>
    <row r="245" spans="1:4" ht="15.75" customHeight="1">
      <c r="A245" s="35"/>
      <c r="D245" s="30"/>
    </row>
    <row r="246" spans="1:4" ht="15.75" customHeight="1">
      <c r="A246" s="35"/>
      <c r="D246" s="30"/>
    </row>
    <row r="247" spans="1:4" ht="15.75" customHeight="1">
      <c r="A247" s="35"/>
      <c r="D247" s="30"/>
    </row>
    <row r="248" spans="1:4" ht="15.75" customHeight="1">
      <c r="A248" s="35"/>
      <c r="D248" s="30"/>
    </row>
    <row r="249" spans="1:4" ht="15.75" customHeight="1">
      <c r="A249" s="35"/>
      <c r="D249" s="30"/>
    </row>
    <row r="250" spans="1:4" ht="15.75" customHeight="1">
      <c r="A250" s="35"/>
      <c r="D250" s="30"/>
    </row>
    <row r="251" spans="1:4" ht="15.75" customHeight="1">
      <c r="A251" s="35"/>
      <c r="D251" s="30"/>
    </row>
    <row r="252" spans="1:4" ht="15.75" customHeight="1">
      <c r="A252" s="35"/>
      <c r="D252" s="30"/>
    </row>
    <row r="253" spans="1:4" ht="15.75" customHeight="1">
      <c r="A253" s="35"/>
      <c r="D253" s="30"/>
    </row>
    <row r="254" spans="1:4" ht="15.75" customHeight="1">
      <c r="A254" s="35"/>
      <c r="D254" s="30"/>
    </row>
    <row r="255" spans="1:4" ht="15.75" customHeight="1">
      <c r="A255" s="35"/>
      <c r="D255" s="30"/>
    </row>
    <row r="256" spans="1:4" ht="15.75" customHeight="1">
      <c r="A256" s="35"/>
      <c r="D256" s="30"/>
    </row>
    <row r="257" spans="1:4" ht="15.75" customHeight="1">
      <c r="A257" s="35"/>
      <c r="D257" s="30"/>
    </row>
    <row r="258" spans="1:4" ht="15.75" customHeight="1">
      <c r="A258" s="35"/>
      <c r="D258" s="30"/>
    </row>
    <row r="259" spans="1:4" ht="15.75" customHeight="1">
      <c r="A259" s="35"/>
      <c r="D259" s="30"/>
    </row>
    <row r="260" spans="1:4" ht="15.75" customHeight="1">
      <c r="A260" s="35"/>
      <c r="D260" s="30"/>
    </row>
    <row r="261" spans="1:4" ht="15.75" customHeight="1">
      <c r="A261" s="35"/>
      <c r="D261" s="30"/>
    </row>
    <row r="262" spans="1:4" ht="15.75" customHeight="1">
      <c r="A262" s="35"/>
      <c r="D262" s="30"/>
    </row>
    <row r="263" spans="1:4" ht="15.75" customHeight="1">
      <c r="A263" s="35"/>
      <c r="D263" s="30"/>
    </row>
    <row r="264" spans="1:4" ht="15.75" customHeight="1">
      <c r="A264" s="35"/>
      <c r="D264" s="30"/>
    </row>
    <row r="265" spans="1:4" ht="15.75" customHeight="1">
      <c r="A265" s="35"/>
      <c r="D265" s="30"/>
    </row>
    <row r="266" spans="1:4" ht="15.75" customHeight="1">
      <c r="A266" s="35"/>
      <c r="D266" s="30"/>
    </row>
    <row r="267" spans="1:4" ht="15.75" customHeight="1">
      <c r="A267" s="35"/>
      <c r="D267" s="30"/>
    </row>
    <row r="268" spans="1:4" ht="15.75" customHeight="1">
      <c r="A268" s="35"/>
      <c r="D268" s="30"/>
    </row>
    <row r="269" spans="1:4" ht="15.75" customHeight="1">
      <c r="A269" s="35"/>
      <c r="D269" s="30"/>
    </row>
    <row r="270" spans="1:4" ht="15.75" customHeight="1">
      <c r="A270" s="35"/>
      <c r="D270" s="30"/>
    </row>
    <row r="271" spans="1:4" ht="15.75" customHeight="1">
      <c r="A271" s="35"/>
      <c r="D271" s="30"/>
    </row>
    <row r="272" spans="1:4" ht="15.75" customHeight="1">
      <c r="A272" s="35"/>
      <c r="D272" s="30"/>
    </row>
    <row r="273" spans="1:4" ht="15.75" customHeight="1">
      <c r="A273" s="35"/>
      <c r="D273" s="30"/>
    </row>
    <row r="274" spans="1:4" ht="15.75" customHeight="1">
      <c r="A274" s="35"/>
      <c r="D274" s="30"/>
    </row>
    <row r="275" spans="1:4" ht="15.75" customHeight="1">
      <c r="A275" s="35"/>
      <c r="D275" s="30"/>
    </row>
    <row r="276" spans="1:4" ht="15.75" customHeight="1">
      <c r="A276" s="35"/>
      <c r="D276" s="30"/>
    </row>
    <row r="277" spans="1:4" ht="15.75" customHeight="1">
      <c r="A277" s="35"/>
      <c r="D277" s="30"/>
    </row>
    <row r="278" spans="1:4" ht="15.75" customHeight="1">
      <c r="A278" s="35"/>
      <c r="D278" s="30"/>
    </row>
    <row r="279" spans="1:4" ht="15.75" customHeight="1">
      <c r="A279" s="35"/>
      <c r="D279" s="30"/>
    </row>
    <row r="280" spans="1:4" ht="15.75" customHeight="1">
      <c r="A280" s="35"/>
      <c r="D280" s="30"/>
    </row>
    <row r="281" spans="1:4" ht="15.75" customHeight="1">
      <c r="A281" s="35"/>
      <c r="D281" s="30"/>
    </row>
    <row r="282" spans="1:4" ht="15.75" customHeight="1">
      <c r="A282" s="35"/>
      <c r="D282" s="30"/>
    </row>
    <row r="283" spans="1:4" ht="15.75" customHeight="1">
      <c r="A283" s="35"/>
      <c r="D283" s="30"/>
    </row>
    <row r="284" spans="1:4" ht="15.75" customHeight="1">
      <c r="A284" s="35"/>
      <c r="D284" s="30"/>
    </row>
    <row r="285" spans="1:4" ht="15.75" customHeight="1">
      <c r="A285" s="35"/>
      <c r="D285" s="30"/>
    </row>
    <row r="286" spans="1:4" ht="15.75" customHeight="1">
      <c r="A286" s="35"/>
      <c r="D286" s="30"/>
    </row>
    <row r="287" spans="1:4" ht="15.75" customHeight="1">
      <c r="A287" s="35"/>
      <c r="D287" s="30"/>
    </row>
    <row r="288" spans="1:4" ht="15.75" customHeight="1">
      <c r="A288" s="35"/>
      <c r="D288" s="30"/>
    </row>
    <row r="289" spans="1:4" ht="15.75" customHeight="1">
      <c r="A289" s="35"/>
      <c r="D289" s="30"/>
    </row>
    <row r="290" spans="1:4" ht="15.75" customHeight="1">
      <c r="A290" s="35"/>
      <c r="D290" s="30"/>
    </row>
    <row r="291" spans="1:4" ht="15.75" customHeight="1">
      <c r="A291" s="35"/>
      <c r="D291" s="30"/>
    </row>
    <row r="292" spans="1:4" ht="15.75" customHeight="1">
      <c r="A292" s="35"/>
      <c r="D292" s="30"/>
    </row>
    <row r="293" spans="1:4" ht="15.75" customHeight="1">
      <c r="A293" s="35"/>
      <c r="D293" s="30"/>
    </row>
    <row r="294" spans="1:4" ht="15.75" customHeight="1">
      <c r="A294" s="35"/>
      <c r="D294" s="30"/>
    </row>
    <row r="295" spans="1:4" ht="15.75" customHeight="1">
      <c r="A295" s="35"/>
      <c r="D295" s="30"/>
    </row>
    <row r="296" spans="1:4" ht="15.75" customHeight="1">
      <c r="A296" s="35"/>
      <c r="D296" s="30"/>
    </row>
    <row r="297" spans="1:4" ht="15.75" customHeight="1">
      <c r="A297" s="35"/>
      <c r="D297" s="30"/>
    </row>
    <row r="298" spans="1:4" ht="15.75" customHeight="1">
      <c r="A298" s="35"/>
      <c r="D298" s="30"/>
    </row>
    <row r="299" spans="1:4" ht="15.75" customHeight="1">
      <c r="A299" s="35"/>
      <c r="D299" s="30"/>
    </row>
    <row r="300" spans="1:4" ht="15.75" customHeight="1">
      <c r="A300" s="35"/>
      <c r="D300" s="30"/>
    </row>
    <row r="301" spans="1:4" ht="15.75" customHeight="1">
      <c r="A301" s="35"/>
      <c r="D301" s="30"/>
    </row>
    <row r="302" spans="1:4" ht="15.75" customHeight="1">
      <c r="A302" s="35"/>
      <c r="D302" s="30"/>
    </row>
    <row r="303" spans="1:4" ht="15.75" customHeight="1">
      <c r="A303" s="35"/>
      <c r="D303" s="30"/>
    </row>
    <row r="304" spans="1:4" ht="15.75" customHeight="1">
      <c r="A304" s="35"/>
      <c r="D304" s="30"/>
    </row>
    <row r="305" spans="1:4" ht="15.75" customHeight="1">
      <c r="A305" s="35"/>
      <c r="D305" s="30"/>
    </row>
    <row r="306" spans="1:4" ht="15.75" customHeight="1">
      <c r="A306" s="35"/>
      <c r="D306" s="30"/>
    </row>
    <row r="307" spans="1:4" ht="15.75" customHeight="1">
      <c r="A307" s="35"/>
      <c r="D307" s="30"/>
    </row>
    <row r="308" spans="1:4" ht="15.75" customHeight="1">
      <c r="A308" s="35"/>
      <c r="D308" s="30"/>
    </row>
    <row r="309" spans="1:4" ht="15.75" customHeight="1">
      <c r="A309" s="35"/>
      <c r="D309" s="30"/>
    </row>
    <row r="310" spans="1:4" ht="15.75" customHeight="1">
      <c r="A310" s="35"/>
      <c r="D310" s="30"/>
    </row>
    <row r="311" spans="1:4" ht="15.75" customHeight="1">
      <c r="A311" s="35"/>
      <c r="D311" s="30"/>
    </row>
    <row r="312" spans="1:4" ht="15.75" customHeight="1">
      <c r="A312" s="35"/>
      <c r="D312" s="30"/>
    </row>
    <row r="313" spans="1:4" ht="15.75" customHeight="1">
      <c r="A313" s="35"/>
      <c r="D313" s="30"/>
    </row>
    <row r="314" spans="1:4" ht="15.75" customHeight="1">
      <c r="A314" s="35"/>
      <c r="D314" s="30"/>
    </row>
    <row r="315" spans="1:4" ht="15.75" customHeight="1">
      <c r="A315" s="35"/>
      <c r="D315" s="30"/>
    </row>
    <row r="316" spans="1:4" ht="15.75" customHeight="1">
      <c r="A316" s="35"/>
      <c r="D316" s="30"/>
    </row>
    <row r="317" spans="1:4" ht="15.75" customHeight="1">
      <c r="A317" s="35"/>
      <c r="D317" s="30"/>
    </row>
    <row r="318" spans="1:4" ht="15.75" customHeight="1">
      <c r="A318" s="35"/>
      <c r="D318" s="30"/>
    </row>
    <row r="319" spans="1:4" ht="15.75" customHeight="1">
      <c r="A319" s="35"/>
      <c r="D319" s="30"/>
    </row>
    <row r="320" spans="1:4" ht="15.75" customHeight="1">
      <c r="A320" s="35"/>
      <c r="D320" s="30"/>
    </row>
    <row r="321" spans="1:4" ht="15.75" customHeight="1">
      <c r="A321" s="35"/>
      <c r="D321" s="30"/>
    </row>
    <row r="322" spans="1:4" ht="15.75" customHeight="1">
      <c r="A322" s="35"/>
      <c r="D322" s="30"/>
    </row>
    <row r="323" spans="1:4" ht="15.75" customHeight="1">
      <c r="A323" s="35"/>
      <c r="D323" s="30"/>
    </row>
    <row r="324" spans="1:4" ht="15.75" customHeight="1">
      <c r="A324" s="35"/>
      <c r="D324" s="30"/>
    </row>
    <row r="325" spans="1:4" ht="15.75" customHeight="1">
      <c r="A325" s="35"/>
      <c r="D325" s="30"/>
    </row>
    <row r="326" spans="1:4" ht="15.75" customHeight="1">
      <c r="A326" s="35"/>
      <c r="D326" s="30"/>
    </row>
    <row r="327" spans="1:4" ht="15.75" customHeight="1">
      <c r="A327" s="35"/>
      <c r="D327" s="30"/>
    </row>
    <row r="328" spans="1:4" ht="15.75" customHeight="1">
      <c r="A328" s="35"/>
      <c r="D328" s="30"/>
    </row>
    <row r="329" spans="1:4" ht="15.75" customHeight="1">
      <c r="A329" s="35"/>
      <c r="D329" s="30"/>
    </row>
    <row r="330" spans="1:4" ht="15.75" customHeight="1">
      <c r="A330" s="35"/>
      <c r="D330" s="30"/>
    </row>
    <row r="331" spans="1:4" ht="15.75" customHeight="1">
      <c r="A331" s="35"/>
      <c r="D331" s="30"/>
    </row>
    <row r="332" spans="1:4" ht="15.75" customHeight="1">
      <c r="A332" s="35"/>
      <c r="D332" s="30"/>
    </row>
    <row r="333" spans="1:4" ht="15.75" customHeight="1">
      <c r="A333" s="35"/>
      <c r="D333" s="30"/>
    </row>
    <row r="334" spans="1:4" ht="15.75" customHeight="1">
      <c r="A334" s="35"/>
      <c r="D334" s="30"/>
    </row>
    <row r="335" spans="1:4" ht="15.75" customHeight="1">
      <c r="A335" s="35"/>
      <c r="D335" s="30"/>
    </row>
    <row r="336" spans="1:4" ht="15.75" customHeight="1">
      <c r="A336" s="35"/>
      <c r="D336" s="30"/>
    </row>
    <row r="337" spans="1:4" ht="15.75" customHeight="1">
      <c r="A337" s="35"/>
      <c r="D337" s="30"/>
    </row>
    <row r="338" spans="1:4" ht="15.75" customHeight="1">
      <c r="A338" s="35"/>
      <c r="D338" s="30"/>
    </row>
    <row r="339" spans="1:4" ht="15.75" customHeight="1">
      <c r="A339" s="35"/>
      <c r="D339" s="30"/>
    </row>
    <row r="340" spans="1:4" ht="15.75" customHeight="1">
      <c r="A340" s="35"/>
      <c r="D340" s="30"/>
    </row>
    <row r="341" spans="1:4" ht="15.75" customHeight="1">
      <c r="A341" s="35"/>
      <c r="D341" s="30"/>
    </row>
    <row r="342" spans="1:4" ht="15.75" customHeight="1">
      <c r="A342" s="35"/>
      <c r="D342" s="30"/>
    </row>
    <row r="343" spans="1:4" ht="15.75" customHeight="1">
      <c r="A343" s="35"/>
      <c r="D343" s="30"/>
    </row>
    <row r="344" spans="1:4" ht="15.75" customHeight="1">
      <c r="A344" s="35"/>
      <c r="D344" s="30"/>
    </row>
    <row r="345" spans="1:4" ht="15.75" customHeight="1">
      <c r="A345" s="35"/>
      <c r="D345" s="30"/>
    </row>
    <row r="346" spans="1:4" ht="15.75" customHeight="1">
      <c r="A346" s="35"/>
      <c r="D346" s="30"/>
    </row>
    <row r="347" spans="1:4" ht="15.75" customHeight="1">
      <c r="A347" s="35"/>
      <c r="D347" s="30"/>
    </row>
    <row r="348" spans="1:4" ht="15.75" customHeight="1">
      <c r="A348" s="35"/>
      <c r="D348" s="30"/>
    </row>
    <row r="349" spans="1:4" ht="15.75" customHeight="1">
      <c r="A349" s="35"/>
      <c r="D349" s="30"/>
    </row>
    <row r="350" spans="1:4" ht="15.75" customHeight="1">
      <c r="A350" s="35"/>
      <c r="D350" s="30"/>
    </row>
    <row r="351" spans="1:4" ht="15.75" customHeight="1">
      <c r="A351" s="35"/>
      <c r="D351" s="30"/>
    </row>
    <row r="352" spans="1:4" ht="15.75" customHeight="1">
      <c r="A352" s="35"/>
      <c r="D352" s="30"/>
    </row>
    <row r="353" spans="1:4" ht="15.75" customHeight="1">
      <c r="A353" s="35"/>
      <c r="D353" s="30"/>
    </row>
    <row r="354" spans="1:4" ht="15.75" customHeight="1">
      <c r="A354" s="35"/>
      <c r="D354" s="30"/>
    </row>
    <row r="355" spans="1:4" ht="15.75" customHeight="1">
      <c r="A355" s="35"/>
      <c r="D355" s="30"/>
    </row>
    <row r="356" spans="1:4" ht="15.75" customHeight="1">
      <c r="A356" s="35"/>
      <c r="D356" s="30"/>
    </row>
    <row r="357" spans="1:4" ht="15.75" customHeight="1">
      <c r="A357" s="35"/>
      <c r="D357" s="30"/>
    </row>
    <row r="358" spans="1:4" ht="15.75" customHeight="1">
      <c r="A358" s="35"/>
      <c r="D358" s="30"/>
    </row>
    <row r="359" spans="1:4" ht="15.75" customHeight="1">
      <c r="A359" s="35"/>
      <c r="D359" s="30"/>
    </row>
    <row r="360" spans="1:4" ht="15.75" customHeight="1">
      <c r="A360" s="35"/>
      <c r="D360" s="30"/>
    </row>
    <row r="361" spans="1:4" ht="15.75" customHeight="1">
      <c r="A361" s="35"/>
      <c r="D361" s="30"/>
    </row>
    <row r="362" spans="1:4" ht="15.75" customHeight="1">
      <c r="A362" s="35"/>
      <c r="D362" s="30"/>
    </row>
    <row r="363" spans="1:4" ht="15.75" customHeight="1">
      <c r="A363" s="35"/>
      <c r="D363" s="30"/>
    </row>
    <row r="364" spans="1:4" ht="15.75" customHeight="1">
      <c r="A364" s="35"/>
      <c r="D364" s="30"/>
    </row>
    <row r="365" spans="1:4" ht="15.75" customHeight="1">
      <c r="A365" s="35"/>
      <c r="D365" s="30"/>
    </row>
    <row r="366" spans="1:4" ht="15.75" customHeight="1">
      <c r="A366" s="35"/>
      <c r="D366" s="30"/>
    </row>
    <row r="367" spans="1:4" ht="15.75" customHeight="1">
      <c r="A367" s="35"/>
      <c r="D367" s="30"/>
    </row>
    <row r="368" spans="1:4" ht="15.75" customHeight="1">
      <c r="A368" s="35"/>
      <c r="D368" s="30"/>
    </row>
    <row r="369" spans="1:4" ht="15.75" customHeight="1">
      <c r="A369" s="35"/>
      <c r="D369" s="30"/>
    </row>
    <row r="370" spans="1:4" ht="15.75" customHeight="1">
      <c r="A370" s="35"/>
      <c r="D370" s="30"/>
    </row>
    <row r="371" spans="1:4" ht="15.75" customHeight="1">
      <c r="A371" s="35"/>
      <c r="D371" s="30"/>
    </row>
    <row r="372" spans="1:4" ht="15.75" customHeight="1">
      <c r="A372" s="35"/>
      <c r="D372" s="30"/>
    </row>
    <row r="373" spans="1:4" ht="15.75" customHeight="1">
      <c r="A373" s="35"/>
      <c r="D373" s="30"/>
    </row>
    <row r="374" spans="1:4" ht="15.75" customHeight="1">
      <c r="A374" s="35"/>
      <c r="D374" s="30"/>
    </row>
    <row r="375" spans="1:4" ht="15.75" customHeight="1">
      <c r="A375" s="35"/>
      <c r="D375" s="30"/>
    </row>
    <row r="376" spans="1:4" ht="15.75" customHeight="1">
      <c r="A376" s="35"/>
      <c r="D376" s="30"/>
    </row>
    <row r="377" spans="1:4" ht="15.75" customHeight="1">
      <c r="A377" s="35"/>
      <c r="D377" s="30"/>
    </row>
    <row r="378" spans="1:4" ht="15.75" customHeight="1">
      <c r="A378" s="35"/>
      <c r="D378" s="30"/>
    </row>
    <row r="379" spans="1:4" ht="15.75" customHeight="1">
      <c r="A379" s="35"/>
      <c r="D379" s="30"/>
    </row>
    <row r="380" spans="1:4" ht="15.75" customHeight="1">
      <c r="A380" s="35"/>
      <c r="D380" s="30"/>
    </row>
    <row r="381" spans="1:4" ht="15.75" customHeight="1">
      <c r="A381" s="35"/>
      <c r="D381" s="30"/>
    </row>
    <row r="382" spans="1:4" ht="15.75" customHeight="1">
      <c r="A382" s="35"/>
      <c r="D382" s="30"/>
    </row>
    <row r="383" spans="1:4" ht="15.75" customHeight="1">
      <c r="A383" s="35"/>
      <c r="D383" s="30"/>
    </row>
    <row r="384" spans="1:4" ht="15.75" customHeight="1">
      <c r="A384" s="35"/>
      <c r="D384" s="30"/>
    </row>
    <row r="385" spans="1:4" ht="15.75" customHeight="1">
      <c r="A385" s="35"/>
      <c r="D385" s="30"/>
    </row>
    <row r="386" spans="1:4" ht="15.75" customHeight="1">
      <c r="A386" s="35"/>
      <c r="D386" s="30"/>
    </row>
    <row r="387" spans="1:4" ht="15.75" customHeight="1">
      <c r="A387" s="35"/>
      <c r="D387" s="30"/>
    </row>
    <row r="388" spans="1:4" ht="15.75" customHeight="1">
      <c r="A388" s="35"/>
      <c r="D388" s="30"/>
    </row>
    <row r="389" spans="1:4" ht="15.75" customHeight="1">
      <c r="A389" s="35"/>
      <c r="D389" s="30"/>
    </row>
    <row r="390" spans="1:4" ht="15.75" customHeight="1">
      <c r="A390" s="35"/>
      <c r="D390" s="30"/>
    </row>
    <row r="391" spans="1:4" ht="15.75" customHeight="1">
      <c r="A391" s="35"/>
      <c r="D391" s="30"/>
    </row>
    <row r="392" spans="1:4" ht="15.75" customHeight="1">
      <c r="A392" s="35"/>
      <c r="D392" s="30"/>
    </row>
    <row r="393" spans="1:4" ht="15.75" customHeight="1">
      <c r="A393" s="35"/>
      <c r="D393" s="30"/>
    </row>
    <row r="394" spans="1:4" ht="15.75" customHeight="1">
      <c r="A394" s="35"/>
      <c r="D394" s="30"/>
    </row>
    <row r="395" spans="1:4" ht="15.75" customHeight="1">
      <c r="A395" s="35"/>
      <c r="D395" s="30"/>
    </row>
    <row r="396" spans="1:4" ht="15.75" customHeight="1">
      <c r="A396" s="35"/>
      <c r="D396" s="30"/>
    </row>
    <row r="397" spans="1:4" ht="15.75" customHeight="1">
      <c r="A397" s="35"/>
      <c r="D397" s="30"/>
    </row>
    <row r="398" spans="1:4" ht="15.75" customHeight="1">
      <c r="A398" s="35"/>
      <c r="D398" s="30"/>
    </row>
    <row r="399" spans="1:4" ht="15.75" customHeight="1">
      <c r="A399" s="35"/>
      <c r="D399" s="30"/>
    </row>
    <row r="400" spans="1:4" ht="15.75" customHeight="1">
      <c r="A400" s="35"/>
      <c r="D400" s="30"/>
    </row>
    <row r="401" spans="1:4" ht="15.75" customHeight="1">
      <c r="A401" s="35"/>
      <c r="D401" s="30"/>
    </row>
    <row r="402" spans="1:4" ht="15.75" customHeight="1">
      <c r="A402" s="35"/>
      <c r="D402" s="30"/>
    </row>
    <row r="403" spans="1:4" ht="15.75" customHeight="1">
      <c r="A403" s="35"/>
      <c r="D403" s="30"/>
    </row>
    <row r="404" spans="1:4" ht="15.75" customHeight="1">
      <c r="A404" s="35"/>
      <c r="D404" s="30"/>
    </row>
    <row r="405" spans="1:4" ht="15.75" customHeight="1">
      <c r="A405" s="35"/>
      <c r="D405" s="30"/>
    </row>
    <row r="406" spans="1:4" ht="15.75" customHeight="1">
      <c r="A406" s="35"/>
      <c r="D406" s="30"/>
    </row>
    <row r="407" spans="1:4" ht="15.75" customHeight="1">
      <c r="A407" s="35"/>
      <c r="D407" s="30"/>
    </row>
    <row r="408" spans="1:4" ht="15.75" customHeight="1">
      <c r="A408" s="35"/>
      <c r="D408" s="30"/>
    </row>
    <row r="409" spans="1:4" ht="15.75" customHeight="1">
      <c r="A409" s="35"/>
      <c r="D409" s="30"/>
    </row>
    <row r="410" spans="1:4" ht="15.75" customHeight="1">
      <c r="A410" s="35"/>
      <c r="D410" s="30"/>
    </row>
    <row r="411" spans="1:4" ht="15.75" customHeight="1">
      <c r="A411" s="35"/>
      <c r="D411" s="30"/>
    </row>
    <row r="412" spans="1:4" ht="15.75" customHeight="1">
      <c r="A412" s="35"/>
      <c r="D412" s="30"/>
    </row>
    <row r="413" spans="1:4" ht="15.75" customHeight="1">
      <c r="A413" s="35"/>
      <c r="D413" s="30"/>
    </row>
    <row r="414" spans="1:4" ht="15.75" customHeight="1">
      <c r="A414" s="35"/>
      <c r="D414" s="30"/>
    </row>
    <row r="415" spans="1:4" ht="15.75" customHeight="1">
      <c r="A415" s="35"/>
      <c r="D415" s="30"/>
    </row>
    <row r="416" spans="1:4" ht="15.75" customHeight="1">
      <c r="A416" s="35"/>
      <c r="D416" s="30"/>
    </row>
    <row r="417" spans="1:4" ht="15.75" customHeight="1">
      <c r="A417" s="35"/>
      <c r="D417" s="30"/>
    </row>
    <row r="418" spans="1:4" ht="15.75" customHeight="1">
      <c r="A418" s="35"/>
      <c r="D418" s="30"/>
    </row>
    <row r="419" spans="1:4" ht="15.75" customHeight="1">
      <c r="A419" s="35"/>
      <c r="D419" s="30"/>
    </row>
    <row r="420" spans="1:4" ht="15.75" customHeight="1">
      <c r="A420" s="35"/>
      <c r="D420" s="30"/>
    </row>
    <row r="421" spans="1:4" ht="15.75" customHeight="1">
      <c r="A421" s="35"/>
      <c r="D421" s="30"/>
    </row>
    <row r="422" spans="1:4" ht="15.75" customHeight="1">
      <c r="A422" s="35"/>
      <c r="D422" s="30"/>
    </row>
    <row r="423" spans="1:4" ht="15.75" customHeight="1">
      <c r="A423" s="35"/>
      <c r="D423" s="30"/>
    </row>
    <row r="424" spans="1:4" ht="15.75" customHeight="1">
      <c r="A424" s="35"/>
      <c r="D424" s="30"/>
    </row>
    <row r="425" spans="1:4" ht="15.75" customHeight="1">
      <c r="A425" s="35"/>
      <c r="D425" s="30"/>
    </row>
    <row r="426" spans="1:4" ht="15.75" customHeight="1">
      <c r="A426" s="35"/>
      <c r="D426" s="30"/>
    </row>
    <row r="427" spans="1:4" ht="15.75" customHeight="1">
      <c r="A427" s="35"/>
      <c r="D427" s="30"/>
    </row>
    <row r="428" spans="1:4" ht="15.75" customHeight="1">
      <c r="A428" s="35"/>
      <c r="D428" s="30"/>
    </row>
    <row r="429" spans="1:4" ht="15.75" customHeight="1">
      <c r="A429" s="35"/>
      <c r="D429" s="30"/>
    </row>
    <row r="430" spans="1:4" ht="15.75" customHeight="1">
      <c r="A430" s="35"/>
      <c r="D430" s="30"/>
    </row>
    <row r="431" spans="1:4" ht="15.75" customHeight="1">
      <c r="A431" s="35"/>
      <c r="D431" s="30"/>
    </row>
    <row r="432" spans="1:4" ht="15.75" customHeight="1">
      <c r="A432" s="35"/>
      <c r="D432" s="30"/>
    </row>
    <row r="433" spans="1:4" ht="15.75" customHeight="1">
      <c r="A433" s="35"/>
      <c r="D433" s="30"/>
    </row>
    <row r="434" spans="1:4" ht="15.75" customHeight="1">
      <c r="A434" s="35"/>
      <c r="D434" s="30"/>
    </row>
    <row r="435" spans="1:4" ht="15.75" customHeight="1">
      <c r="A435" s="35"/>
      <c r="D435" s="30"/>
    </row>
    <row r="436" spans="1:4" ht="15.75" customHeight="1">
      <c r="A436" s="35"/>
      <c r="D436" s="30"/>
    </row>
    <row r="437" spans="1:4" ht="15.75" customHeight="1">
      <c r="A437" s="35"/>
      <c r="D437" s="30"/>
    </row>
    <row r="438" spans="1:4" ht="15.75" customHeight="1">
      <c r="A438" s="35"/>
      <c r="D438" s="30"/>
    </row>
    <row r="439" spans="1:4" ht="15.75" customHeight="1">
      <c r="A439" s="35"/>
      <c r="D439" s="30"/>
    </row>
    <row r="440" spans="1:4" ht="15.75" customHeight="1">
      <c r="A440" s="35"/>
      <c r="D440" s="30"/>
    </row>
    <row r="441" spans="1:4" ht="15.75" customHeight="1">
      <c r="A441" s="35"/>
      <c r="D441" s="30"/>
    </row>
    <row r="442" spans="1:4" ht="15.75" customHeight="1">
      <c r="A442" s="35"/>
      <c r="D442" s="30"/>
    </row>
    <row r="443" spans="1:4" ht="15.75" customHeight="1">
      <c r="A443" s="35"/>
      <c r="D443" s="30"/>
    </row>
    <row r="444" spans="1:4" ht="15.75" customHeight="1">
      <c r="A444" s="35"/>
      <c r="D444" s="30"/>
    </row>
    <row r="445" spans="1:4" ht="15.75" customHeight="1">
      <c r="A445" s="35"/>
      <c r="D445" s="30"/>
    </row>
    <row r="446" spans="1:4" ht="15.75" customHeight="1">
      <c r="A446" s="35"/>
      <c r="D446" s="30"/>
    </row>
    <row r="447" spans="1:4" ht="15.75" customHeight="1">
      <c r="A447" s="35"/>
      <c r="D447" s="30"/>
    </row>
    <row r="448" spans="1:4" ht="15.75" customHeight="1">
      <c r="A448" s="35"/>
      <c r="D448" s="30"/>
    </row>
    <row r="449" spans="1:4" ht="15.75" customHeight="1">
      <c r="A449" s="35"/>
      <c r="D449" s="30"/>
    </row>
    <row r="450" spans="1:4" ht="15.75" customHeight="1">
      <c r="A450" s="35"/>
      <c r="D450" s="30"/>
    </row>
    <row r="451" spans="1:4" ht="15.75" customHeight="1">
      <c r="A451" s="35"/>
      <c r="D451" s="30"/>
    </row>
    <row r="452" spans="1:4" ht="15.75" customHeight="1">
      <c r="A452" s="35"/>
      <c r="D452" s="30"/>
    </row>
    <row r="453" spans="1:4" ht="15.75" customHeight="1">
      <c r="A453" s="35"/>
      <c r="D453" s="30"/>
    </row>
    <row r="454" spans="1:4" ht="15.75" customHeight="1">
      <c r="A454" s="35"/>
      <c r="D454" s="30"/>
    </row>
    <row r="455" spans="1:4" ht="15.75" customHeight="1">
      <c r="A455" s="35"/>
      <c r="D455" s="30"/>
    </row>
    <row r="456" spans="1:4" ht="15.75" customHeight="1">
      <c r="A456" s="35"/>
      <c r="D456" s="30"/>
    </row>
    <row r="457" spans="1:4" ht="15.75" customHeight="1">
      <c r="A457" s="35"/>
      <c r="D457" s="30"/>
    </row>
    <row r="458" spans="1:4" ht="15.75" customHeight="1">
      <c r="A458" s="35"/>
      <c r="D458" s="30"/>
    </row>
    <row r="459" spans="1:4" ht="15.75" customHeight="1">
      <c r="A459" s="35"/>
      <c r="D459" s="30"/>
    </row>
    <row r="460" spans="1:4" ht="15.75" customHeight="1">
      <c r="A460" s="35"/>
      <c r="D460" s="30"/>
    </row>
    <row r="461" spans="1:4" ht="15.75" customHeight="1">
      <c r="A461" s="35"/>
      <c r="D461" s="30"/>
    </row>
    <row r="462" spans="1:4" ht="15.75" customHeight="1">
      <c r="A462" s="35"/>
      <c r="D462" s="30"/>
    </row>
    <row r="463" spans="1:4" ht="15.75" customHeight="1">
      <c r="A463" s="35"/>
      <c r="D463" s="30"/>
    </row>
    <row r="464" spans="1:4" ht="15.75" customHeight="1">
      <c r="A464" s="35"/>
      <c r="D464" s="30"/>
    </row>
    <row r="465" spans="1:4" ht="15.75" customHeight="1">
      <c r="A465" s="35"/>
      <c r="D465" s="30"/>
    </row>
    <row r="466" spans="1:4" ht="15.75" customHeight="1">
      <c r="A466" s="35"/>
      <c r="D466" s="30"/>
    </row>
    <row r="467" spans="1:4" ht="15.75" customHeight="1">
      <c r="A467" s="35"/>
      <c r="D467" s="30"/>
    </row>
    <row r="468" spans="1:4" ht="15.75" customHeight="1">
      <c r="A468" s="35"/>
      <c r="D468" s="30"/>
    </row>
    <row r="469" spans="1:4" ht="15.75" customHeight="1">
      <c r="A469" s="35"/>
      <c r="D469" s="30"/>
    </row>
    <row r="470" spans="1:4" ht="15.75" customHeight="1">
      <c r="A470" s="35"/>
      <c r="D470" s="30"/>
    </row>
    <row r="471" spans="1:4" ht="15.75" customHeight="1">
      <c r="A471" s="35"/>
      <c r="D471" s="30"/>
    </row>
    <row r="472" spans="1:4" ht="15.75" customHeight="1">
      <c r="A472" s="35"/>
      <c r="D472" s="30"/>
    </row>
    <row r="473" spans="1:4" ht="15.75" customHeight="1">
      <c r="A473" s="35"/>
      <c r="D473" s="30"/>
    </row>
    <row r="474" spans="1:4" ht="15.75" customHeight="1">
      <c r="A474" s="35"/>
      <c r="D474" s="30"/>
    </row>
    <row r="475" spans="1:4" ht="15.75" customHeight="1">
      <c r="A475" s="35"/>
      <c r="D475" s="30"/>
    </row>
    <row r="476" spans="1:4" ht="15.75" customHeight="1">
      <c r="A476" s="35"/>
      <c r="D476" s="30"/>
    </row>
    <row r="477" spans="1:4" ht="15.75" customHeight="1">
      <c r="A477" s="35"/>
      <c r="D477" s="30"/>
    </row>
    <row r="478" spans="1:4" ht="15.75" customHeight="1">
      <c r="A478" s="35"/>
      <c r="D478" s="30"/>
    </row>
    <row r="479" spans="1:4" ht="15.75" customHeight="1">
      <c r="A479" s="35"/>
      <c r="D479" s="30"/>
    </row>
    <row r="480" spans="1:4" ht="15.75" customHeight="1">
      <c r="A480" s="35"/>
      <c r="D480" s="30"/>
    </row>
    <row r="481" spans="1:4" ht="15.75" customHeight="1">
      <c r="A481" s="35"/>
      <c r="D481" s="30"/>
    </row>
    <row r="482" spans="1:4" ht="15.75" customHeight="1">
      <c r="A482" s="35"/>
      <c r="D482" s="30"/>
    </row>
    <row r="483" spans="1:4" ht="15.75" customHeight="1">
      <c r="A483" s="35"/>
      <c r="D483" s="30"/>
    </row>
    <row r="484" spans="1:4" ht="15.75" customHeight="1">
      <c r="A484" s="35"/>
      <c r="D484" s="30"/>
    </row>
    <row r="485" spans="1:4" ht="15.75" customHeight="1">
      <c r="A485" s="35"/>
      <c r="D485" s="30"/>
    </row>
    <row r="486" spans="1:4" ht="15.75" customHeight="1">
      <c r="A486" s="35"/>
      <c r="D486" s="30"/>
    </row>
    <row r="487" spans="1:4" ht="15.75" customHeight="1">
      <c r="A487" s="35"/>
      <c r="D487" s="30"/>
    </row>
    <row r="488" spans="1:4" ht="15.75" customHeight="1">
      <c r="A488" s="35"/>
      <c r="D488" s="30"/>
    </row>
    <row r="489" spans="1:4" ht="15.75" customHeight="1">
      <c r="A489" s="35"/>
      <c r="D489" s="30"/>
    </row>
    <row r="490" spans="1:4" ht="15.75" customHeight="1">
      <c r="A490" s="35"/>
      <c r="D490" s="30"/>
    </row>
    <row r="491" spans="1:4" ht="15.75" customHeight="1">
      <c r="A491" s="35"/>
      <c r="D491" s="30"/>
    </row>
    <row r="492" spans="1:4" ht="15.75" customHeight="1">
      <c r="A492" s="35"/>
      <c r="D492" s="30"/>
    </row>
    <row r="493" spans="1:4" ht="15.75" customHeight="1">
      <c r="A493" s="35"/>
      <c r="D493" s="30"/>
    </row>
    <row r="494" spans="1:4" ht="15.75" customHeight="1">
      <c r="A494" s="35"/>
      <c r="D494" s="30"/>
    </row>
    <row r="495" spans="1:4" ht="15.75" customHeight="1">
      <c r="A495" s="35"/>
      <c r="D495" s="30"/>
    </row>
    <row r="496" spans="1:4" ht="15.75" customHeight="1">
      <c r="A496" s="35"/>
      <c r="D496" s="30"/>
    </row>
    <row r="497" spans="1:4" ht="15.75" customHeight="1">
      <c r="A497" s="35"/>
      <c r="D497" s="30"/>
    </row>
    <row r="498" spans="1:4" ht="15.75" customHeight="1">
      <c r="A498" s="35"/>
      <c r="D498" s="30"/>
    </row>
    <row r="499" spans="1:4" ht="15.75" customHeight="1">
      <c r="A499" s="35"/>
      <c r="D499" s="30"/>
    </row>
    <row r="500" spans="1:4" ht="15.75" customHeight="1">
      <c r="A500" s="35"/>
      <c r="D500" s="30"/>
    </row>
    <row r="501" spans="1:4" ht="15.75" customHeight="1">
      <c r="A501" s="35"/>
      <c r="D501" s="30"/>
    </row>
    <row r="502" spans="1:4" ht="15.75" customHeight="1">
      <c r="A502" s="35"/>
      <c r="D502" s="30"/>
    </row>
    <row r="503" spans="1:4" ht="15.75" customHeight="1">
      <c r="A503" s="35"/>
      <c r="D503" s="30"/>
    </row>
    <row r="504" spans="1:4" ht="15.75" customHeight="1">
      <c r="A504" s="35"/>
      <c r="D504" s="30"/>
    </row>
    <row r="505" spans="1:4" ht="15.75" customHeight="1">
      <c r="A505" s="35"/>
      <c r="D505" s="30"/>
    </row>
    <row r="506" spans="1:4" ht="15.75" customHeight="1">
      <c r="A506" s="35"/>
      <c r="D506" s="30"/>
    </row>
    <row r="507" spans="1:4" ht="15.75" customHeight="1">
      <c r="A507" s="35"/>
      <c r="D507" s="30"/>
    </row>
    <row r="508" spans="1:4" ht="15.75" customHeight="1">
      <c r="A508" s="35"/>
      <c r="D508" s="30"/>
    </row>
    <row r="509" spans="1:4" ht="15.75" customHeight="1">
      <c r="A509" s="35"/>
      <c r="D509" s="30"/>
    </row>
    <row r="510" spans="1:4" ht="15.75" customHeight="1">
      <c r="A510" s="35"/>
      <c r="D510" s="30"/>
    </row>
    <row r="511" spans="1:4" ht="15.75" customHeight="1">
      <c r="A511" s="35"/>
      <c r="D511" s="30"/>
    </row>
    <row r="512" spans="1:4" ht="15.75" customHeight="1">
      <c r="A512" s="35"/>
      <c r="D512" s="30"/>
    </row>
    <row r="513" spans="1:4" ht="15.75" customHeight="1">
      <c r="A513" s="35"/>
      <c r="D513" s="30"/>
    </row>
    <row r="514" spans="1:4" ht="15.75" customHeight="1">
      <c r="A514" s="35"/>
      <c r="D514" s="30"/>
    </row>
    <row r="515" spans="1:4" ht="15.75" customHeight="1">
      <c r="A515" s="35"/>
      <c r="D515" s="30"/>
    </row>
    <row r="516" spans="1:4" ht="15.75" customHeight="1">
      <c r="A516" s="35"/>
      <c r="D516" s="30"/>
    </row>
    <row r="517" spans="1:4" ht="15.75" customHeight="1">
      <c r="A517" s="35"/>
      <c r="D517" s="30"/>
    </row>
    <row r="518" spans="1:4" ht="15.75" customHeight="1">
      <c r="A518" s="35"/>
      <c r="D518" s="30"/>
    </row>
    <row r="519" spans="1:4" ht="15.75" customHeight="1">
      <c r="A519" s="35"/>
      <c r="D519" s="30"/>
    </row>
    <row r="520" spans="1:4" ht="15.75" customHeight="1">
      <c r="A520" s="35"/>
      <c r="D520" s="30"/>
    </row>
    <row r="521" spans="1:4" ht="15.75" customHeight="1">
      <c r="A521" s="35"/>
      <c r="D521" s="30"/>
    </row>
    <row r="522" spans="1:4" ht="15.75" customHeight="1">
      <c r="A522" s="35"/>
      <c r="D522" s="30"/>
    </row>
    <row r="523" spans="1:4" ht="15.75" customHeight="1">
      <c r="A523" s="35"/>
      <c r="D523" s="30"/>
    </row>
    <row r="524" spans="1:4" ht="15.75" customHeight="1">
      <c r="A524" s="35"/>
      <c r="D524" s="30"/>
    </row>
    <row r="525" spans="1:4" ht="15.75" customHeight="1">
      <c r="A525" s="35"/>
      <c r="D525" s="30"/>
    </row>
    <row r="526" spans="1:4" ht="15.75" customHeight="1">
      <c r="A526" s="35"/>
      <c r="D526" s="30"/>
    </row>
    <row r="527" spans="1:4" ht="15.75" customHeight="1">
      <c r="A527" s="35"/>
      <c r="D527" s="30"/>
    </row>
    <row r="528" spans="1:4" ht="15.75" customHeight="1">
      <c r="A528" s="35"/>
      <c r="D528" s="30"/>
    </row>
    <row r="529" spans="1:4" ht="15.75" customHeight="1">
      <c r="A529" s="35"/>
      <c r="D529" s="30"/>
    </row>
    <row r="530" spans="1:4" ht="15.75" customHeight="1">
      <c r="A530" s="35"/>
      <c r="D530" s="30"/>
    </row>
    <row r="531" spans="1:4" ht="15.75" customHeight="1">
      <c r="A531" s="35"/>
      <c r="D531" s="30"/>
    </row>
    <row r="532" spans="1:4" ht="15.75" customHeight="1">
      <c r="A532" s="35"/>
      <c r="D532" s="30"/>
    </row>
    <row r="533" spans="1:4" ht="15.75" customHeight="1">
      <c r="A533" s="35"/>
      <c r="D533" s="30"/>
    </row>
    <row r="534" spans="1:4" ht="15.75" customHeight="1">
      <c r="A534" s="35"/>
      <c r="D534" s="30"/>
    </row>
    <row r="535" spans="1:4" ht="15.75" customHeight="1">
      <c r="A535" s="35"/>
      <c r="D535" s="30"/>
    </row>
    <row r="536" spans="1:4" ht="15.75" customHeight="1">
      <c r="A536" s="35"/>
      <c r="D536" s="30"/>
    </row>
    <row r="537" spans="1:4" ht="15.75" customHeight="1">
      <c r="A537" s="35"/>
      <c r="D537" s="30"/>
    </row>
    <row r="538" spans="1:4" ht="15.75" customHeight="1">
      <c r="A538" s="35"/>
      <c r="D538" s="30"/>
    </row>
    <row r="539" spans="1:4" ht="15.75" customHeight="1">
      <c r="A539" s="35"/>
      <c r="D539" s="30"/>
    </row>
    <row r="540" spans="1:4" ht="15.75" customHeight="1">
      <c r="A540" s="35"/>
      <c r="D540" s="30"/>
    </row>
    <row r="541" spans="1:4" ht="15.75" customHeight="1">
      <c r="A541" s="35"/>
      <c r="D541" s="30"/>
    </row>
    <row r="542" spans="1:4" ht="15.75" customHeight="1">
      <c r="A542" s="35"/>
      <c r="D542" s="30"/>
    </row>
    <row r="543" spans="1:4" ht="15.75" customHeight="1">
      <c r="A543" s="35"/>
      <c r="D543" s="30"/>
    </row>
    <row r="544" spans="1:4" ht="15.75" customHeight="1">
      <c r="A544" s="35"/>
      <c r="D544" s="30"/>
    </row>
    <row r="545" spans="1:4" ht="15.75" customHeight="1">
      <c r="A545" s="35"/>
      <c r="D545" s="30"/>
    </row>
    <row r="546" spans="1:4" ht="15.75" customHeight="1">
      <c r="A546" s="35"/>
      <c r="D546" s="30"/>
    </row>
    <row r="547" spans="1:4" ht="15.75" customHeight="1">
      <c r="A547" s="35"/>
      <c r="D547" s="30"/>
    </row>
    <row r="548" spans="1:4" ht="15.75" customHeight="1">
      <c r="A548" s="35"/>
      <c r="D548" s="30"/>
    </row>
    <row r="549" spans="1:4" ht="15.75" customHeight="1">
      <c r="A549" s="35"/>
      <c r="D549" s="30"/>
    </row>
    <row r="550" spans="1:4" ht="15.75" customHeight="1">
      <c r="A550" s="35"/>
      <c r="D550" s="30"/>
    </row>
    <row r="551" spans="1:4" ht="15.75" customHeight="1">
      <c r="A551" s="35"/>
      <c r="D551" s="30"/>
    </row>
    <row r="552" spans="1:4" ht="15.75" customHeight="1">
      <c r="A552" s="35"/>
      <c r="D552" s="30"/>
    </row>
    <row r="553" spans="1:4" ht="15.75" customHeight="1">
      <c r="A553" s="35"/>
      <c r="D553" s="30"/>
    </row>
    <row r="554" spans="1:4" ht="15.75" customHeight="1">
      <c r="A554" s="35"/>
      <c r="D554" s="30"/>
    </row>
    <row r="555" spans="1:4" ht="15.75" customHeight="1">
      <c r="A555" s="35"/>
      <c r="D555" s="30"/>
    </row>
    <row r="556" spans="1:4" ht="15.75" customHeight="1">
      <c r="A556" s="35"/>
      <c r="D556" s="30"/>
    </row>
    <row r="557" spans="1:4" ht="15.75" customHeight="1">
      <c r="A557" s="35"/>
      <c r="D557" s="30"/>
    </row>
    <row r="558" spans="1:4" ht="15.75" customHeight="1">
      <c r="A558" s="35"/>
      <c r="D558" s="30"/>
    </row>
    <row r="559" spans="1:4" ht="15.75" customHeight="1">
      <c r="A559" s="35"/>
      <c r="D559" s="30"/>
    </row>
    <row r="560" spans="1:4" ht="15.75" customHeight="1">
      <c r="A560" s="35"/>
      <c r="D560" s="30"/>
    </row>
    <row r="561" spans="1:4" ht="15.75" customHeight="1">
      <c r="A561" s="35"/>
      <c r="D561" s="30"/>
    </row>
    <row r="562" spans="1:4" ht="15.75" customHeight="1">
      <c r="A562" s="35"/>
      <c r="D562" s="30"/>
    </row>
    <row r="563" spans="1:4" ht="15.75" customHeight="1">
      <c r="A563" s="35"/>
      <c r="D563" s="30"/>
    </row>
    <row r="564" spans="1:4" ht="15.75" customHeight="1">
      <c r="A564" s="35"/>
      <c r="D564" s="30"/>
    </row>
    <row r="565" spans="1:4" ht="15.75" customHeight="1">
      <c r="A565" s="35"/>
      <c r="D565" s="30"/>
    </row>
    <row r="566" spans="1:4" ht="15.75" customHeight="1">
      <c r="A566" s="35"/>
      <c r="D566" s="30"/>
    </row>
    <row r="567" spans="1:4" ht="15.75" customHeight="1">
      <c r="A567" s="35"/>
      <c r="D567" s="30"/>
    </row>
    <row r="568" spans="1:4" ht="15.75" customHeight="1">
      <c r="A568" s="35"/>
      <c r="D568" s="30"/>
    </row>
    <row r="569" spans="1:4" ht="15.75" customHeight="1">
      <c r="A569" s="35"/>
      <c r="D569" s="30"/>
    </row>
    <row r="570" spans="1:4" ht="15.75" customHeight="1">
      <c r="A570" s="35"/>
      <c r="D570" s="30"/>
    </row>
    <row r="571" spans="1:4" ht="15.75" customHeight="1">
      <c r="A571" s="35"/>
      <c r="D571" s="30"/>
    </row>
    <row r="572" spans="1:4" ht="15.75" customHeight="1">
      <c r="A572" s="35"/>
      <c r="D572" s="30"/>
    </row>
    <row r="573" spans="1:4" ht="15.75" customHeight="1">
      <c r="A573" s="35"/>
      <c r="D573" s="30"/>
    </row>
    <row r="574" spans="1:4" ht="15.75" customHeight="1">
      <c r="A574" s="35"/>
      <c r="D574" s="30"/>
    </row>
    <row r="575" spans="1:4" ht="15.75" customHeight="1">
      <c r="A575" s="35"/>
      <c r="D575" s="30"/>
    </row>
    <row r="576" spans="1:4" ht="15.75" customHeight="1">
      <c r="A576" s="35"/>
      <c r="D576" s="30"/>
    </row>
    <row r="577" spans="1:4" ht="15.75" customHeight="1">
      <c r="A577" s="35"/>
      <c r="D577" s="30"/>
    </row>
    <row r="578" spans="1:4" ht="15.75" customHeight="1">
      <c r="A578" s="35"/>
      <c r="D578" s="30"/>
    </row>
    <row r="579" spans="1:4" ht="15.75" customHeight="1">
      <c r="A579" s="35"/>
      <c r="D579" s="30"/>
    </row>
    <row r="580" spans="1:4" ht="15.75" customHeight="1">
      <c r="A580" s="35"/>
      <c r="D580" s="30"/>
    </row>
    <row r="581" spans="1:4" ht="15.75" customHeight="1">
      <c r="A581" s="35"/>
      <c r="D581" s="30"/>
    </row>
    <row r="582" spans="1:4" ht="15.75" customHeight="1">
      <c r="A582" s="35"/>
      <c r="D582" s="30"/>
    </row>
    <row r="583" spans="1:4" ht="15.75" customHeight="1">
      <c r="A583" s="35"/>
      <c r="D583" s="30"/>
    </row>
    <row r="584" spans="1:4" ht="15.75" customHeight="1">
      <c r="A584" s="35"/>
      <c r="D584" s="30"/>
    </row>
    <row r="585" spans="1:4" ht="15.75" customHeight="1">
      <c r="A585" s="35"/>
      <c r="D585" s="30"/>
    </row>
    <row r="586" spans="1:4" ht="15.75" customHeight="1">
      <c r="A586" s="35"/>
      <c r="D586" s="30"/>
    </row>
    <row r="587" spans="1:4" ht="15.75" customHeight="1">
      <c r="A587" s="35"/>
      <c r="D587" s="30"/>
    </row>
    <row r="588" spans="1:4" ht="15.75" customHeight="1">
      <c r="A588" s="35"/>
      <c r="D588" s="30"/>
    </row>
    <row r="589" spans="1:4" ht="15.75" customHeight="1">
      <c r="A589" s="35"/>
      <c r="D589" s="30"/>
    </row>
    <row r="590" spans="1:4" ht="15.75" customHeight="1">
      <c r="A590" s="35"/>
      <c r="D590" s="30"/>
    </row>
    <row r="591" spans="1:4" ht="15.75" customHeight="1">
      <c r="A591" s="35"/>
      <c r="D591" s="30"/>
    </row>
    <row r="592" spans="1:4" ht="15.75" customHeight="1">
      <c r="A592" s="35"/>
      <c r="D592" s="30"/>
    </row>
    <row r="593" spans="1:4" ht="15.75" customHeight="1">
      <c r="A593" s="35"/>
      <c r="D593" s="30"/>
    </row>
    <row r="594" spans="1:4" ht="15.75" customHeight="1">
      <c r="A594" s="35"/>
      <c r="D594" s="30"/>
    </row>
    <row r="595" spans="1:4" ht="15.75" customHeight="1">
      <c r="A595" s="35"/>
      <c r="D595" s="30"/>
    </row>
    <row r="596" spans="1:4" ht="15.75" customHeight="1">
      <c r="A596" s="35"/>
      <c r="D596" s="30"/>
    </row>
    <row r="597" spans="1:4" ht="15.75" customHeight="1">
      <c r="A597" s="35"/>
      <c r="D597" s="30"/>
    </row>
    <row r="598" spans="1:4" ht="15.75" customHeight="1">
      <c r="A598" s="35"/>
      <c r="D598" s="30"/>
    </row>
    <row r="599" spans="1:4" ht="15.75" customHeight="1">
      <c r="A599" s="35"/>
      <c r="D599" s="30"/>
    </row>
    <row r="600" spans="1:4" ht="15.75" customHeight="1">
      <c r="A600" s="35"/>
      <c r="D600" s="30"/>
    </row>
    <row r="601" spans="1:4" ht="15.75" customHeight="1">
      <c r="A601" s="35"/>
      <c r="D601" s="30"/>
    </row>
    <row r="602" spans="1:4" ht="15.75" customHeight="1">
      <c r="A602" s="35"/>
      <c r="D602" s="30"/>
    </row>
    <row r="603" spans="1:4" ht="15.75" customHeight="1">
      <c r="A603" s="35"/>
      <c r="D603" s="30"/>
    </row>
    <row r="604" spans="1:4" ht="15.75" customHeight="1">
      <c r="A604" s="35"/>
      <c r="D604" s="30"/>
    </row>
    <row r="605" spans="1:4" ht="15.75" customHeight="1">
      <c r="A605" s="35"/>
      <c r="D605" s="30"/>
    </row>
    <row r="606" spans="1:4" ht="15.75" customHeight="1">
      <c r="A606" s="35"/>
      <c r="D606" s="30"/>
    </row>
    <row r="607" spans="1:4" ht="15.75" customHeight="1">
      <c r="A607" s="35"/>
      <c r="D607" s="30"/>
    </row>
    <row r="608" spans="1:4" ht="15.75" customHeight="1">
      <c r="A608" s="35"/>
      <c r="D608" s="30"/>
    </row>
    <row r="609" spans="1:4" ht="15.75" customHeight="1">
      <c r="A609" s="35"/>
      <c r="D609" s="30"/>
    </row>
    <row r="610" spans="1:4" ht="15.75" customHeight="1">
      <c r="A610" s="35"/>
      <c r="D610" s="30"/>
    </row>
    <row r="611" spans="1:4" ht="15.75" customHeight="1">
      <c r="A611" s="35"/>
      <c r="D611" s="30"/>
    </row>
    <row r="612" spans="1:4" ht="15.75" customHeight="1">
      <c r="A612" s="35"/>
      <c r="D612" s="30"/>
    </row>
    <row r="613" spans="1:4" ht="15.75" customHeight="1">
      <c r="A613" s="35"/>
      <c r="D613" s="30"/>
    </row>
    <row r="614" spans="1:4" ht="15.75" customHeight="1">
      <c r="A614" s="35"/>
      <c r="D614" s="30"/>
    </row>
    <row r="615" spans="1:4" ht="15.75" customHeight="1">
      <c r="A615" s="35"/>
      <c r="D615" s="30"/>
    </row>
    <row r="616" spans="1:4" ht="15.75" customHeight="1">
      <c r="A616" s="35"/>
      <c r="D616" s="30"/>
    </row>
    <row r="617" spans="1:4" ht="15.75" customHeight="1">
      <c r="A617" s="35"/>
      <c r="D617" s="30"/>
    </row>
    <row r="618" spans="1:4" ht="15.75" customHeight="1">
      <c r="A618" s="35"/>
      <c r="D618" s="30"/>
    </row>
    <row r="619" spans="1:4" ht="15.75" customHeight="1">
      <c r="A619" s="35"/>
      <c r="D619" s="30"/>
    </row>
    <row r="620" spans="1:4" ht="15.75" customHeight="1">
      <c r="A620" s="35"/>
      <c r="D620" s="30"/>
    </row>
    <row r="621" spans="1:4" ht="15.75" customHeight="1">
      <c r="A621" s="35"/>
      <c r="D621" s="30"/>
    </row>
    <row r="622" spans="1:4" ht="15.75" customHeight="1">
      <c r="A622" s="35"/>
      <c r="D622" s="30"/>
    </row>
    <row r="623" spans="1:4" ht="15.75" customHeight="1">
      <c r="A623" s="35"/>
      <c r="D623" s="30"/>
    </row>
    <row r="624" spans="1:4" ht="15.75" customHeight="1">
      <c r="A624" s="35"/>
      <c r="D624" s="30"/>
    </row>
    <row r="625" spans="1:4" ht="15.75" customHeight="1">
      <c r="A625" s="35"/>
      <c r="D625" s="30"/>
    </row>
    <row r="626" spans="1:4" ht="15.75" customHeight="1">
      <c r="A626" s="35"/>
      <c r="D626" s="30"/>
    </row>
    <row r="627" spans="1:4" ht="15.75" customHeight="1">
      <c r="A627" s="35"/>
      <c r="D627" s="30"/>
    </row>
    <row r="628" spans="1:4" ht="15.75" customHeight="1">
      <c r="A628" s="35"/>
      <c r="D628" s="30"/>
    </row>
    <row r="629" spans="1:4" ht="15.75" customHeight="1">
      <c r="A629" s="35"/>
      <c r="D629" s="30"/>
    </row>
    <row r="630" spans="1:4" ht="15.75" customHeight="1">
      <c r="A630" s="35"/>
      <c r="D630" s="30"/>
    </row>
    <row r="631" spans="1:4" ht="15.75" customHeight="1">
      <c r="A631" s="35"/>
      <c r="D631" s="30"/>
    </row>
    <row r="632" spans="1:4" ht="15.75" customHeight="1">
      <c r="A632" s="35"/>
      <c r="D632" s="30"/>
    </row>
    <row r="633" spans="1:4" ht="15.75" customHeight="1">
      <c r="A633" s="35"/>
      <c r="D633" s="30"/>
    </row>
    <row r="634" spans="1:4" ht="15.75" customHeight="1">
      <c r="A634" s="35"/>
      <c r="D634" s="30"/>
    </row>
    <row r="635" spans="1:4" ht="15.75" customHeight="1">
      <c r="A635" s="35"/>
      <c r="D635" s="30"/>
    </row>
    <row r="636" spans="1:4" ht="15.75" customHeight="1">
      <c r="A636" s="35"/>
      <c r="D636" s="30"/>
    </row>
    <row r="637" spans="1:4" ht="15.75" customHeight="1">
      <c r="A637" s="35"/>
      <c r="D637" s="30"/>
    </row>
    <row r="638" spans="1:4" ht="15.75" customHeight="1">
      <c r="A638" s="35"/>
      <c r="D638" s="30"/>
    </row>
    <row r="639" spans="1:4" ht="15.75" customHeight="1">
      <c r="A639" s="35"/>
      <c r="D639" s="30"/>
    </row>
    <row r="640" spans="1:4" ht="15.75" customHeight="1">
      <c r="A640" s="35"/>
      <c r="D640" s="30"/>
    </row>
    <row r="641" spans="1:4" ht="15.75" customHeight="1">
      <c r="A641" s="35"/>
      <c r="D641" s="30"/>
    </row>
    <row r="642" spans="1:4" ht="15.75" customHeight="1">
      <c r="A642" s="35"/>
      <c r="D642" s="30"/>
    </row>
    <row r="643" spans="1:4" ht="15.75" customHeight="1">
      <c r="A643" s="35"/>
      <c r="D643" s="30"/>
    </row>
    <row r="644" spans="1:4" ht="15.75" customHeight="1">
      <c r="A644" s="35"/>
      <c r="D644" s="30"/>
    </row>
    <row r="645" spans="1:4" ht="15.75" customHeight="1">
      <c r="A645" s="35"/>
      <c r="D645" s="30"/>
    </row>
    <row r="646" spans="1:4" ht="15.75" customHeight="1">
      <c r="A646" s="35"/>
      <c r="D646" s="30"/>
    </row>
    <row r="647" spans="1:4" ht="15.75" customHeight="1">
      <c r="A647" s="35"/>
      <c r="D647" s="30"/>
    </row>
    <row r="648" spans="1:4" ht="15.75" customHeight="1">
      <c r="A648" s="35"/>
      <c r="D648" s="30"/>
    </row>
    <row r="649" spans="1:4" ht="15.75" customHeight="1">
      <c r="A649" s="35"/>
      <c r="D649" s="30"/>
    </row>
    <row r="650" spans="1:4" ht="15.75" customHeight="1">
      <c r="A650" s="35"/>
      <c r="D650" s="30"/>
    </row>
    <row r="651" spans="1:4" ht="15.75" customHeight="1">
      <c r="A651" s="35"/>
      <c r="D651" s="30"/>
    </row>
    <row r="652" spans="1:4" ht="15.75" customHeight="1">
      <c r="A652" s="35"/>
      <c r="D652" s="30"/>
    </row>
    <row r="653" spans="1:4" ht="15.75" customHeight="1">
      <c r="A653" s="35"/>
      <c r="D653" s="30"/>
    </row>
    <row r="654" spans="1:4" ht="15.75" customHeight="1">
      <c r="A654" s="35"/>
      <c r="D654" s="30"/>
    </row>
    <row r="655" spans="1:4" ht="15.75" customHeight="1">
      <c r="A655" s="35"/>
      <c r="D655" s="30"/>
    </row>
    <row r="656" spans="1:4" ht="15.75" customHeight="1">
      <c r="A656" s="35"/>
      <c r="D656" s="30"/>
    </row>
    <row r="657" spans="1:4" ht="15.75" customHeight="1">
      <c r="A657" s="35"/>
      <c r="D657" s="30"/>
    </row>
    <row r="658" spans="1:4" ht="15.75" customHeight="1">
      <c r="A658" s="35"/>
      <c r="D658" s="30"/>
    </row>
    <row r="659" spans="1:4" ht="15.75" customHeight="1">
      <c r="A659" s="35"/>
      <c r="D659" s="30"/>
    </row>
    <row r="660" spans="1:4" ht="15.75" customHeight="1">
      <c r="A660" s="35"/>
      <c r="D660" s="30"/>
    </row>
    <row r="661" spans="1:4" ht="15.75" customHeight="1">
      <c r="A661" s="35"/>
      <c r="D661" s="30"/>
    </row>
    <row r="662" spans="1:4" ht="15.75" customHeight="1">
      <c r="A662" s="35"/>
      <c r="D662" s="30"/>
    </row>
    <row r="663" spans="1:4" ht="15.75" customHeight="1">
      <c r="A663" s="35"/>
      <c r="D663" s="30"/>
    </row>
    <row r="664" spans="1:4" ht="15.75" customHeight="1">
      <c r="A664" s="35"/>
      <c r="D664" s="30"/>
    </row>
    <row r="665" spans="1:4" ht="15.75" customHeight="1">
      <c r="A665" s="35"/>
      <c r="D665" s="30"/>
    </row>
    <row r="666" spans="1:4" ht="15.75" customHeight="1">
      <c r="A666" s="35"/>
      <c r="D666" s="30"/>
    </row>
    <row r="667" spans="1:4" ht="15.75" customHeight="1">
      <c r="A667" s="35"/>
      <c r="D667" s="30"/>
    </row>
    <row r="668" spans="1:4" ht="15.75" customHeight="1">
      <c r="A668" s="35"/>
      <c r="D668" s="30"/>
    </row>
    <row r="669" spans="1:4" ht="15.75" customHeight="1">
      <c r="A669" s="35"/>
      <c r="D669" s="30"/>
    </row>
    <row r="670" spans="1:4" ht="15.75" customHeight="1">
      <c r="A670" s="35"/>
      <c r="D670" s="30"/>
    </row>
    <row r="671" spans="1:4" ht="15.75" customHeight="1">
      <c r="A671" s="35"/>
      <c r="D671" s="30"/>
    </row>
    <row r="672" spans="1:4" ht="15.75" customHeight="1">
      <c r="A672" s="35"/>
      <c r="D672" s="30"/>
    </row>
    <row r="673" spans="1:4" ht="15.75" customHeight="1">
      <c r="A673" s="35"/>
      <c r="D673" s="30"/>
    </row>
    <row r="674" spans="1:4" ht="15.75" customHeight="1">
      <c r="A674" s="35"/>
      <c r="D674" s="30"/>
    </row>
    <row r="675" spans="1:4" ht="15.75" customHeight="1">
      <c r="A675" s="35"/>
      <c r="D675" s="30"/>
    </row>
    <row r="676" spans="1:4" ht="15.75" customHeight="1">
      <c r="A676" s="35"/>
      <c r="D676" s="30"/>
    </row>
    <row r="677" spans="1:4" ht="15.75" customHeight="1">
      <c r="A677" s="35"/>
      <c r="D677" s="30"/>
    </row>
    <row r="678" spans="1:4" ht="15.75" customHeight="1">
      <c r="A678" s="35"/>
      <c r="D678" s="30"/>
    </row>
    <row r="679" spans="1:4" ht="15.75" customHeight="1">
      <c r="A679" s="35"/>
      <c r="D679" s="30"/>
    </row>
    <row r="680" spans="1:4" ht="15.75" customHeight="1">
      <c r="A680" s="35"/>
      <c r="D680" s="30"/>
    </row>
    <row r="681" spans="1:4" ht="15.75" customHeight="1">
      <c r="A681" s="35"/>
      <c r="D681" s="30"/>
    </row>
    <row r="682" spans="1:4" ht="15.75" customHeight="1">
      <c r="A682" s="35"/>
      <c r="D682" s="30"/>
    </row>
    <row r="683" spans="1:4" ht="15.75" customHeight="1">
      <c r="A683" s="35"/>
      <c r="D683" s="30"/>
    </row>
    <row r="684" spans="1:4" ht="15.75" customHeight="1">
      <c r="A684" s="35"/>
      <c r="D684" s="30"/>
    </row>
    <row r="685" spans="1:4" ht="15.75" customHeight="1">
      <c r="A685" s="35"/>
      <c r="D685" s="30"/>
    </row>
    <row r="686" spans="1:4" ht="15.75" customHeight="1">
      <c r="A686" s="35"/>
      <c r="D686" s="30"/>
    </row>
    <row r="687" spans="1:4" ht="15.75" customHeight="1">
      <c r="A687" s="35"/>
      <c r="D687" s="30"/>
    </row>
    <row r="688" spans="1:4" ht="15.75" customHeight="1">
      <c r="A688" s="35"/>
      <c r="D688" s="30"/>
    </row>
    <row r="689" spans="1:4" ht="15.75" customHeight="1">
      <c r="A689" s="35"/>
      <c r="D689" s="30"/>
    </row>
    <row r="690" spans="1:4" ht="15.75" customHeight="1">
      <c r="A690" s="35"/>
      <c r="D690" s="30"/>
    </row>
    <row r="691" spans="1:4" ht="15.75" customHeight="1">
      <c r="A691" s="35"/>
      <c r="D691" s="30"/>
    </row>
    <row r="692" spans="1:4" ht="15.75" customHeight="1">
      <c r="A692" s="35"/>
      <c r="D692" s="30"/>
    </row>
    <row r="693" spans="1:4" ht="15.75" customHeight="1">
      <c r="A693" s="35"/>
      <c r="D693" s="30"/>
    </row>
    <row r="694" spans="1:4" ht="15.75" customHeight="1">
      <c r="A694" s="35"/>
      <c r="D694" s="30"/>
    </row>
    <row r="695" spans="1:4" ht="15.75" customHeight="1">
      <c r="A695" s="35"/>
      <c r="D695" s="30"/>
    </row>
    <row r="696" spans="1:4" ht="15.75" customHeight="1">
      <c r="A696" s="35"/>
      <c r="D696" s="30"/>
    </row>
    <row r="697" spans="1:4" ht="15.75" customHeight="1">
      <c r="A697" s="35"/>
      <c r="D697" s="30"/>
    </row>
    <row r="698" spans="1:4" ht="15.75" customHeight="1">
      <c r="A698" s="35"/>
      <c r="D698" s="30"/>
    </row>
    <row r="699" spans="1:4" ht="15.75" customHeight="1">
      <c r="A699" s="35"/>
      <c r="D699" s="30"/>
    </row>
    <row r="700" spans="1:4" ht="15.75" customHeight="1">
      <c r="A700" s="35"/>
      <c r="D700" s="30"/>
    </row>
    <row r="701" spans="1:4" ht="15.75" customHeight="1">
      <c r="A701" s="35"/>
      <c r="D701" s="30"/>
    </row>
    <row r="702" spans="1:4" ht="15.75" customHeight="1">
      <c r="A702" s="35"/>
      <c r="D702" s="30"/>
    </row>
    <row r="703" spans="1:4" ht="15.75" customHeight="1">
      <c r="A703" s="35"/>
      <c r="D703" s="30"/>
    </row>
    <row r="704" spans="1:4" ht="15.75" customHeight="1">
      <c r="A704" s="35"/>
      <c r="D704" s="30"/>
    </row>
    <row r="705" spans="1:4" ht="15.75" customHeight="1">
      <c r="A705" s="35"/>
      <c r="D705" s="30"/>
    </row>
    <row r="706" spans="1:4" ht="15.75" customHeight="1">
      <c r="A706" s="35"/>
      <c r="D706" s="30"/>
    </row>
    <row r="707" spans="1:4" ht="15.75" customHeight="1">
      <c r="A707" s="35"/>
      <c r="D707" s="30"/>
    </row>
    <row r="708" spans="1:4" ht="15.75" customHeight="1">
      <c r="A708" s="35"/>
      <c r="D708" s="30"/>
    </row>
    <row r="709" spans="1:4" ht="15.75" customHeight="1">
      <c r="A709" s="35"/>
      <c r="D709" s="30"/>
    </row>
    <row r="710" spans="1:4" ht="15.75" customHeight="1">
      <c r="A710" s="35"/>
      <c r="D710" s="30"/>
    </row>
    <row r="711" spans="1:4" ht="15.75" customHeight="1">
      <c r="A711" s="35"/>
      <c r="D711" s="30"/>
    </row>
    <row r="712" spans="1:4" ht="15.75" customHeight="1">
      <c r="A712" s="35"/>
      <c r="D712" s="30"/>
    </row>
    <row r="713" spans="1:4" ht="15.75" customHeight="1">
      <c r="A713" s="35"/>
      <c r="D713" s="30"/>
    </row>
    <row r="714" spans="1:4" ht="15.75" customHeight="1">
      <c r="A714" s="35"/>
      <c r="D714" s="30"/>
    </row>
    <row r="715" spans="1:4" ht="15.75" customHeight="1">
      <c r="A715" s="35"/>
      <c r="D715" s="30"/>
    </row>
    <row r="716" spans="1:4" ht="15.75" customHeight="1">
      <c r="A716" s="35"/>
      <c r="D716" s="30"/>
    </row>
    <row r="717" spans="1:4" ht="15.75" customHeight="1">
      <c r="A717" s="35"/>
      <c r="D717" s="30"/>
    </row>
    <row r="718" spans="1:4" ht="15.75" customHeight="1">
      <c r="A718" s="35"/>
      <c r="D718" s="30"/>
    </row>
    <row r="719" spans="1:4" ht="15.75" customHeight="1">
      <c r="A719" s="35"/>
      <c r="D719" s="30"/>
    </row>
    <row r="720" spans="1:4" ht="15.75" customHeight="1">
      <c r="A720" s="35"/>
      <c r="D720" s="30"/>
    </row>
    <row r="721" spans="1:4" ht="15.75" customHeight="1">
      <c r="A721" s="35"/>
      <c r="D721" s="30"/>
    </row>
    <row r="722" spans="1:4" ht="15.75" customHeight="1">
      <c r="A722" s="35"/>
      <c r="D722" s="30"/>
    </row>
    <row r="723" spans="1:4" ht="15.75" customHeight="1">
      <c r="A723" s="35"/>
      <c r="D723" s="30"/>
    </row>
    <row r="724" spans="1:4" ht="15.75" customHeight="1">
      <c r="A724" s="35"/>
      <c r="D724" s="30"/>
    </row>
    <row r="725" spans="1:4" ht="15.75" customHeight="1">
      <c r="A725" s="35"/>
      <c r="D725" s="30"/>
    </row>
    <row r="726" spans="1:4" ht="15.75" customHeight="1">
      <c r="A726" s="35"/>
      <c r="D726" s="30"/>
    </row>
    <row r="727" spans="1:4" ht="15.75" customHeight="1">
      <c r="A727" s="35"/>
      <c r="D727" s="30"/>
    </row>
    <row r="728" spans="1:4" ht="15.75" customHeight="1">
      <c r="A728" s="35"/>
      <c r="D728" s="30"/>
    </row>
    <row r="729" spans="1:4" ht="15.75" customHeight="1">
      <c r="A729" s="35"/>
      <c r="D729" s="30"/>
    </row>
    <row r="730" spans="1:4" ht="15.75" customHeight="1">
      <c r="A730" s="35"/>
      <c r="D730" s="30"/>
    </row>
    <row r="731" spans="1:4" ht="15.75" customHeight="1">
      <c r="A731" s="35"/>
      <c r="D731" s="30"/>
    </row>
    <row r="732" spans="1:4" ht="15.75" customHeight="1">
      <c r="A732" s="35"/>
      <c r="D732" s="30"/>
    </row>
    <row r="733" spans="1:4" ht="15.75" customHeight="1">
      <c r="A733" s="35"/>
      <c r="D733" s="30"/>
    </row>
    <row r="734" spans="1:4" ht="15.75" customHeight="1">
      <c r="A734" s="35"/>
      <c r="D734" s="30"/>
    </row>
    <row r="735" spans="1:4" ht="15.75" customHeight="1">
      <c r="A735" s="35"/>
      <c r="D735" s="30"/>
    </row>
    <row r="736" spans="1:4" ht="15.75" customHeight="1">
      <c r="A736" s="35"/>
      <c r="D736" s="30"/>
    </row>
    <row r="737" spans="1:4" ht="15.75" customHeight="1">
      <c r="A737" s="35"/>
      <c r="D737" s="30"/>
    </row>
    <row r="738" spans="1:4" ht="15.75" customHeight="1">
      <c r="A738" s="35"/>
      <c r="D738" s="30"/>
    </row>
    <row r="739" spans="1:4" ht="15.75" customHeight="1">
      <c r="A739" s="35"/>
      <c r="D739" s="30"/>
    </row>
    <row r="740" spans="1:4" ht="15.75" customHeight="1">
      <c r="A740" s="35"/>
      <c r="D740" s="30"/>
    </row>
    <row r="741" spans="1:4" ht="15.75" customHeight="1">
      <c r="A741" s="35"/>
      <c r="D741" s="30"/>
    </row>
    <row r="742" spans="1:4" ht="15.75" customHeight="1">
      <c r="A742" s="35"/>
      <c r="D742" s="30"/>
    </row>
    <row r="743" spans="1:4" ht="15.75" customHeight="1">
      <c r="A743" s="35"/>
      <c r="D743" s="30"/>
    </row>
    <row r="744" spans="1:4" ht="15.75" customHeight="1">
      <c r="A744" s="35"/>
      <c r="D744" s="30"/>
    </row>
    <row r="745" spans="1:4" ht="15.75" customHeight="1">
      <c r="A745" s="35"/>
      <c r="D745" s="30"/>
    </row>
    <row r="746" spans="1:4" ht="15.75" customHeight="1">
      <c r="A746" s="35"/>
      <c r="D746" s="30"/>
    </row>
    <row r="747" spans="1:4" ht="15.75" customHeight="1">
      <c r="A747" s="35"/>
      <c r="D747" s="30"/>
    </row>
    <row r="748" spans="1:4" ht="15.75" customHeight="1">
      <c r="A748" s="35"/>
      <c r="D748" s="30"/>
    </row>
    <row r="749" spans="1:4" ht="15.75" customHeight="1">
      <c r="A749" s="35"/>
      <c r="D749" s="30"/>
    </row>
    <row r="750" spans="1:4" ht="15.75" customHeight="1">
      <c r="A750" s="35"/>
      <c r="D750" s="30"/>
    </row>
    <row r="751" spans="1:4" ht="15.75" customHeight="1">
      <c r="A751" s="35"/>
      <c r="D751" s="30"/>
    </row>
    <row r="752" spans="1:4" ht="15.75" customHeight="1">
      <c r="A752" s="35"/>
      <c r="D752" s="30"/>
    </row>
    <row r="753" spans="1:4" ht="15.75" customHeight="1">
      <c r="A753" s="35"/>
      <c r="D753" s="30"/>
    </row>
    <row r="754" spans="1:4" ht="15.75" customHeight="1">
      <c r="A754" s="35"/>
      <c r="D754" s="30"/>
    </row>
    <row r="755" spans="1:4" ht="15.75" customHeight="1">
      <c r="A755" s="35"/>
      <c r="D755" s="30"/>
    </row>
    <row r="756" spans="1:4" ht="15.75" customHeight="1">
      <c r="A756" s="35"/>
      <c r="D756" s="30"/>
    </row>
    <row r="757" spans="1:4" ht="15.75" customHeight="1">
      <c r="A757" s="35"/>
      <c r="D757" s="30"/>
    </row>
    <row r="758" spans="1:4" ht="15.75" customHeight="1">
      <c r="A758" s="35"/>
      <c r="D758" s="30"/>
    </row>
    <row r="759" spans="1:4" ht="15.75" customHeight="1">
      <c r="A759" s="35"/>
      <c r="D759" s="30"/>
    </row>
    <row r="760" spans="1:4" ht="15.75" customHeight="1">
      <c r="A760" s="35"/>
      <c r="D760" s="30"/>
    </row>
    <row r="761" spans="1:4" ht="15.75" customHeight="1">
      <c r="A761" s="35"/>
      <c r="D761" s="30"/>
    </row>
    <row r="762" spans="1:4" ht="15.75" customHeight="1">
      <c r="A762" s="35"/>
      <c r="D762" s="30"/>
    </row>
    <row r="763" spans="1:4" ht="15.75" customHeight="1">
      <c r="A763" s="35"/>
      <c r="D763" s="30"/>
    </row>
    <row r="764" spans="1:4" ht="15.75" customHeight="1">
      <c r="A764" s="35"/>
      <c r="D764" s="30"/>
    </row>
    <row r="765" spans="1:4" ht="15.75" customHeight="1">
      <c r="A765" s="35"/>
      <c r="D765" s="30"/>
    </row>
    <row r="766" spans="1:4" ht="15.75" customHeight="1">
      <c r="A766" s="35"/>
      <c r="D766" s="30"/>
    </row>
    <row r="767" spans="1:4" ht="15.75" customHeight="1">
      <c r="A767" s="35"/>
      <c r="D767" s="30"/>
    </row>
    <row r="768" spans="1:4" ht="15.75" customHeight="1">
      <c r="A768" s="35"/>
      <c r="D768" s="30"/>
    </row>
    <row r="769" spans="1:4" ht="15.75" customHeight="1">
      <c r="A769" s="35"/>
      <c r="D769" s="30"/>
    </row>
    <row r="770" spans="1:4" ht="15.75" customHeight="1">
      <c r="A770" s="35"/>
      <c r="D770" s="30"/>
    </row>
    <row r="771" spans="1:4" ht="15.75" customHeight="1">
      <c r="A771" s="35"/>
      <c r="D771" s="30"/>
    </row>
    <row r="772" spans="1:4" ht="15.75" customHeight="1">
      <c r="A772" s="35"/>
      <c r="D772" s="30"/>
    </row>
    <row r="773" spans="1:4" ht="15.75" customHeight="1">
      <c r="A773" s="35"/>
      <c r="D773" s="30"/>
    </row>
    <row r="774" spans="1:4" ht="15.75" customHeight="1">
      <c r="A774" s="35"/>
      <c r="D774" s="30"/>
    </row>
    <row r="775" spans="1:4" ht="15.75" customHeight="1">
      <c r="A775" s="35"/>
      <c r="D775" s="30"/>
    </row>
    <row r="776" spans="1:4" ht="15.75" customHeight="1">
      <c r="A776" s="35"/>
      <c r="D776" s="30"/>
    </row>
    <row r="777" spans="1:4" ht="15.75" customHeight="1">
      <c r="A777" s="35"/>
      <c r="D777" s="30"/>
    </row>
    <row r="778" spans="1:4" ht="15.75" customHeight="1">
      <c r="A778" s="35"/>
      <c r="D778" s="30"/>
    </row>
    <row r="779" spans="1:4" ht="15.75" customHeight="1">
      <c r="A779" s="35"/>
      <c r="D779" s="30"/>
    </row>
    <row r="780" spans="1:4" ht="15.75" customHeight="1">
      <c r="A780" s="35"/>
      <c r="D780" s="30"/>
    </row>
    <row r="781" spans="1:4" ht="15.75" customHeight="1">
      <c r="A781" s="35"/>
      <c r="D781" s="30"/>
    </row>
    <row r="782" spans="1:4" ht="15.75" customHeight="1">
      <c r="A782" s="35"/>
      <c r="D782" s="30"/>
    </row>
    <row r="783" spans="1:4" ht="15.75" customHeight="1">
      <c r="A783" s="35"/>
      <c r="D783" s="30"/>
    </row>
    <row r="784" spans="1:4" ht="15.75" customHeight="1">
      <c r="A784" s="35"/>
      <c r="D784" s="30"/>
    </row>
    <row r="785" spans="1:4" ht="15.75" customHeight="1">
      <c r="A785" s="35"/>
      <c r="D785" s="30"/>
    </row>
    <row r="786" spans="1:4" ht="15.75" customHeight="1">
      <c r="A786" s="35"/>
      <c r="D786" s="30"/>
    </row>
    <row r="787" spans="1:4" ht="15.75" customHeight="1">
      <c r="A787" s="35"/>
      <c r="D787" s="30"/>
    </row>
    <row r="788" spans="1:4" ht="15.75" customHeight="1">
      <c r="A788" s="35"/>
      <c r="D788" s="30"/>
    </row>
    <row r="789" spans="1:4" ht="15.75" customHeight="1">
      <c r="A789" s="35"/>
      <c r="D789" s="30"/>
    </row>
    <row r="790" spans="1:4" ht="15.75" customHeight="1">
      <c r="A790" s="35"/>
      <c r="D790" s="30"/>
    </row>
    <row r="791" spans="1:4" ht="15.75" customHeight="1">
      <c r="A791" s="35"/>
      <c r="D791" s="30"/>
    </row>
    <row r="792" spans="1:4" ht="15.75" customHeight="1">
      <c r="A792" s="35"/>
      <c r="D792" s="30"/>
    </row>
    <row r="793" spans="1:4" ht="15.75" customHeight="1">
      <c r="A793" s="35"/>
      <c r="D793" s="30"/>
    </row>
    <row r="794" spans="1:4" ht="15.75" customHeight="1">
      <c r="A794" s="35"/>
      <c r="D794" s="30"/>
    </row>
    <row r="795" spans="1:4" ht="15.75" customHeight="1">
      <c r="A795" s="35"/>
      <c r="D795" s="30"/>
    </row>
    <row r="796" spans="1:4" ht="15.75" customHeight="1">
      <c r="A796" s="35"/>
      <c r="D796" s="30"/>
    </row>
    <row r="797" spans="1:4" ht="15.75" customHeight="1">
      <c r="A797" s="35"/>
      <c r="D797" s="30"/>
    </row>
    <row r="798" spans="1:4" ht="15.75" customHeight="1">
      <c r="A798" s="35"/>
      <c r="D798" s="30"/>
    </row>
    <row r="799" spans="1:4" ht="15.75" customHeight="1">
      <c r="A799" s="35"/>
      <c r="D799" s="30"/>
    </row>
    <row r="800" spans="1:4" ht="15.75" customHeight="1">
      <c r="A800" s="35"/>
      <c r="D800" s="30"/>
    </row>
    <row r="801" spans="1:4" ht="15.75" customHeight="1">
      <c r="A801" s="35"/>
      <c r="D801" s="30"/>
    </row>
    <row r="802" spans="1:4" ht="15.75" customHeight="1">
      <c r="A802" s="35"/>
      <c r="D802" s="30"/>
    </row>
    <row r="803" spans="1:4" ht="15.75" customHeight="1">
      <c r="A803" s="35"/>
      <c r="D803" s="30"/>
    </row>
    <row r="804" spans="1:4" ht="15.75" customHeight="1">
      <c r="A804" s="35"/>
      <c r="D804" s="30"/>
    </row>
    <row r="805" spans="1:4" ht="15.75" customHeight="1">
      <c r="A805" s="35"/>
      <c r="D805" s="30"/>
    </row>
    <row r="806" spans="1:4" ht="15.75" customHeight="1">
      <c r="A806" s="35"/>
      <c r="D806" s="30"/>
    </row>
    <row r="807" spans="1:4" ht="15.75" customHeight="1">
      <c r="A807" s="35"/>
      <c r="D807" s="30"/>
    </row>
    <row r="808" spans="1:4" ht="15.75" customHeight="1">
      <c r="A808" s="35"/>
      <c r="D808" s="30"/>
    </row>
    <row r="809" spans="1:4" ht="15.75" customHeight="1">
      <c r="A809" s="35"/>
      <c r="D809" s="30"/>
    </row>
    <row r="810" spans="1:4" ht="15.75" customHeight="1">
      <c r="A810" s="35"/>
      <c r="D810" s="30"/>
    </row>
    <row r="811" spans="1:4" ht="15.75" customHeight="1">
      <c r="A811" s="35"/>
      <c r="D811" s="30"/>
    </row>
    <row r="812" spans="1:4" ht="15.75" customHeight="1">
      <c r="A812" s="35"/>
      <c r="D812" s="30"/>
    </row>
    <row r="813" spans="1:4" ht="15.75" customHeight="1">
      <c r="A813" s="35"/>
      <c r="D813" s="30"/>
    </row>
    <row r="814" spans="1:4" ht="15.75" customHeight="1">
      <c r="A814" s="35"/>
      <c r="D814" s="30"/>
    </row>
    <row r="815" spans="1:4" ht="15.75" customHeight="1">
      <c r="A815" s="35"/>
      <c r="D815" s="30"/>
    </row>
    <row r="816" spans="1:4" ht="15.75" customHeight="1">
      <c r="A816" s="35"/>
      <c r="D816" s="30"/>
    </row>
    <row r="817" spans="1:4" ht="15.75" customHeight="1">
      <c r="A817" s="35"/>
      <c r="D817" s="30"/>
    </row>
    <row r="818" spans="1:4" ht="15.75" customHeight="1">
      <c r="A818" s="35"/>
      <c r="D818" s="30"/>
    </row>
    <row r="819" spans="1:4" ht="15.75" customHeight="1">
      <c r="A819" s="35"/>
      <c r="D819" s="30"/>
    </row>
    <row r="820" spans="1:4" ht="15.75" customHeight="1">
      <c r="A820" s="35"/>
      <c r="D820" s="30"/>
    </row>
    <row r="821" spans="1:4" ht="15.75" customHeight="1">
      <c r="A821" s="35"/>
      <c r="D821" s="30"/>
    </row>
    <row r="822" spans="1:4" ht="15.75" customHeight="1">
      <c r="A822" s="35"/>
      <c r="D822" s="30"/>
    </row>
    <row r="823" spans="1:4" ht="15.75" customHeight="1">
      <c r="A823" s="35"/>
      <c r="D823" s="30"/>
    </row>
    <row r="824" spans="1:4" ht="15.75" customHeight="1">
      <c r="A824" s="35"/>
      <c r="D824" s="30"/>
    </row>
    <row r="825" spans="1:4" ht="15.75" customHeight="1">
      <c r="A825" s="35"/>
      <c r="D825" s="30"/>
    </row>
    <row r="826" spans="1:4" ht="15.75" customHeight="1">
      <c r="A826" s="35"/>
      <c r="D826" s="30"/>
    </row>
    <row r="827" spans="1:4" ht="15.75" customHeight="1">
      <c r="A827" s="35"/>
      <c r="D827" s="30"/>
    </row>
    <row r="828" spans="1:4" ht="15.75" customHeight="1">
      <c r="A828" s="35"/>
      <c r="D828" s="30"/>
    </row>
    <row r="829" spans="1:4" ht="15.75" customHeight="1">
      <c r="A829" s="35"/>
      <c r="D829" s="30"/>
    </row>
    <row r="830" spans="1:4" ht="15.75" customHeight="1">
      <c r="A830" s="35"/>
      <c r="D830" s="30"/>
    </row>
    <row r="831" spans="1:4" ht="15.75" customHeight="1">
      <c r="A831" s="35"/>
      <c r="D831" s="30"/>
    </row>
    <row r="832" spans="1:4" ht="15.75" customHeight="1">
      <c r="A832" s="35"/>
      <c r="D832" s="30"/>
    </row>
    <row r="833" spans="1:4" ht="15.75" customHeight="1">
      <c r="A833" s="35"/>
      <c r="D833" s="30"/>
    </row>
    <row r="834" spans="1:4" ht="15.75" customHeight="1">
      <c r="A834" s="35"/>
      <c r="D834" s="30"/>
    </row>
    <row r="835" spans="1:4" ht="15.75" customHeight="1">
      <c r="A835" s="35"/>
      <c r="D835" s="30"/>
    </row>
    <row r="836" spans="1:4" ht="15.75" customHeight="1">
      <c r="A836" s="35"/>
      <c r="D836" s="30"/>
    </row>
    <row r="837" spans="1:4" ht="15.75" customHeight="1">
      <c r="A837" s="35"/>
      <c r="D837" s="30"/>
    </row>
    <row r="838" spans="1:4" ht="15.75" customHeight="1">
      <c r="A838" s="35"/>
      <c r="D838" s="30"/>
    </row>
    <row r="839" spans="1:4" ht="15.75" customHeight="1">
      <c r="A839" s="35"/>
      <c r="D839" s="30"/>
    </row>
    <row r="840" spans="1:4" ht="15.75" customHeight="1">
      <c r="A840" s="35"/>
      <c r="D840" s="30"/>
    </row>
    <row r="841" spans="1:4" ht="15.75" customHeight="1">
      <c r="A841" s="35"/>
      <c r="D841" s="30"/>
    </row>
    <row r="842" spans="1:4" ht="15.75" customHeight="1">
      <c r="A842" s="35"/>
      <c r="D842" s="30"/>
    </row>
    <row r="843" spans="1:4" ht="15.75" customHeight="1">
      <c r="A843" s="35"/>
      <c r="D843" s="30"/>
    </row>
    <row r="844" spans="1:4" ht="15.75" customHeight="1">
      <c r="A844" s="35"/>
      <c r="D844" s="30"/>
    </row>
    <row r="845" spans="1:4" ht="15.75" customHeight="1">
      <c r="A845" s="35"/>
      <c r="D845" s="30"/>
    </row>
    <row r="846" spans="1:4" ht="15.75" customHeight="1">
      <c r="A846" s="35"/>
      <c r="D846" s="30"/>
    </row>
    <row r="847" spans="1:4" ht="15.75" customHeight="1">
      <c r="A847" s="35"/>
      <c r="D847" s="30"/>
    </row>
    <row r="848" spans="1:4" ht="15.75" customHeight="1">
      <c r="A848" s="35"/>
      <c r="D848" s="30"/>
    </row>
    <row r="849" spans="1:4" ht="15.75" customHeight="1">
      <c r="A849" s="35"/>
      <c r="D849" s="30"/>
    </row>
    <row r="850" spans="1:4" ht="15.75" customHeight="1">
      <c r="A850" s="35"/>
      <c r="D850" s="30"/>
    </row>
    <row r="851" spans="1:4" ht="15.75" customHeight="1">
      <c r="A851" s="35"/>
      <c r="D851" s="30"/>
    </row>
    <row r="852" spans="1:4" ht="15.75" customHeight="1">
      <c r="A852" s="35"/>
      <c r="D852" s="30"/>
    </row>
    <row r="853" spans="1:4" ht="15.75" customHeight="1">
      <c r="A853" s="35"/>
      <c r="D853" s="30"/>
    </row>
    <row r="854" spans="1:4" ht="15.75" customHeight="1">
      <c r="A854" s="35"/>
      <c r="D854" s="30"/>
    </row>
    <row r="855" spans="1:4" ht="15.75" customHeight="1">
      <c r="A855" s="35"/>
      <c r="D855" s="30"/>
    </row>
    <row r="856" spans="1:4" ht="15.75" customHeight="1">
      <c r="A856" s="35"/>
      <c r="D856" s="30"/>
    </row>
    <row r="857" spans="1:4" ht="15.75" customHeight="1">
      <c r="A857" s="35"/>
      <c r="D857" s="30"/>
    </row>
    <row r="858" spans="1:4" ht="15.75" customHeight="1">
      <c r="A858" s="35"/>
      <c r="D858" s="30"/>
    </row>
    <row r="859" spans="1:4" ht="15.75" customHeight="1">
      <c r="A859" s="35"/>
      <c r="D859" s="30"/>
    </row>
    <row r="860" spans="1:4" ht="15.75" customHeight="1">
      <c r="A860" s="35"/>
      <c r="D860" s="30"/>
    </row>
    <row r="861" spans="1:4" ht="15.75" customHeight="1">
      <c r="A861" s="35"/>
      <c r="D861" s="30"/>
    </row>
    <row r="862" spans="1:4" ht="15.75" customHeight="1">
      <c r="A862" s="35"/>
      <c r="D862" s="30"/>
    </row>
    <row r="863" spans="1:4" ht="15.75" customHeight="1">
      <c r="A863" s="35"/>
      <c r="D863" s="30"/>
    </row>
    <row r="864" spans="1:4" ht="15.75" customHeight="1">
      <c r="A864" s="35"/>
      <c r="D864" s="30"/>
    </row>
    <row r="865" spans="1:4" ht="15.75" customHeight="1">
      <c r="A865" s="35"/>
      <c r="D865" s="30"/>
    </row>
    <row r="866" spans="1:4" ht="15.75" customHeight="1">
      <c r="A866" s="35"/>
      <c r="D866" s="30"/>
    </row>
    <row r="867" spans="1:4" ht="15.75" customHeight="1">
      <c r="A867" s="35"/>
      <c r="D867" s="30"/>
    </row>
    <row r="868" spans="1:4" ht="15.75" customHeight="1">
      <c r="A868" s="35"/>
      <c r="D868" s="30"/>
    </row>
    <row r="869" spans="1:4" ht="15.75" customHeight="1">
      <c r="A869" s="35"/>
      <c r="D869" s="30"/>
    </row>
    <row r="870" spans="1:4" ht="15.75" customHeight="1">
      <c r="A870" s="35"/>
      <c r="D870" s="30"/>
    </row>
    <row r="871" spans="1:4" ht="15.75" customHeight="1">
      <c r="A871" s="35"/>
      <c r="D871" s="30"/>
    </row>
    <row r="872" spans="1:4" ht="15.75" customHeight="1">
      <c r="A872" s="35"/>
      <c r="D872" s="30"/>
    </row>
    <row r="873" spans="1:4" ht="15.75" customHeight="1">
      <c r="A873" s="35"/>
      <c r="D873" s="30"/>
    </row>
    <row r="874" spans="1:4" ht="15.75" customHeight="1">
      <c r="A874" s="35"/>
      <c r="D874" s="30"/>
    </row>
    <row r="875" spans="1:4" ht="15.75" customHeight="1">
      <c r="A875" s="35"/>
      <c r="D875" s="30"/>
    </row>
    <row r="876" spans="1:4" ht="15.75" customHeight="1">
      <c r="A876" s="35"/>
      <c r="D876" s="30"/>
    </row>
    <row r="877" spans="1:4" ht="15.75" customHeight="1">
      <c r="A877" s="35"/>
      <c r="D877" s="30"/>
    </row>
    <row r="878" spans="1:4" ht="15.75" customHeight="1">
      <c r="A878" s="35"/>
      <c r="D878" s="30"/>
    </row>
    <row r="879" spans="1:4" ht="15.75" customHeight="1">
      <c r="A879" s="35"/>
      <c r="D879" s="30"/>
    </row>
    <row r="880" spans="1:4" ht="15.75" customHeight="1">
      <c r="A880" s="35"/>
      <c r="D880" s="30"/>
    </row>
    <row r="881" spans="1:4" ht="15.75" customHeight="1">
      <c r="A881" s="35"/>
      <c r="D881" s="30"/>
    </row>
    <row r="882" spans="1:4" ht="15.75" customHeight="1">
      <c r="A882" s="35"/>
      <c r="D882" s="30"/>
    </row>
    <row r="883" spans="1:4" ht="15.75" customHeight="1">
      <c r="A883" s="35"/>
      <c r="D883" s="30"/>
    </row>
    <row r="884" spans="1:4" ht="15.75" customHeight="1">
      <c r="A884" s="35"/>
      <c r="D884" s="30"/>
    </row>
    <row r="885" spans="1:4" ht="15.75" customHeight="1">
      <c r="A885" s="35"/>
      <c r="D885" s="30"/>
    </row>
    <row r="886" spans="1:4" ht="15.75" customHeight="1">
      <c r="A886" s="35"/>
      <c r="D886" s="30"/>
    </row>
    <row r="887" spans="1:4" ht="15.75" customHeight="1">
      <c r="A887" s="35"/>
      <c r="D887" s="30"/>
    </row>
    <row r="888" spans="1:4" ht="15.75" customHeight="1">
      <c r="A888" s="35"/>
      <c r="D888" s="30"/>
    </row>
    <row r="889" spans="1:4" ht="15.75" customHeight="1">
      <c r="A889" s="35"/>
      <c r="D889" s="30"/>
    </row>
    <row r="890" spans="1:4" ht="15.75" customHeight="1">
      <c r="A890" s="35"/>
      <c r="D890" s="30"/>
    </row>
    <row r="891" spans="1:4" ht="15.75" customHeight="1">
      <c r="A891" s="35"/>
      <c r="D891" s="30"/>
    </row>
    <row r="892" spans="1:4" ht="15.75" customHeight="1">
      <c r="A892" s="35"/>
      <c r="D892" s="30"/>
    </row>
    <row r="893" spans="1:4" ht="15.75" customHeight="1">
      <c r="A893" s="35"/>
      <c r="D893" s="30"/>
    </row>
    <row r="894" spans="1:4" ht="15.75" customHeight="1">
      <c r="A894" s="35"/>
      <c r="D894" s="30"/>
    </row>
    <row r="895" spans="1:4" ht="15.75" customHeight="1">
      <c r="A895" s="35"/>
      <c r="D895" s="30"/>
    </row>
    <row r="896" spans="1:4" ht="15.75" customHeight="1">
      <c r="A896" s="35"/>
      <c r="D896" s="30"/>
    </row>
    <row r="897" spans="1:4" ht="15.75" customHeight="1">
      <c r="A897" s="35"/>
      <c r="D897" s="30"/>
    </row>
    <row r="898" spans="1:4" ht="15.75" customHeight="1">
      <c r="A898" s="35"/>
      <c r="D898" s="30"/>
    </row>
    <row r="899" spans="1:4" ht="15.75" customHeight="1">
      <c r="A899" s="35"/>
      <c r="D899" s="30"/>
    </row>
    <row r="900" spans="1:4" ht="15.75" customHeight="1">
      <c r="A900" s="35"/>
      <c r="D900" s="30"/>
    </row>
    <row r="901" spans="1:4" ht="15.75" customHeight="1">
      <c r="A901" s="35"/>
      <c r="D901" s="30"/>
    </row>
    <row r="902" spans="1:4" ht="15.75" customHeight="1">
      <c r="A902" s="35"/>
      <c r="D902" s="30"/>
    </row>
    <row r="903" spans="1:4" ht="15.75" customHeight="1">
      <c r="A903" s="35"/>
      <c r="D903" s="30"/>
    </row>
    <row r="904" spans="1:4" ht="15.75" customHeight="1">
      <c r="A904" s="35"/>
      <c r="D904" s="30"/>
    </row>
    <row r="905" spans="1:4" ht="15.75" customHeight="1">
      <c r="A905" s="35"/>
      <c r="D905" s="30"/>
    </row>
    <row r="906" spans="1:4" ht="15.75" customHeight="1">
      <c r="A906" s="35"/>
      <c r="D906" s="30"/>
    </row>
    <row r="907" spans="1:4" ht="15.75" customHeight="1">
      <c r="A907" s="35"/>
      <c r="D907" s="30"/>
    </row>
    <row r="908" spans="1:4" ht="15.75" customHeight="1">
      <c r="A908" s="35"/>
      <c r="D908" s="30"/>
    </row>
    <row r="909" spans="1:4" ht="15.75" customHeight="1">
      <c r="A909" s="35"/>
      <c r="D909" s="30"/>
    </row>
    <row r="910" spans="1:4" ht="15.75" customHeight="1">
      <c r="A910" s="35"/>
      <c r="D910" s="30"/>
    </row>
    <row r="911" spans="1:4" ht="15.75" customHeight="1">
      <c r="A911" s="35"/>
      <c r="D911" s="30"/>
    </row>
    <row r="912" spans="1:4" ht="15.75" customHeight="1">
      <c r="A912" s="35"/>
      <c r="D912" s="30"/>
    </row>
    <row r="913" spans="1:4" ht="15.75" customHeight="1">
      <c r="A913" s="35"/>
      <c r="D913" s="30"/>
    </row>
    <row r="914" spans="1:4" ht="15.75" customHeight="1">
      <c r="A914" s="35"/>
      <c r="D914" s="30"/>
    </row>
    <row r="915" spans="1:4" ht="15.75" customHeight="1">
      <c r="A915" s="35"/>
      <c r="D915" s="30"/>
    </row>
    <row r="916" spans="1:4" ht="15.75" customHeight="1">
      <c r="A916" s="35"/>
      <c r="D916" s="30"/>
    </row>
    <row r="917" spans="1:4" ht="15.75" customHeight="1">
      <c r="A917" s="35"/>
      <c r="D917" s="30"/>
    </row>
    <row r="918" spans="1:4" ht="15.75" customHeight="1">
      <c r="A918" s="35"/>
      <c r="D918" s="30"/>
    </row>
    <row r="919" spans="1:4" ht="15.75" customHeight="1">
      <c r="A919" s="35"/>
      <c r="D919" s="30"/>
    </row>
    <row r="920" spans="1:4" ht="15.75" customHeight="1">
      <c r="A920" s="35"/>
      <c r="D920" s="30"/>
    </row>
    <row r="921" spans="1:4" ht="15.75" customHeight="1">
      <c r="A921" s="35"/>
      <c r="D921" s="30"/>
    </row>
    <row r="922" spans="1:4" ht="15.75" customHeight="1">
      <c r="A922" s="35"/>
      <c r="D922" s="30"/>
    </row>
    <row r="923" spans="1:4" ht="15.75" customHeight="1">
      <c r="A923" s="35"/>
      <c r="D923" s="30"/>
    </row>
    <row r="924" spans="1:4" ht="15.75" customHeight="1">
      <c r="A924" s="35"/>
      <c r="D924" s="30"/>
    </row>
    <row r="925" spans="1:4" ht="15.75" customHeight="1">
      <c r="A925" s="35"/>
      <c r="D925" s="30"/>
    </row>
    <row r="926" spans="1:4" ht="15.75" customHeight="1">
      <c r="A926" s="35"/>
      <c r="D926" s="30"/>
    </row>
    <row r="927" spans="1:4" ht="15.75" customHeight="1">
      <c r="A927" s="35"/>
      <c r="D927" s="30"/>
    </row>
    <row r="928" spans="1:4" ht="15.75" customHeight="1">
      <c r="A928" s="35"/>
      <c r="D928" s="30"/>
    </row>
    <row r="929" spans="1:4" ht="15.75" customHeight="1">
      <c r="A929" s="35"/>
      <c r="D929" s="30"/>
    </row>
    <row r="930" spans="1:4" ht="15.75" customHeight="1">
      <c r="A930" s="35"/>
      <c r="D930" s="30"/>
    </row>
    <row r="931" spans="1:4" ht="15.75" customHeight="1">
      <c r="A931" s="35"/>
      <c r="D931" s="30"/>
    </row>
    <row r="932" spans="1:4" ht="15.75" customHeight="1">
      <c r="A932" s="35"/>
      <c r="D932" s="30"/>
    </row>
    <row r="933" spans="1:4" ht="15.75" customHeight="1">
      <c r="A933" s="35"/>
      <c r="D933" s="30"/>
    </row>
    <row r="934" spans="1:4" ht="15.75" customHeight="1">
      <c r="A934" s="35"/>
      <c r="D934" s="30"/>
    </row>
    <row r="935" spans="1:4" ht="15.75" customHeight="1">
      <c r="A935" s="35"/>
      <c r="D935" s="30"/>
    </row>
    <row r="936" spans="1:4" ht="15.75" customHeight="1">
      <c r="A936" s="35"/>
      <c r="D936" s="30"/>
    </row>
    <row r="937" spans="1:4" ht="15.75" customHeight="1">
      <c r="A937" s="35"/>
      <c r="D937" s="30"/>
    </row>
    <row r="938" spans="1:4" ht="15.75" customHeight="1">
      <c r="A938" s="35"/>
      <c r="D938" s="30"/>
    </row>
    <row r="939" spans="1:4" ht="15.75" customHeight="1">
      <c r="A939" s="35"/>
      <c r="D939" s="30"/>
    </row>
    <row r="940" spans="1:4" ht="15.75" customHeight="1">
      <c r="A940" s="35"/>
      <c r="D940" s="30"/>
    </row>
    <row r="941" spans="1:4" ht="15.75" customHeight="1">
      <c r="A941" s="35"/>
      <c r="D941" s="30"/>
    </row>
    <row r="942" spans="1:4" ht="15.75" customHeight="1">
      <c r="A942" s="35"/>
      <c r="D942" s="30"/>
    </row>
    <row r="943" spans="1:4" ht="15.75" customHeight="1">
      <c r="A943" s="35"/>
      <c r="D943" s="30"/>
    </row>
    <row r="944" spans="1:4" ht="15.75" customHeight="1">
      <c r="A944" s="35"/>
      <c r="D944" s="30"/>
    </row>
    <row r="945" spans="1:4" ht="15.75" customHeight="1">
      <c r="A945" s="35"/>
      <c r="D945" s="30"/>
    </row>
    <row r="946" spans="1:4" ht="15.75" customHeight="1">
      <c r="A946" s="35"/>
      <c r="D946" s="30"/>
    </row>
    <row r="947" spans="1:4" ht="15.75" customHeight="1">
      <c r="A947" s="35"/>
      <c r="D947" s="30"/>
    </row>
    <row r="948" spans="1:4" ht="15.75" customHeight="1">
      <c r="A948" s="35"/>
      <c r="D948" s="30"/>
    </row>
    <row r="949" spans="1:4" ht="15.75" customHeight="1">
      <c r="A949" s="35"/>
      <c r="D949" s="30"/>
    </row>
    <row r="950" spans="1:4" ht="15.75" customHeight="1">
      <c r="A950" s="35"/>
      <c r="D950" s="30"/>
    </row>
    <row r="951" spans="1:4" ht="15.75" customHeight="1">
      <c r="A951" s="35"/>
      <c r="D951" s="30"/>
    </row>
    <row r="952" spans="1:4" ht="15.75" customHeight="1">
      <c r="A952" s="35"/>
      <c r="D952" s="30"/>
    </row>
    <row r="953" spans="1:4" ht="15.75" customHeight="1">
      <c r="A953" s="35"/>
      <c r="D953" s="30"/>
    </row>
    <row r="954" spans="1:4" ht="15.75" customHeight="1">
      <c r="A954" s="35"/>
      <c r="D954" s="30"/>
    </row>
    <row r="955" spans="1:4" ht="15.75" customHeight="1">
      <c r="A955" s="35"/>
      <c r="D955" s="30"/>
    </row>
    <row r="956" spans="1:4" ht="15.75" customHeight="1">
      <c r="A956" s="35"/>
      <c r="D956" s="30"/>
    </row>
    <row r="957" spans="1:4" ht="15.75" customHeight="1">
      <c r="A957" s="35"/>
      <c r="D957" s="30"/>
    </row>
    <row r="958" spans="1:4" ht="15.75" customHeight="1">
      <c r="A958" s="35"/>
      <c r="D958" s="30"/>
    </row>
    <row r="959" spans="1:4" ht="15.75" customHeight="1">
      <c r="A959" s="35"/>
      <c r="D959" s="30"/>
    </row>
    <row r="960" spans="1:4" ht="15.75" customHeight="1">
      <c r="A960" s="35"/>
      <c r="D960" s="30"/>
    </row>
    <row r="961" spans="1:4" ht="15.75" customHeight="1">
      <c r="A961" s="35"/>
      <c r="D961" s="30"/>
    </row>
    <row r="962" spans="1:4" ht="15.75" customHeight="1">
      <c r="A962" s="35"/>
      <c r="D962" s="30"/>
    </row>
    <row r="963" spans="1:4" ht="15.75" customHeight="1">
      <c r="A963" s="35"/>
      <c r="D963" s="30"/>
    </row>
    <row r="964" spans="1:4" ht="15.75" customHeight="1">
      <c r="A964" s="35"/>
      <c r="D964" s="30"/>
    </row>
    <row r="965" spans="1:4" ht="15.75" customHeight="1">
      <c r="A965" s="35"/>
      <c r="D965" s="30"/>
    </row>
    <row r="966" spans="1:4" ht="15.75" customHeight="1">
      <c r="A966" s="35"/>
      <c r="D966" s="30"/>
    </row>
    <row r="967" spans="1:4" ht="15.75" customHeight="1">
      <c r="A967" s="35"/>
      <c r="D967" s="30"/>
    </row>
    <row r="968" spans="1:4" ht="15.75" customHeight="1">
      <c r="A968" s="35"/>
      <c r="D968" s="30"/>
    </row>
    <row r="969" spans="1:4" ht="15.75" customHeight="1">
      <c r="A969" s="35"/>
      <c r="D969" s="30"/>
    </row>
    <row r="970" spans="1:4" ht="15.75" customHeight="1">
      <c r="A970" s="35"/>
      <c r="D970" s="30"/>
    </row>
    <row r="971" spans="1:4" ht="15.75" customHeight="1">
      <c r="A971" s="35"/>
      <c r="D971" s="30"/>
    </row>
    <row r="972" spans="1:4" ht="15.75" customHeight="1">
      <c r="A972" s="35"/>
      <c r="D972" s="30"/>
    </row>
    <row r="973" spans="1:4" ht="15.75" customHeight="1">
      <c r="A973" s="35"/>
      <c r="D973" s="30"/>
    </row>
    <row r="974" spans="1:4" ht="15.75" customHeight="1">
      <c r="A974" s="35"/>
      <c r="D974" s="30"/>
    </row>
    <row r="975" spans="1:4" ht="15.75" customHeight="1">
      <c r="A975" s="35"/>
      <c r="D975" s="30"/>
    </row>
    <row r="976" spans="1:4" ht="15.75" customHeight="1">
      <c r="A976" s="35"/>
      <c r="D976" s="30"/>
    </row>
    <row r="977" spans="1:4" ht="15.75" customHeight="1">
      <c r="A977" s="35"/>
      <c r="D977" s="30"/>
    </row>
    <row r="978" spans="1:4" ht="15.75" customHeight="1">
      <c r="A978" s="35"/>
      <c r="D978" s="30"/>
    </row>
    <row r="979" spans="1:4" ht="15.75" customHeight="1">
      <c r="A979" s="35"/>
      <c r="D979" s="30"/>
    </row>
    <row r="980" spans="1:4" ht="15.75" customHeight="1">
      <c r="A980" s="35"/>
      <c r="D980" s="30"/>
    </row>
    <row r="981" spans="1:4" ht="15.75" customHeight="1">
      <c r="A981" s="35"/>
      <c r="D981" s="30"/>
    </row>
    <row r="982" spans="1:4" ht="15.75" customHeight="1">
      <c r="A982" s="35"/>
      <c r="D982" s="30"/>
    </row>
    <row r="983" spans="1:4" ht="15.75" customHeight="1">
      <c r="A983" s="35"/>
      <c r="D983" s="30"/>
    </row>
    <row r="984" spans="1:4" ht="15.75" customHeight="1">
      <c r="A984" s="35"/>
      <c r="D984" s="30"/>
    </row>
    <row r="985" spans="1:4" ht="15.75" customHeight="1">
      <c r="A985" s="35"/>
      <c r="D985" s="30"/>
    </row>
    <row r="986" spans="1:4" ht="15.75" customHeight="1">
      <c r="A986" s="35"/>
      <c r="D986" s="30"/>
    </row>
    <row r="987" spans="1:4" ht="15.75" customHeight="1">
      <c r="A987" s="35"/>
      <c r="D987" s="30"/>
    </row>
    <row r="988" spans="1:4" ht="15.75" customHeight="1">
      <c r="A988" s="35"/>
      <c r="D988" s="30"/>
    </row>
    <row r="989" spans="1:4" ht="15.75" customHeight="1">
      <c r="A989" s="35"/>
      <c r="D989" s="30"/>
    </row>
    <row r="990" spans="1:4" ht="15.75" customHeight="1">
      <c r="A990" s="35"/>
      <c r="D990" s="30"/>
    </row>
    <row r="991" spans="1:4" ht="15.75" customHeight="1">
      <c r="A991" s="35"/>
      <c r="D991" s="30"/>
    </row>
    <row r="992" spans="1:4" ht="15.75" customHeight="1">
      <c r="A992" s="35"/>
      <c r="D992" s="30"/>
    </row>
    <row r="993" spans="1:4" ht="15.75" customHeight="1">
      <c r="A993" s="35"/>
      <c r="D993" s="30"/>
    </row>
  </sheetData>
  <mergeCells count="5">
    <mergeCell ref="A1:D1"/>
    <mergeCell ref="A2:D2"/>
    <mergeCell ref="A4:D4"/>
    <mergeCell ref="A5:D5"/>
    <mergeCell ref="A13:B13"/>
  </mergeCells>
  <pageMargins left="0.511811024" right="0.511811024" top="0.87124999999999997" bottom="0.78740157499999996" header="0" footer="0"/>
  <pageSetup paperSize="9" orientation="portrait" r:id="rId1"/>
  <headerFooter>
    <oddHeader>&amp;C&amp;"-,Negrito itálico"Processo 23069.161254/2024-90
PE XX/2024</oddHeader>
    <oddFooter>&amp;L&amp;A</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66"/>
  <sheetViews>
    <sheetView topLeftCell="A13" zoomScaleNormal="100" workbookViewId="0">
      <selection activeCell="A17" sqref="A17:G17"/>
    </sheetView>
  </sheetViews>
  <sheetFormatPr defaultColWidth="14.42578125" defaultRowHeight="15" customHeight="1"/>
  <cols>
    <col min="1" max="1" width="4.7109375" customWidth="1"/>
    <col min="2" max="2" width="25.140625" customWidth="1"/>
    <col min="3" max="3" width="7" customWidth="1"/>
    <col min="4" max="4" width="10.85546875" customWidth="1"/>
    <col min="5" max="5" width="23" customWidth="1"/>
    <col min="6" max="6" width="14.42578125" customWidth="1"/>
    <col min="7" max="7" width="10.7109375" customWidth="1"/>
    <col min="8" max="8" width="7.140625" customWidth="1"/>
    <col min="9" max="9" width="8.5703125" customWidth="1"/>
    <col min="10" max="10" width="7.7109375" customWidth="1"/>
    <col min="11" max="11" width="8.28515625" customWidth="1"/>
    <col min="12" max="12" width="8.7109375" customWidth="1"/>
    <col min="13" max="13" width="8" customWidth="1"/>
    <col min="14" max="14" width="7.28515625" customWidth="1"/>
    <col min="15" max="15" width="7.7109375" customWidth="1"/>
    <col min="16" max="17" width="6" customWidth="1"/>
    <col min="18" max="18" width="8.28515625" customWidth="1"/>
    <col min="19" max="25" width="8.7109375" customWidth="1"/>
  </cols>
  <sheetData>
    <row r="1" spans="1:25" ht="14.25" customHeight="1">
      <c r="A1" s="218" t="s">
        <v>0</v>
      </c>
      <c r="B1" s="211"/>
      <c r="C1" s="211"/>
      <c r="D1" s="211"/>
      <c r="E1" s="211"/>
      <c r="F1" s="211"/>
      <c r="G1" s="211"/>
      <c r="H1" s="36"/>
      <c r="I1" s="36"/>
      <c r="J1" s="36"/>
      <c r="K1" s="36"/>
      <c r="L1" s="36"/>
      <c r="M1" s="36"/>
      <c r="N1" s="36"/>
      <c r="O1" s="36"/>
      <c r="P1" s="36"/>
      <c r="Q1" s="36"/>
      <c r="R1" s="36"/>
      <c r="S1" s="36"/>
      <c r="T1" s="36"/>
      <c r="U1" s="36"/>
      <c r="V1" s="36"/>
      <c r="W1" s="36"/>
      <c r="X1" s="36"/>
      <c r="Y1" s="36"/>
    </row>
    <row r="2" spans="1:25">
      <c r="A2" s="219" t="s">
        <v>1</v>
      </c>
      <c r="B2" s="211"/>
      <c r="C2" s="211"/>
      <c r="D2" s="211"/>
      <c r="E2" s="211"/>
      <c r="F2" s="211"/>
      <c r="G2" s="211"/>
      <c r="H2" s="5"/>
      <c r="I2" s="5"/>
      <c r="J2" s="5"/>
      <c r="K2" s="5"/>
      <c r="L2" s="5"/>
      <c r="M2" s="5"/>
      <c r="N2" s="5"/>
      <c r="O2" s="5"/>
      <c r="P2" s="5"/>
      <c r="Q2" s="5"/>
      <c r="R2" s="5"/>
    </row>
    <row r="3" spans="1:25">
      <c r="A3" s="4"/>
      <c r="B3" s="6"/>
      <c r="C3" s="6"/>
      <c r="D3" s="6"/>
      <c r="E3" s="6"/>
      <c r="F3" s="6"/>
      <c r="G3" s="6"/>
      <c r="H3" s="6"/>
      <c r="I3" s="6"/>
      <c r="J3" s="6"/>
      <c r="K3" s="6"/>
      <c r="L3" s="6"/>
      <c r="M3" s="6"/>
      <c r="N3" s="6"/>
      <c r="O3" s="6"/>
      <c r="P3" s="6"/>
      <c r="Q3" s="6"/>
      <c r="R3" s="6"/>
    </row>
    <row r="4" spans="1:25" ht="21" customHeight="1">
      <c r="A4" s="250" t="s">
        <v>189</v>
      </c>
      <c r="B4" s="211"/>
      <c r="C4" s="211"/>
      <c r="D4" s="211"/>
      <c r="E4" s="211"/>
      <c r="F4" s="211"/>
      <c r="G4" s="211"/>
    </row>
    <row r="5" spans="1:25" ht="58.5" customHeight="1">
      <c r="A5" s="221" t="s">
        <v>369</v>
      </c>
      <c r="B5" s="211"/>
      <c r="C5" s="211"/>
      <c r="D5" s="211"/>
      <c r="E5" s="211"/>
      <c r="F5" s="211"/>
      <c r="G5" s="211"/>
    </row>
    <row r="6" spans="1:25"/>
    <row r="7" spans="1:25" ht="24.75" customHeight="1" thickBot="1">
      <c r="A7" s="251" t="s">
        <v>190</v>
      </c>
      <c r="B7" s="245"/>
      <c r="C7" s="245"/>
      <c r="D7" s="245"/>
      <c r="E7" s="245"/>
      <c r="F7" s="245"/>
      <c r="G7" s="245"/>
    </row>
    <row r="8" spans="1:25">
      <c r="A8" s="37" t="s">
        <v>38</v>
      </c>
      <c r="B8" s="246" t="s">
        <v>39</v>
      </c>
      <c r="C8" s="247"/>
      <c r="D8" s="38" t="s">
        <v>191</v>
      </c>
      <c r="E8" s="38" t="s">
        <v>192</v>
      </c>
      <c r="F8" s="38" t="s">
        <v>193</v>
      </c>
      <c r="G8" s="38" t="s">
        <v>194</v>
      </c>
    </row>
    <row r="9" spans="1:25" ht="122.25" customHeight="1">
      <c r="A9" s="39">
        <v>1</v>
      </c>
      <c r="B9" s="248" t="s">
        <v>195</v>
      </c>
      <c r="C9" s="217"/>
      <c r="D9" s="40">
        <v>15</v>
      </c>
      <c r="E9" s="41">
        <v>1053.56</v>
      </c>
      <c r="F9" s="42">
        <f t="shared" ref="F9:F12" si="0">E9*D9</f>
        <v>15803.4</v>
      </c>
      <c r="G9" s="43" t="s">
        <v>196</v>
      </c>
    </row>
    <row r="10" spans="1:25" ht="47.25" customHeight="1">
      <c r="A10" s="39">
        <v>2</v>
      </c>
      <c r="B10" s="248" t="s">
        <v>197</v>
      </c>
      <c r="C10" s="217"/>
      <c r="D10" s="22">
        <v>2</v>
      </c>
      <c r="E10" s="44">
        <v>2547.5700000000002</v>
      </c>
      <c r="F10" s="42">
        <f t="shared" si="0"/>
        <v>5095.1400000000003</v>
      </c>
      <c r="G10" s="43" t="s">
        <v>196</v>
      </c>
    </row>
    <row r="11" spans="1:25">
      <c r="A11" s="39">
        <v>3</v>
      </c>
      <c r="B11" s="248" t="s">
        <v>198</v>
      </c>
      <c r="C11" s="217"/>
      <c r="D11" s="22">
        <v>1</v>
      </c>
      <c r="E11" s="44">
        <v>1226.6400000000001</v>
      </c>
      <c r="F11" s="42">
        <f t="shared" si="0"/>
        <v>1226.6400000000001</v>
      </c>
      <c r="G11" s="43" t="s">
        <v>196</v>
      </c>
    </row>
    <row r="12" spans="1:25" ht="118.5" customHeight="1">
      <c r="A12" s="39">
        <v>6</v>
      </c>
      <c r="B12" s="249" t="s">
        <v>199</v>
      </c>
      <c r="C12" s="217"/>
      <c r="D12" s="22">
        <v>17</v>
      </c>
      <c r="E12" s="44">
        <v>136</v>
      </c>
      <c r="F12" s="42">
        <f t="shared" si="0"/>
        <v>2312</v>
      </c>
      <c r="G12" s="43" t="s">
        <v>196</v>
      </c>
      <c r="H12" s="7"/>
      <c r="I12" s="7"/>
      <c r="J12" s="7"/>
      <c r="K12" s="7"/>
      <c r="L12" s="7"/>
      <c r="M12" s="7"/>
      <c r="N12" s="7"/>
      <c r="O12" s="7"/>
      <c r="P12" s="7"/>
      <c r="Q12" s="7"/>
      <c r="R12" s="7"/>
      <c r="S12" s="7"/>
      <c r="T12" s="7"/>
      <c r="U12" s="7"/>
      <c r="V12" s="7"/>
      <c r="W12" s="7"/>
      <c r="X12" s="7"/>
      <c r="Y12" s="7"/>
    </row>
    <row r="13" spans="1:25" ht="15.75" customHeight="1">
      <c r="A13" s="240" t="s">
        <v>204</v>
      </c>
      <c r="B13" s="223"/>
      <c r="C13" s="223"/>
      <c r="D13" s="223"/>
      <c r="E13" s="217"/>
      <c r="F13" s="45">
        <f>SUM(F9:F12)</f>
        <v>24437.18</v>
      </c>
      <c r="G13" s="46"/>
    </row>
    <row r="14" spans="1:25" ht="15" customHeight="1">
      <c r="A14" s="240" t="s">
        <v>205</v>
      </c>
      <c r="B14" s="223"/>
      <c r="C14" s="223"/>
      <c r="D14" s="223"/>
      <c r="E14" s="217"/>
      <c r="F14" s="45">
        <f>F13/60</f>
        <v>407.28633333333335</v>
      </c>
      <c r="G14" s="46"/>
      <c r="H14" s="7"/>
      <c r="I14" s="7"/>
      <c r="J14" s="7"/>
      <c r="K14" s="7"/>
      <c r="L14" s="7"/>
      <c r="M14" s="7"/>
      <c r="N14" s="7"/>
      <c r="O14" s="7"/>
      <c r="P14" s="7"/>
      <c r="Q14" s="7"/>
      <c r="R14" s="7"/>
      <c r="S14" s="7"/>
      <c r="T14" s="7"/>
      <c r="U14" s="7"/>
      <c r="V14" s="7"/>
      <c r="W14" s="7"/>
      <c r="X14" s="7"/>
      <c r="Y14" s="7"/>
    </row>
    <row r="15" spans="1:25" ht="14.25" customHeight="1">
      <c r="A15" s="240" t="s">
        <v>206</v>
      </c>
      <c r="B15" s="223"/>
      <c r="C15" s="223"/>
      <c r="D15" s="223"/>
      <c r="E15" s="217"/>
      <c r="F15" s="45">
        <f>F14</f>
        <v>407.28633333333335</v>
      </c>
      <c r="G15" s="46"/>
    </row>
    <row r="16" spans="1:25" ht="30.75" customHeight="1" thickBot="1">
      <c r="A16" s="241" t="s">
        <v>422</v>
      </c>
      <c r="B16" s="242"/>
      <c r="C16" s="242"/>
      <c r="D16" s="242"/>
      <c r="E16" s="243"/>
      <c r="F16" s="47">
        <f>F15/19</f>
        <v>21.436122807017544</v>
      </c>
      <c r="G16" s="48"/>
    </row>
    <row r="17" spans="1:7" ht="39.75" customHeight="1">
      <c r="A17" s="238" t="s">
        <v>207</v>
      </c>
      <c r="B17" s="239"/>
      <c r="C17" s="239"/>
      <c r="D17" s="239"/>
      <c r="E17" s="239"/>
      <c r="F17" s="239"/>
      <c r="G17" s="239"/>
    </row>
    <row r="18" spans="1:7" ht="15.75" customHeight="1">
      <c r="B18" s="49"/>
      <c r="C18" s="49"/>
      <c r="D18" s="49"/>
      <c r="E18" s="50"/>
      <c r="F18" s="50"/>
      <c r="G18" s="50"/>
    </row>
    <row r="19" spans="1:7" ht="15.75" customHeight="1">
      <c r="A19" s="5"/>
      <c r="C19" s="35"/>
    </row>
    <row r="20" spans="1:7" ht="15.75" customHeight="1" thickBot="1">
      <c r="A20" s="244" t="s">
        <v>372</v>
      </c>
      <c r="B20" s="245"/>
      <c r="C20" s="245"/>
      <c r="D20" s="245"/>
      <c r="E20" s="245"/>
      <c r="F20" s="245"/>
      <c r="G20" s="245"/>
    </row>
    <row r="21" spans="1:7" ht="15.75" customHeight="1">
      <c r="A21" s="37" t="s">
        <v>38</v>
      </c>
      <c r="B21" s="246" t="s">
        <v>39</v>
      </c>
      <c r="C21" s="247"/>
      <c r="D21" s="38" t="s">
        <v>191</v>
      </c>
      <c r="E21" s="38" t="s">
        <v>192</v>
      </c>
      <c r="F21" s="38" t="s">
        <v>193</v>
      </c>
      <c r="G21" s="38" t="s">
        <v>194</v>
      </c>
    </row>
    <row r="22" spans="1:7" ht="120.75" customHeight="1">
      <c r="A22" s="39">
        <v>1</v>
      </c>
      <c r="B22" s="248" t="s">
        <v>373</v>
      </c>
      <c r="C22" s="217"/>
      <c r="D22" s="40">
        <v>2</v>
      </c>
      <c r="E22" s="41">
        <f>(5229+5279+5089)/3</f>
        <v>5199</v>
      </c>
      <c r="F22" s="42">
        <f t="shared" ref="F22" si="1">E22*D22</f>
        <v>10398</v>
      </c>
      <c r="G22" s="43" t="s">
        <v>196</v>
      </c>
    </row>
    <row r="23" spans="1:7" ht="15.75" customHeight="1">
      <c r="A23" s="240" t="s">
        <v>204</v>
      </c>
      <c r="B23" s="223"/>
      <c r="C23" s="223"/>
      <c r="D23" s="223"/>
      <c r="E23" s="217"/>
      <c r="F23" s="45">
        <f>SUM(F22:F22)</f>
        <v>10398</v>
      </c>
      <c r="G23" s="46"/>
    </row>
    <row r="24" spans="1:7" ht="15.75" customHeight="1">
      <c r="A24" s="240" t="s">
        <v>205</v>
      </c>
      <c r="B24" s="223"/>
      <c r="C24" s="223"/>
      <c r="D24" s="223"/>
      <c r="E24" s="217"/>
      <c r="F24" s="45">
        <f>F23/60</f>
        <v>173.3</v>
      </c>
      <c r="G24" s="46"/>
    </row>
    <row r="25" spans="1:7" ht="15.75" customHeight="1">
      <c r="A25" s="240" t="s">
        <v>206</v>
      </c>
      <c r="B25" s="223"/>
      <c r="C25" s="223"/>
      <c r="D25" s="223"/>
      <c r="E25" s="217"/>
      <c r="F25" s="45">
        <f>F24</f>
        <v>173.3</v>
      </c>
      <c r="G25" s="46"/>
    </row>
    <row r="26" spans="1:7" ht="15.75" customHeight="1" thickBot="1">
      <c r="A26" s="241" t="s">
        <v>399</v>
      </c>
      <c r="B26" s="242"/>
      <c r="C26" s="242"/>
      <c r="D26" s="242"/>
      <c r="E26" s="243"/>
      <c r="F26" s="47">
        <f>F25/2</f>
        <v>86.65</v>
      </c>
      <c r="G26" s="48"/>
    </row>
    <row r="27" spans="1:7" ht="27.75" customHeight="1">
      <c r="A27" s="238" t="s">
        <v>207</v>
      </c>
      <c r="B27" s="239"/>
      <c r="C27" s="239"/>
      <c r="D27" s="239"/>
      <c r="E27" s="239"/>
      <c r="F27" s="239"/>
      <c r="G27" s="239"/>
    </row>
    <row r="28" spans="1:7" ht="15.75" customHeight="1">
      <c r="A28" s="5"/>
      <c r="C28" s="35"/>
    </row>
    <row r="29" spans="1:7" ht="15.75" customHeight="1">
      <c r="A29" s="5"/>
      <c r="C29" s="35"/>
    </row>
    <row r="30" spans="1:7" ht="15.75" customHeight="1">
      <c r="A30" s="5"/>
      <c r="C30" s="35"/>
    </row>
    <row r="31" spans="1:7" ht="15.75" customHeight="1">
      <c r="A31" s="5"/>
      <c r="C31" s="35"/>
    </row>
    <row r="32" spans="1:7" ht="15.75" customHeight="1">
      <c r="A32" s="5"/>
      <c r="C32" s="35"/>
    </row>
    <row r="33" spans="1:3" ht="15.75" customHeight="1">
      <c r="A33" s="5"/>
      <c r="C33" s="35"/>
    </row>
    <row r="34" spans="1:3" ht="15.75" customHeight="1">
      <c r="A34" s="5"/>
      <c r="C34" s="35"/>
    </row>
    <row r="35" spans="1:3" ht="15.75" customHeight="1">
      <c r="A35" s="5"/>
      <c r="C35" s="35"/>
    </row>
    <row r="36" spans="1:3" ht="15.75" customHeight="1">
      <c r="A36" s="5"/>
      <c r="C36" s="35"/>
    </row>
    <row r="37" spans="1:3" ht="15.75" customHeight="1">
      <c r="A37" s="5"/>
      <c r="C37" s="35"/>
    </row>
    <row r="38" spans="1:3" ht="15.75" customHeight="1">
      <c r="A38" s="5"/>
      <c r="C38" s="35"/>
    </row>
    <row r="39" spans="1:3" ht="15.75" customHeight="1">
      <c r="A39" s="5"/>
      <c r="C39" s="35"/>
    </row>
    <row r="40" spans="1:3" ht="15.75" customHeight="1">
      <c r="A40" s="5"/>
      <c r="C40" s="35"/>
    </row>
    <row r="41" spans="1:3" ht="15.75" customHeight="1">
      <c r="A41" s="5"/>
      <c r="C41" s="35"/>
    </row>
    <row r="42" spans="1:3" ht="15.75" customHeight="1">
      <c r="A42" s="5"/>
      <c r="C42" s="35"/>
    </row>
    <row r="43" spans="1:3" ht="15.75" customHeight="1">
      <c r="A43" s="5"/>
      <c r="C43" s="35"/>
    </row>
    <row r="44" spans="1:3" ht="15.75" customHeight="1">
      <c r="A44" s="5"/>
      <c r="C44" s="35"/>
    </row>
    <row r="45" spans="1:3" ht="15.75" customHeight="1">
      <c r="A45" s="5"/>
      <c r="C45" s="35"/>
    </row>
    <row r="46" spans="1:3" ht="15.75" customHeight="1">
      <c r="A46" s="5"/>
      <c r="C46" s="35"/>
    </row>
    <row r="47" spans="1:3" ht="15.75" customHeight="1">
      <c r="A47" s="5"/>
      <c r="C47" s="35"/>
    </row>
    <row r="48" spans="1:3" ht="15.75" customHeight="1">
      <c r="A48" s="5"/>
      <c r="C48" s="35"/>
    </row>
    <row r="49" spans="1:3" ht="15.75" customHeight="1">
      <c r="A49" s="5"/>
      <c r="C49" s="35"/>
    </row>
    <row r="50" spans="1:3" ht="15.75" customHeight="1">
      <c r="A50" s="5"/>
      <c r="C50" s="35"/>
    </row>
    <row r="51" spans="1:3" ht="15.75" customHeight="1">
      <c r="A51" s="5"/>
      <c r="C51" s="35"/>
    </row>
    <row r="52" spans="1:3" ht="15.75" customHeight="1">
      <c r="A52" s="5"/>
      <c r="C52" s="35"/>
    </row>
    <row r="53" spans="1:3" ht="15.75" customHeight="1">
      <c r="A53" s="5"/>
      <c r="C53" s="35"/>
    </row>
    <row r="54" spans="1:3" ht="15.75" customHeight="1">
      <c r="A54" s="5"/>
      <c r="C54" s="35"/>
    </row>
    <row r="55" spans="1:3" ht="15.75" customHeight="1">
      <c r="A55" s="5"/>
      <c r="C55" s="35"/>
    </row>
    <row r="56" spans="1:3" ht="15.75" customHeight="1">
      <c r="A56" s="5"/>
      <c r="C56" s="35"/>
    </row>
    <row r="57" spans="1:3" ht="15.75" customHeight="1">
      <c r="A57" s="5"/>
      <c r="C57" s="35"/>
    </row>
    <row r="58" spans="1:3" ht="15.75" customHeight="1">
      <c r="A58" s="5"/>
      <c r="C58" s="35"/>
    </row>
    <row r="59" spans="1:3" ht="15.75" customHeight="1">
      <c r="A59" s="5"/>
      <c r="C59" s="35"/>
    </row>
    <row r="60" spans="1:3" ht="15.75" customHeight="1">
      <c r="A60" s="5"/>
      <c r="C60" s="35"/>
    </row>
    <row r="61" spans="1:3" ht="15.75" customHeight="1">
      <c r="A61" s="5"/>
      <c r="C61" s="35"/>
    </row>
    <row r="62" spans="1:3" ht="15.75" customHeight="1">
      <c r="A62" s="5"/>
      <c r="C62" s="35"/>
    </row>
    <row r="63" spans="1:3" ht="15.75" customHeight="1">
      <c r="A63" s="5"/>
      <c r="C63" s="35"/>
    </row>
    <row r="64" spans="1:3" ht="15.75" customHeight="1">
      <c r="A64" s="5"/>
      <c r="C64" s="35"/>
    </row>
    <row r="65" spans="1:3" ht="15.75" customHeight="1">
      <c r="A65" s="5"/>
      <c r="C65" s="35"/>
    </row>
    <row r="66" spans="1:3" ht="15.75" customHeight="1">
      <c r="A66" s="5"/>
      <c r="C66" s="35"/>
    </row>
    <row r="67" spans="1:3" ht="15.75" customHeight="1">
      <c r="A67" s="5"/>
      <c r="C67" s="35"/>
    </row>
    <row r="68" spans="1:3" ht="15.75" customHeight="1">
      <c r="A68" s="5"/>
      <c r="C68" s="35"/>
    </row>
    <row r="69" spans="1:3" ht="15.75" customHeight="1">
      <c r="A69" s="5"/>
      <c r="C69" s="35"/>
    </row>
    <row r="70" spans="1:3" ht="15.75" customHeight="1">
      <c r="A70" s="5"/>
      <c r="C70" s="35"/>
    </row>
    <row r="71" spans="1:3" ht="15.75" customHeight="1">
      <c r="A71" s="5"/>
      <c r="C71" s="35"/>
    </row>
    <row r="72" spans="1:3" ht="15.75" customHeight="1">
      <c r="A72" s="5"/>
      <c r="C72" s="35"/>
    </row>
    <row r="73" spans="1:3" ht="15.75" customHeight="1">
      <c r="A73" s="5"/>
      <c r="C73" s="35"/>
    </row>
    <row r="74" spans="1:3" ht="15.75" customHeight="1">
      <c r="A74" s="5"/>
      <c r="C74" s="35"/>
    </row>
    <row r="75" spans="1:3" ht="15.75" customHeight="1">
      <c r="A75" s="5"/>
      <c r="C75" s="35"/>
    </row>
    <row r="76" spans="1:3" ht="15.75" customHeight="1">
      <c r="A76" s="5"/>
      <c r="C76" s="35"/>
    </row>
    <row r="77" spans="1:3" ht="15.75" customHeight="1">
      <c r="A77" s="5"/>
      <c r="C77" s="35"/>
    </row>
    <row r="78" spans="1:3" ht="15.75" customHeight="1">
      <c r="A78" s="5"/>
      <c r="C78" s="35"/>
    </row>
    <row r="79" spans="1:3" ht="15.75" customHeight="1">
      <c r="A79" s="5"/>
      <c r="C79" s="35"/>
    </row>
    <row r="80" spans="1:3" ht="15.75" customHeight="1">
      <c r="A80" s="5"/>
      <c r="C80" s="35"/>
    </row>
    <row r="81" spans="1:3" ht="15.75" customHeight="1">
      <c r="A81" s="5"/>
      <c r="C81" s="35"/>
    </row>
    <row r="82" spans="1:3" ht="15.75" customHeight="1">
      <c r="A82" s="5"/>
      <c r="C82" s="35"/>
    </row>
    <row r="83" spans="1:3" ht="15.75" customHeight="1">
      <c r="A83" s="5"/>
      <c r="C83" s="35"/>
    </row>
    <row r="84" spans="1:3" ht="15.75" customHeight="1">
      <c r="A84" s="5"/>
      <c r="C84" s="35"/>
    </row>
    <row r="85" spans="1:3" ht="15.75" customHeight="1">
      <c r="A85" s="5"/>
      <c r="C85" s="35"/>
    </row>
    <row r="86" spans="1:3" ht="15.75" customHeight="1">
      <c r="A86" s="5"/>
      <c r="C86" s="35"/>
    </row>
    <row r="87" spans="1:3" ht="15.75" customHeight="1">
      <c r="A87" s="5"/>
      <c r="C87" s="35"/>
    </row>
    <row r="88" spans="1:3" ht="15.75" customHeight="1">
      <c r="A88" s="5"/>
      <c r="C88" s="35"/>
    </row>
    <row r="89" spans="1:3" ht="15.75" customHeight="1">
      <c r="A89" s="5"/>
      <c r="C89" s="35"/>
    </row>
    <row r="90" spans="1:3" ht="15.75" customHeight="1">
      <c r="A90" s="5"/>
      <c r="C90" s="35"/>
    </row>
    <row r="91" spans="1:3" ht="15.75" customHeight="1">
      <c r="A91" s="5"/>
      <c r="C91" s="35"/>
    </row>
    <row r="92" spans="1:3" ht="15.75" customHeight="1">
      <c r="A92" s="5"/>
      <c r="C92" s="35"/>
    </row>
    <row r="93" spans="1:3" ht="15.75" customHeight="1">
      <c r="A93" s="5"/>
      <c r="C93" s="35"/>
    </row>
    <row r="94" spans="1:3" ht="15.75" customHeight="1">
      <c r="A94" s="5"/>
      <c r="C94" s="35"/>
    </row>
    <row r="95" spans="1:3" ht="15.75" customHeight="1">
      <c r="A95" s="5"/>
      <c r="C95" s="35"/>
    </row>
    <row r="96" spans="1:3" ht="15.75" customHeight="1">
      <c r="A96" s="5"/>
      <c r="C96" s="35"/>
    </row>
    <row r="97" spans="1:3" ht="15.75" customHeight="1">
      <c r="A97" s="5"/>
      <c r="C97" s="35"/>
    </row>
    <row r="98" spans="1:3" ht="15.75" customHeight="1">
      <c r="A98" s="5"/>
      <c r="C98" s="35"/>
    </row>
    <row r="99" spans="1:3" ht="15.75" customHeight="1">
      <c r="A99" s="5"/>
      <c r="C99" s="35"/>
    </row>
    <row r="100" spans="1:3" ht="15.75" customHeight="1">
      <c r="A100" s="5"/>
      <c r="C100" s="35"/>
    </row>
    <row r="101" spans="1:3" ht="15.75" customHeight="1">
      <c r="A101" s="5"/>
      <c r="C101" s="35"/>
    </row>
    <row r="102" spans="1:3" ht="15.75" customHeight="1">
      <c r="A102" s="5"/>
      <c r="C102" s="35"/>
    </row>
    <row r="103" spans="1:3" ht="15.75" customHeight="1">
      <c r="A103" s="5"/>
      <c r="C103" s="35"/>
    </row>
    <row r="104" spans="1:3" ht="15.75" customHeight="1">
      <c r="A104" s="5"/>
      <c r="C104" s="35"/>
    </row>
    <row r="105" spans="1:3" ht="15.75" customHeight="1">
      <c r="A105" s="5"/>
      <c r="C105" s="35"/>
    </row>
    <row r="106" spans="1:3" ht="15.75" customHeight="1">
      <c r="A106" s="5"/>
      <c r="C106" s="35"/>
    </row>
    <row r="107" spans="1:3" ht="15.75" customHeight="1">
      <c r="A107" s="5"/>
      <c r="C107" s="35"/>
    </row>
    <row r="108" spans="1:3" ht="15.75" customHeight="1">
      <c r="A108" s="5"/>
      <c r="C108" s="35"/>
    </row>
    <row r="109" spans="1:3" ht="15.75" customHeight="1">
      <c r="A109" s="5"/>
      <c r="C109" s="35"/>
    </row>
    <row r="110" spans="1:3" ht="15.75" customHeight="1">
      <c r="A110" s="5"/>
      <c r="C110" s="35"/>
    </row>
    <row r="111" spans="1:3" ht="15.75" customHeight="1">
      <c r="A111" s="5"/>
      <c r="C111" s="35"/>
    </row>
    <row r="112" spans="1:3" ht="15.75" customHeight="1">
      <c r="A112" s="5"/>
      <c r="C112" s="35"/>
    </row>
    <row r="113" spans="1:3" ht="15.75" customHeight="1">
      <c r="A113" s="5"/>
      <c r="C113" s="35"/>
    </row>
    <row r="114" spans="1:3" ht="15.75" customHeight="1">
      <c r="A114" s="5"/>
      <c r="C114" s="35"/>
    </row>
    <row r="115" spans="1:3" ht="15.75" customHeight="1">
      <c r="A115" s="5"/>
      <c r="C115" s="35"/>
    </row>
    <row r="116" spans="1:3" ht="15.75" customHeight="1">
      <c r="A116" s="5"/>
      <c r="C116" s="35"/>
    </row>
    <row r="117" spans="1:3" ht="15.75" customHeight="1">
      <c r="A117" s="5"/>
      <c r="C117" s="35"/>
    </row>
    <row r="118" spans="1:3" ht="15.75" customHeight="1">
      <c r="A118" s="5"/>
      <c r="C118" s="35"/>
    </row>
    <row r="119" spans="1:3" ht="15.75" customHeight="1">
      <c r="A119" s="5"/>
      <c r="C119" s="35"/>
    </row>
    <row r="120" spans="1:3" ht="15.75" customHeight="1">
      <c r="A120" s="5"/>
      <c r="C120" s="35"/>
    </row>
    <row r="121" spans="1:3" ht="15.75" customHeight="1">
      <c r="A121" s="5"/>
      <c r="C121" s="35"/>
    </row>
    <row r="122" spans="1:3" ht="15.75" customHeight="1">
      <c r="A122" s="5"/>
      <c r="C122" s="35"/>
    </row>
    <row r="123" spans="1:3" ht="15.75" customHeight="1">
      <c r="A123" s="5"/>
      <c r="C123" s="35"/>
    </row>
    <row r="124" spans="1:3" ht="15.75" customHeight="1">
      <c r="A124" s="5"/>
      <c r="C124" s="35"/>
    </row>
    <row r="125" spans="1:3" ht="15.75" customHeight="1">
      <c r="A125" s="5"/>
      <c r="C125" s="35"/>
    </row>
    <row r="126" spans="1:3" ht="15.75" customHeight="1">
      <c r="A126" s="5"/>
      <c r="C126" s="35"/>
    </row>
    <row r="127" spans="1:3" ht="15.75" customHeight="1">
      <c r="A127" s="5"/>
      <c r="C127" s="35"/>
    </row>
    <row r="128" spans="1:3" ht="15.75" customHeight="1">
      <c r="A128" s="5"/>
      <c r="C128" s="35"/>
    </row>
    <row r="129" spans="1:3" ht="15.75" customHeight="1">
      <c r="A129" s="5"/>
      <c r="C129" s="35"/>
    </row>
    <row r="130" spans="1:3" ht="15.75" customHeight="1">
      <c r="A130" s="5"/>
      <c r="C130" s="35"/>
    </row>
    <row r="131" spans="1:3" ht="15.75" customHeight="1">
      <c r="A131" s="5"/>
      <c r="C131" s="35"/>
    </row>
    <row r="132" spans="1:3" ht="15.75" customHeight="1">
      <c r="A132" s="5"/>
      <c r="C132" s="35"/>
    </row>
    <row r="133" spans="1:3" ht="15.75" customHeight="1">
      <c r="A133" s="5"/>
      <c r="C133" s="35"/>
    </row>
    <row r="134" spans="1:3" ht="15.75" customHeight="1">
      <c r="A134" s="5"/>
      <c r="C134" s="35"/>
    </row>
    <row r="135" spans="1:3" ht="15.75" customHeight="1">
      <c r="A135" s="5"/>
      <c r="C135" s="35"/>
    </row>
    <row r="136" spans="1:3" ht="15.75" customHeight="1">
      <c r="A136" s="5"/>
      <c r="C136" s="35"/>
    </row>
    <row r="137" spans="1:3" ht="15.75" customHeight="1">
      <c r="A137" s="5"/>
      <c r="C137" s="35"/>
    </row>
    <row r="138" spans="1:3" ht="15.75" customHeight="1">
      <c r="A138" s="5"/>
      <c r="C138" s="35"/>
    </row>
    <row r="139" spans="1:3" ht="15.75" customHeight="1">
      <c r="A139" s="5"/>
      <c r="C139" s="35"/>
    </row>
    <row r="140" spans="1:3" ht="15.75" customHeight="1">
      <c r="A140" s="5"/>
      <c r="C140" s="35"/>
    </row>
    <row r="141" spans="1:3" ht="15.75" customHeight="1">
      <c r="A141" s="5"/>
      <c r="C141" s="35"/>
    </row>
    <row r="142" spans="1:3" ht="15.75" customHeight="1">
      <c r="A142" s="5"/>
      <c r="C142" s="35"/>
    </row>
    <row r="143" spans="1:3" ht="15.75" customHeight="1">
      <c r="A143" s="5"/>
      <c r="C143" s="35"/>
    </row>
    <row r="144" spans="1:3" ht="15.75" customHeight="1">
      <c r="A144" s="5"/>
      <c r="C144" s="35"/>
    </row>
    <row r="145" spans="1:3" ht="15.75" customHeight="1">
      <c r="A145" s="5"/>
      <c r="C145" s="35"/>
    </row>
    <row r="146" spans="1:3" ht="15.75" customHeight="1">
      <c r="A146" s="5"/>
      <c r="C146" s="35"/>
    </row>
    <row r="147" spans="1:3" ht="15.75" customHeight="1">
      <c r="A147" s="5"/>
      <c r="C147" s="35"/>
    </row>
    <row r="148" spans="1:3" ht="15.75" customHeight="1">
      <c r="A148" s="5"/>
      <c r="C148" s="35"/>
    </row>
    <row r="149" spans="1:3" ht="15.75" customHeight="1">
      <c r="A149" s="5"/>
      <c r="C149" s="35"/>
    </row>
    <row r="150" spans="1:3" ht="15.75" customHeight="1">
      <c r="A150" s="5"/>
      <c r="C150" s="35"/>
    </row>
    <row r="151" spans="1:3" ht="15.75" customHeight="1">
      <c r="A151" s="5"/>
      <c r="C151" s="35"/>
    </row>
    <row r="152" spans="1:3" ht="15.75" customHeight="1">
      <c r="A152" s="5"/>
      <c r="C152" s="35"/>
    </row>
    <row r="153" spans="1:3" ht="15.75" customHeight="1">
      <c r="A153" s="5"/>
      <c r="C153" s="35"/>
    </row>
    <row r="154" spans="1:3" ht="15.75" customHeight="1">
      <c r="A154" s="5"/>
      <c r="C154" s="35"/>
    </row>
    <row r="155" spans="1:3" ht="15.75" customHeight="1">
      <c r="A155" s="5"/>
      <c r="C155" s="35"/>
    </row>
    <row r="156" spans="1:3" ht="15.75" customHeight="1">
      <c r="A156" s="5"/>
      <c r="C156" s="35"/>
    </row>
    <row r="157" spans="1:3" ht="15.75" customHeight="1">
      <c r="A157" s="5"/>
      <c r="C157" s="35"/>
    </row>
    <row r="158" spans="1:3" ht="15.75" customHeight="1">
      <c r="A158" s="5"/>
      <c r="C158" s="35"/>
    </row>
    <row r="159" spans="1:3" ht="15.75" customHeight="1">
      <c r="A159" s="5"/>
      <c r="C159" s="35"/>
    </row>
    <row r="160" spans="1:3" ht="15.75" customHeight="1">
      <c r="A160" s="5"/>
      <c r="C160" s="35"/>
    </row>
    <row r="161" spans="1:3" ht="15.75" customHeight="1">
      <c r="A161" s="5"/>
      <c r="C161" s="35"/>
    </row>
    <row r="162" spans="1:3" ht="15.75" customHeight="1">
      <c r="A162" s="5"/>
      <c r="C162" s="35"/>
    </row>
    <row r="163" spans="1:3" ht="15.75" customHeight="1">
      <c r="A163" s="5"/>
      <c r="C163" s="35"/>
    </row>
    <row r="164" spans="1:3" ht="15.75" customHeight="1">
      <c r="A164" s="5"/>
      <c r="C164" s="35"/>
    </row>
    <row r="165" spans="1:3" ht="15.75" customHeight="1">
      <c r="A165" s="5"/>
      <c r="C165" s="35"/>
    </row>
    <row r="166" spans="1:3" ht="15.75" customHeight="1">
      <c r="A166" s="5"/>
      <c r="C166" s="35"/>
    </row>
    <row r="167" spans="1:3" ht="15.75" customHeight="1">
      <c r="A167" s="5"/>
      <c r="C167" s="35"/>
    </row>
    <row r="168" spans="1:3" ht="15.75" customHeight="1">
      <c r="A168" s="5"/>
      <c r="C168" s="35"/>
    </row>
    <row r="169" spans="1:3" ht="15.75" customHeight="1">
      <c r="A169" s="5"/>
      <c r="C169" s="35"/>
    </row>
    <row r="170" spans="1:3" ht="15.75" customHeight="1">
      <c r="A170" s="5"/>
      <c r="C170" s="35"/>
    </row>
    <row r="171" spans="1:3" ht="15.75" customHeight="1">
      <c r="A171" s="5"/>
      <c r="C171" s="35"/>
    </row>
    <row r="172" spans="1:3" ht="15.75" customHeight="1">
      <c r="A172" s="5"/>
      <c r="C172" s="35"/>
    </row>
    <row r="173" spans="1:3" ht="15.75" customHeight="1">
      <c r="A173" s="5"/>
      <c r="C173" s="35"/>
    </row>
    <row r="174" spans="1:3" ht="15.75" customHeight="1">
      <c r="A174" s="5"/>
      <c r="C174" s="35"/>
    </row>
    <row r="175" spans="1:3" ht="15.75" customHeight="1">
      <c r="A175" s="5"/>
      <c r="C175" s="35"/>
    </row>
    <row r="176" spans="1:3" ht="15.75" customHeight="1">
      <c r="A176" s="5"/>
      <c r="C176" s="35"/>
    </row>
    <row r="177" spans="1:3" ht="15.75" customHeight="1">
      <c r="A177" s="5"/>
      <c r="C177" s="35"/>
    </row>
    <row r="178" spans="1:3" ht="15.75" customHeight="1">
      <c r="A178" s="5"/>
      <c r="C178" s="35"/>
    </row>
    <row r="179" spans="1:3" ht="15.75" customHeight="1">
      <c r="A179" s="5"/>
      <c r="C179" s="35"/>
    </row>
    <row r="180" spans="1:3" ht="15.75" customHeight="1">
      <c r="A180" s="5"/>
      <c r="C180" s="35"/>
    </row>
    <row r="181" spans="1:3" ht="15.75" customHeight="1">
      <c r="A181" s="5"/>
      <c r="C181" s="35"/>
    </row>
    <row r="182" spans="1:3" ht="15.75" customHeight="1">
      <c r="A182" s="5"/>
      <c r="C182" s="35"/>
    </row>
    <row r="183" spans="1:3" ht="15.75" customHeight="1">
      <c r="A183" s="5"/>
      <c r="C183" s="35"/>
    </row>
    <row r="184" spans="1:3" ht="15.75" customHeight="1">
      <c r="A184" s="5"/>
      <c r="C184" s="35"/>
    </row>
    <row r="185" spans="1:3" ht="15.75" customHeight="1">
      <c r="A185" s="5"/>
      <c r="C185" s="35"/>
    </row>
    <row r="186" spans="1:3" ht="15.75" customHeight="1">
      <c r="A186" s="5"/>
      <c r="C186" s="35"/>
    </row>
    <row r="187" spans="1:3" ht="15.75" customHeight="1">
      <c r="A187" s="5"/>
      <c r="C187" s="35"/>
    </row>
    <row r="188" spans="1:3" ht="15.75" customHeight="1">
      <c r="A188" s="5"/>
      <c r="C188" s="35"/>
    </row>
    <row r="189" spans="1:3" ht="15.75" customHeight="1">
      <c r="A189" s="5"/>
      <c r="C189" s="35"/>
    </row>
    <row r="190" spans="1:3" ht="15.75" customHeight="1">
      <c r="A190" s="5"/>
      <c r="C190" s="35"/>
    </row>
    <row r="191" spans="1:3" ht="15.75" customHeight="1"/>
    <row r="192" spans="1:3"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sheetData>
  <mergeCells count="23">
    <mergeCell ref="A1:G1"/>
    <mergeCell ref="A2:G2"/>
    <mergeCell ref="A4:G4"/>
    <mergeCell ref="A5:G5"/>
    <mergeCell ref="A7:G7"/>
    <mergeCell ref="B8:C8"/>
    <mergeCell ref="B9:C9"/>
    <mergeCell ref="B10:C10"/>
    <mergeCell ref="B11:C11"/>
    <mergeCell ref="B12:C12"/>
    <mergeCell ref="A27:G27"/>
    <mergeCell ref="A23:E23"/>
    <mergeCell ref="A24:E24"/>
    <mergeCell ref="A13:E13"/>
    <mergeCell ref="A14:E14"/>
    <mergeCell ref="A15:E15"/>
    <mergeCell ref="A16:E16"/>
    <mergeCell ref="A17:G17"/>
    <mergeCell ref="A20:G20"/>
    <mergeCell ref="B21:C21"/>
    <mergeCell ref="B22:C22"/>
    <mergeCell ref="A25:E25"/>
    <mergeCell ref="A26:E26"/>
  </mergeCells>
  <pageMargins left="0.511811024" right="0.511811024" top="0.87124999999999997" bottom="0.78740157499999996" header="0" footer="0"/>
  <pageSetup paperSize="9" scale="96" orientation="portrait" r:id="rId1"/>
  <headerFooter>
    <oddHeader>&amp;C&amp;"-,Negrito itálico"Processo 23069.161254/2024-90
PE XX/2024</oddHeader>
    <oddFooter>&amp;L&amp;A</oddFooter>
  </headerFooter>
  <colBreaks count="1" manualBreakCount="1">
    <brk id="7"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B211"/>
  <sheetViews>
    <sheetView topLeftCell="A49" zoomScale="90" zoomScaleNormal="90" workbookViewId="0">
      <selection activeCell="D49" sqref="D49"/>
    </sheetView>
  </sheetViews>
  <sheetFormatPr defaultColWidth="14.42578125" defaultRowHeight="15"/>
  <cols>
    <col min="1" max="1" width="7.140625" customWidth="1"/>
    <col min="2" max="2" width="34.7109375" customWidth="1"/>
    <col min="3" max="3" width="6" customWidth="1"/>
    <col min="4" max="4" width="16.28515625" customWidth="1"/>
    <col min="5" max="5" width="16" customWidth="1"/>
    <col min="6" max="6" width="15.140625" customWidth="1"/>
    <col min="7" max="7" width="12.85546875" customWidth="1"/>
    <col min="8" max="8" width="18" customWidth="1"/>
    <col min="9" max="10" width="19.5703125" customWidth="1"/>
    <col min="11" max="11" width="7.140625" customWidth="1"/>
    <col min="12" max="12" width="8.5703125" customWidth="1"/>
    <col min="13" max="13" width="7.7109375" customWidth="1"/>
    <col min="14" max="14" width="8.28515625" customWidth="1"/>
    <col min="15" max="15" width="8.7109375" customWidth="1"/>
    <col min="16" max="16" width="8" customWidth="1"/>
    <col min="17" max="17" width="7.28515625" customWidth="1"/>
    <col min="18" max="18" width="7.7109375" customWidth="1"/>
    <col min="19" max="20" width="6" customWidth="1"/>
    <col min="21" max="21" width="8.28515625" customWidth="1"/>
    <col min="22" max="28" width="8.7109375" customWidth="1"/>
  </cols>
  <sheetData>
    <row r="1" spans="1:28" ht="15.75">
      <c r="A1" s="254" t="s">
        <v>0</v>
      </c>
      <c r="B1" s="211"/>
      <c r="C1" s="211"/>
      <c r="D1" s="211"/>
      <c r="E1" s="211"/>
      <c r="F1" s="211"/>
      <c r="G1" s="211"/>
      <c r="H1" s="211"/>
      <c r="I1" s="51"/>
      <c r="J1" s="36"/>
      <c r="K1" s="36"/>
      <c r="L1" s="36"/>
      <c r="M1" s="36"/>
      <c r="N1" s="36"/>
      <c r="O1" s="36"/>
      <c r="P1" s="36"/>
      <c r="Q1" s="36"/>
      <c r="R1" s="36"/>
      <c r="S1" s="36"/>
      <c r="T1" s="36"/>
      <c r="U1" s="36"/>
      <c r="V1" s="36"/>
      <c r="W1" s="36"/>
      <c r="X1" s="36"/>
      <c r="Y1" s="36"/>
      <c r="Z1" s="36"/>
      <c r="AA1" s="36"/>
      <c r="AB1" s="36"/>
    </row>
    <row r="2" spans="1:28" ht="15.75">
      <c r="A2" s="255" t="s">
        <v>1</v>
      </c>
      <c r="B2" s="211"/>
      <c r="C2" s="211"/>
      <c r="D2" s="211"/>
      <c r="E2" s="211"/>
      <c r="F2" s="211"/>
      <c r="G2" s="211"/>
      <c r="H2" s="211"/>
      <c r="I2" s="52"/>
      <c r="J2" s="5"/>
      <c r="K2" s="5"/>
      <c r="L2" s="5"/>
      <c r="M2" s="5"/>
      <c r="N2" s="5"/>
      <c r="O2" s="5"/>
      <c r="P2" s="5"/>
      <c r="Q2" s="5"/>
      <c r="R2" s="5"/>
      <c r="S2" s="5"/>
      <c r="T2" s="5"/>
      <c r="U2" s="5"/>
    </row>
    <row r="3" spans="1:28">
      <c r="A3" s="4"/>
      <c r="B3" s="6"/>
      <c r="C3" s="6"/>
      <c r="D3" s="6"/>
      <c r="E3" s="6"/>
      <c r="F3" s="6"/>
      <c r="G3" s="6"/>
      <c r="H3" s="6"/>
      <c r="I3" s="6"/>
      <c r="J3" s="6"/>
      <c r="K3" s="6"/>
      <c r="L3" s="6"/>
      <c r="M3" s="6"/>
      <c r="N3" s="6"/>
      <c r="O3" s="6"/>
      <c r="P3" s="6"/>
      <c r="Q3" s="6"/>
      <c r="R3" s="6"/>
      <c r="S3" s="6"/>
      <c r="T3" s="6"/>
      <c r="U3" s="6"/>
    </row>
    <row r="4" spans="1:28">
      <c r="A4" s="220" t="s">
        <v>208</v>
      </c>
      <c r="B4" s="211"/>
      <c r="C4" s="211"/>
      <c r="D4" s="211"/>
      <c r="E4" s="211"/>
      <c r="F4" s="211"/>
      <c r="G4" s="211"/>
      <c r="H4" s="211"/>
      <c r="I4" s="1"/>
      <c r="J4" s="1"/>
    </row>
    <row r="5" spans="1:28" ht="35.25" customHeight="1">
      <c r="A5" s="221" t="s">
        <v>369</v>
      </c>
      <c r="B5" s="211"/>
      <c r="C5" s="211"/>
      <c r="D5" s="211"/>
      <c r="E5" s="211"/>
      <c r="F5" s="211"/>
      <c r="G5" s="211"/>
      <c r="H5" s="211"/>
      <c r="I5" s="9"/>
      <c r="J5" s="9"/>
    </row>
    <row r="7" spans="1:28">
      <c r="A7" s="5"/>
      <c r="F7" s="35"/>
    </row>
    <row r="8" spans="1:28">
      <c r="A8" s="54"/>
      <c r="B8" s="54"/>
      <c r="C8" s="54"/>
      <c r="D8" s="54"/>
      <c r="E8" s="54"/>
      <c r="F8" s="54"/>
      <c r="G8" s="55"/>
      <c r="H8" s="56"/>
      <c r="I8" s="7"/>
      <c r="J8" s="7"/>
      <c r="K8" s="7"/>
      <c r="L8" s="7"/>
      <c r="M8" s="7"/>
      <c r="N8" s="7"/>
      <c r="O8" s="7"/>
      <c r="P8" s="7"/>
      <c r="Q8" s="7"/>
      <c r="R8" s="7"/>
      <c r="S8" s="7"/>
      <c r="T8" s="7"/>
      <c r="U8" s="7"/>
      <c r="V8" s="7"/>
      <c r="W8" s="7"/>
      <c r="X8" s="7"/>
      <c r="Y8" s="7"/>
      <c r="Z8" s="7"/>
      <c r="AA8" s="7"/>
      <c r="AB8" s="7"/>
    </row>
    <row r="9" spans="1:28" ht="31.5" customHeight="1">
      <c r="A9" s="252" t="s">
        <v>383</v>
      </c>
      <c r="B9" s="223"/>
      <c r="C9" s="223"/>
      <c r="D9" s="223"/>
      <c r="E9" s="223"/>
      <c r="F9" s="223"/>
      <c r="G9" s="223"/>
      <c r="H9" s="217"/>
    </row>
    <row r="10" spans="1:28" ht="30">
      <c r="A10" s="10" t="s">
        <v>209</v>
      </c>
      <c r="B10" s="10" t="s">
        <v>210</v>
      </c>
      <c r="C10" s="10" t="s">
        <v>209</v>
      </c>
      <c r="D10" s="10" t="s">
        <v>219</v>
      </c>
      <c r="E10" s="10" t="s">
        <v>211</v>
      </c>
      <c r="F10" s="10" t="s">
        <v>220</v>
      </c>
      <c r="G10" s="10" t="s">
        <v>212</v>
      </c>
      <c r="H10" s="10" t="s">
        <v>213</v>
      </c>
    </row>
    <row r="11" spans="1:28" ht="75">
      <c r="A11" s="57">
        <v>1</v>
      </c>
      <c r="B11" s="161" t="s">
        <v>221</v>
      </c>
      <c r="C11" s="58" t="s">
        <v>214</v>
      </c>
      <c r="D11" s="33">
        <v>3</v>
      </c>
      <c r="E11" s="33">
        <v>2</v>
      </c>
      <c r="F11" s="33">
        <f>D11+E11</f>
        <v>5</v>
      </c>
      <c r="G11" s="59">
        <v>48</v>
      </c>
      <c r="H11" s="59">
        <f t="shared" ref="H11:H25" si="0">G11*F11</f>
        <v>240</v>
      </c>
    </row>
    <row r="12" spans="1:28" ht="60">
      <c r="A12" s="57">
        <v>2</v>
      </c>
      <c r="B12" s="161" t="s">
        <v>222</v>
      </c>
      <c r="C12" s="58" t="s">
        <v>214</v>
      </c>
      <c r="D12" s="33">
        <v>4</v>
      </c>
      <c r="E12" s="33">
        <v>4</v>
      </c>
      <c r="F12" s="33">
        <f t="shared" ref="F12:F25" si="1">D12+E12</f>
        <v>8</v>
      </c>
      <c r="G12" s="59">
        <v>35.869999999999997</v>
      </c>
      <c r="H12" s="59">
        <f t="shared" si="0"/>
        <v>286.95999999999998</v>
      </c>
    </row>
    <row r="13" spans="1:28" ht="45">
      <c r="A13" s="57">
        <v>3</v>
      </c>
      <c r="B13" s="161" t="s">
        <v>215</v>
      </c>
      <c r="C13" s="58" t="s">
        <v>223</v>
      </c>
      <c r="D13" s="33">
        <v>6</v>
      </c>
      <c r="E13" s="33">
        <v>6</v>
      </c>
      <c r="F13" s="33">
        <f t="shared" si="1"/>
        <v>12</v>
      </c>
      <c r="G13" s="59">
        <v>6.98</v>
      </c>
      <c r="H13" s="59">
        <f t="shared" si="0"/>
        <v>83.76</v>
      </c>
    </row>
    <row r="14" spans="1:28" ht="135">
      <c r="A14" s="57">
        <v>4</v>
      </c>
      <c r="B14" s="161" t="s">
        <v>224</v>
      </c>
      <c r="C14" s="58" t="s">
        <v>214</v>
      </c>
      <c r="D14" s="33">
        <v>2</v>
      </c>
      <c r="E14" s="33">
        <v>1</v>
      </c>
      <c r="F14" s="33">
        <f t="shared" si="1"/>
        <v>3</v>
      </c>
      <c r="G14" s="59">
        <v>51.4</v>
      </c>
      <c r="H14" s="59">
        <f t="shared" si="0"/>
        <v>154.19999999999999</v>
      </c>
    </row>
    <row r="15" spans="1:28" ht="105">
      <c r="A15" s="57">
        <v>5</v>
      </c>
      <c r="B15" s="161" t="s">
        <v>225</v>
      </c>
      <c r="C15" s="33" t="s">
        <v>223</v>
      </c>
      <c r="D15" s="33">
        <v>3</v>
      </c>
      <c r="E15" s="33">
        <v>3</v>
      </c>
      <c r="F15" s="33">
        <f t="shared" si="1"/>
        <v>6</v>
      </c>
      <c r="G15" s="59">
        <v>8.36</v>
      </c>
      <c r="H15" s="59">
        <f t="shared" si="0"/>
        <v>50.16</v>
      </c>
      <c r="I15" s="7"/>
      <c r="J15" s="7"/>
      <c r="K15" s="7"/>
      <c r="L15" s="7"/>
      <c r="M15" s="7"/>
      <c r="N15" s="7"/>
      <c r="O15" s="7"/>
      <c r="P15" s="7"/>
      <c r="Q15" s="7"/>
      <c r="R15" s="7"/>
      <c r="S15" s="7"/>
      <c r="T15" s="7"/>
      <c r="U15" s="7"/>
      <c r="V15" s="7"/>
      <c r="W15" s="7"/>
      <c r="X15" s="7"/>
      <c r="Y15" s="7"/>
      <c r="Z15" s="7"/>
      <c r="AA15" s="7"/>
      <c r="AB15" s="7"/>
    </row>
    <row r="16" spans="1:28">
      <c r="A16" s="57">
        <v>6</v>
      </c>
      <c r="B16" s="166" t="s">
        <v>378</v>
      </c>
      <c r="C16" s="165" t="s">
        <v>223</v>
      </c>
      <c r="D16" s="33">
        <v>8</v>
      </c>
      <c r="E16" s="33">
        <v>8</v>
      </c>
      <c r="F16" s="33">
        <f t="shared" si="1"/>
        <v>16</v>
      </c>
      <c r="G16" s="59">
        <v>3.03</v>
      </c>
      <c r="H16" s="59">
        <f t="shared" si="0"/>
        <v>48.48</v>
      </c>
      <c r="I16" s="7"/>
      <c r="J16" s="7"/>
      <c r="K16" s="7"/>
      <c r="L16" s="7"/>
      <c r="M16" s="7"/>
      <c r="N16" s="7"/>
      <c r="O16" s="7"/>
      <c r="P16" s="7"/>
      <c r="Q16" s="7"/>
      <c r="R16" s="7"/>
      <c r="S16" s="7"/>
      <c r="T16" s="7"/>
      <c r="U16" s="7"/>
      <c r="V16" s="7"/>
      <c r="W16" s="7"/>
      <c r="X16" s="7"/>
      <c r="Y16" s="7"/>
      <c r="Z16" s="7"/>
      <c r="AA16" s="7"/>
      <c r="AB16" s="7"/>
    </row>
    <row r="17" spans="1:28" ht="30.75" customHeight="1">
      <c r="A17" s="57">
        <v>7</v>
      </c>
      <c r="B17" s="195" t="s">
        <v>407</v>
      </c>
      <c r="C17" s="165" t="s">
        <v>227</v>
      </c>
      <c r="D17" s="33">
        <v>2</v>
      </c>
      <c r="E17" s="33">
        <v>1</v>
      </c>
      <c r="F17" s="33">
        <f t="shared" si="1"/>
        <v>3</v>
      </c>
      <c r="G17" s="59">
        <v>21.47</v>
      </c>
      <c r="H17" s="59">
        <f t="shared" si="0"/>
        <v>64.41</v>
      </c>
      <c r="I17" s="7"/>
      <c r="J17" s="7"/>
      <c r="K17" s="7"/>
      <c r="L17" s="7"/>
      <c r="M17" s="7"/>
      <c r="N17" s="7"/>
      <c r="O17" s="7"/>
      <c r="P17" s="7"/>
      <c r="Q17" s="7"/>
      <c r="R17" s="7"/>
      <c r="S17" s="7"/>
      <c r="T17" s="7"/>
      <c r="U17" s="7"/>
      <c r="V17" s="7"/>
      <c r="W17" s="7"/>
      <c r="X17" s="7"/>
      <c r="Y17" s="7"/>
      <c r="Z17" s="7"/>
      <c r="AA17" s="7"/>
      <c r="AB17" s="7"/>
    </row>
    <row r="18" spans="1:28">
      <c r="A18" s="57">
        <v>8</v>
      </c>
      <c r="B18" s="166" t="s">
        <v>379</v>
      </c>
      <c r="C18" s="165" t="s">
        <v>227</v>
      </c>
      <c r="D18" s="33">
        <v>3</v>
      </c>
      <c r="E18" s="33">
        <v>2</v>
      </c>
      <c r="F18" s="33">
        <f t="shared" si="1"/>
        <v>5</v>
      </c>
      <c r="G18" s="59">
        <v>21.53</v>
      </c>
      <c r="H18" s="59">
        <f t="shared" si="0"/>
        <v>107.65</v>
      </c>
      <c r="I18" s="7"/>
      <c r="J18" s="7"/>
      <c r="K18" s="7"/>
      <c r="L18" s="7"/>
      <c r="M18" s="7"/>
      <c r="N18" s="7"/>
      <c r="O18" s="7"/>
      <c r="P18" s="7"/>
      <c r="Q18" s="7"/>
      <c r="R18" s="7"/>
      <c r="S18" s="7"/>
      <c r="T18" s="7"/>
      <c r="U18" s="7"/>
      <c r="V18" s="7"/>
      <c r="W18" s="7"/>
      <c r="X18" s="7"/>
      <c r="Y18" s="7"/>
      <c r="Z18" s="7"/>
      <c r="AA18" s="7"/>
      <c r="AB18" s="7"/>
    </row>
    <row r="19" spans="1:28">
      <c r="A19" s="57">
        <v>9</v>
      </c>
      <c r="B19" s="167" t="s">
        <v>380</v>
      </c>
      <c r="C19" s="165" t="s">
        <v>227</v>
      </c>
      <c r="D19" s="33">
        <v>1</v>
      </c>
      <c r="E19" s="33">
        <v>1</v>
      </c>
      <c r="F19" s="33">
        <f t="shared" si="1"/>
        <v>2</v>
      </c>
      <c r="G19" s="59">
        <v>93.37</v>
      </c>
      <c r="H19" s="59">
        <f t="shared" si="0"/>
        <v>186.74</v>
      </c>
      <c r="I19" s="7"/>
      <c r="J19" s="7"/>
      <c r="K19" s="7"/>
      <c r="L19" s="7"/>
      <c r="M19" s="7"/>
      <c r="N19" s="7"/>
      <c r="O19" s="7"/>
      <c r="P19" s="7"/>
      <c r="Q19" s="7"/>
      <c r="R19" s="7"/>
      <c r="S19" s="7"/>
      <c r="T19" s="7"/>
      <c r="U19" s="7"/>
      <c r="V19" s="7"/>
      <c r="W19" s="7"/>
      <c r="X19" s="7"/>
      <c r="Y19" s="7"/>
      <c r="Z19" s="7"/>
      <c r="AA19" s="7"/>
      <c r="AB19" s="7"/>
    </row>
    <row r="20" spans="1:28" ht="90">
      <c r="A20" s="57">
        <v>10</v>
      </c>
      <c r="B20" s="161" t="s">
        <v>226</v>
      </c>
      <c r="C20" s="33" t="s">
        <v>227</v>
      </c>
      <c r="D20" s="33">
        <v>2</v>
      </c>
      <c r="E20" s="33">
        <v>2</v>
      </c>
      <c r="F20" s="33">
        <f t="shared" si="1"/>
        <v>4</v>
      </c>
      <c r="G20" s="59">
        <v>2.74</v>
      </c>
      <c r="H20" s="59">
        <f t="shared" si="0"/>
        <v>10.96</v>
      </c>
      <c r="I20" s="7"/>
      <c r="J20" s="7"/>
      <c r="K20" s="7"/>
      <c r="L20" s="7"/>
      <c r="M20" s="7"/>
      <c r="N20" s="7"/>
      <c r="O20" s="7"/>
      <c r="P20" s="7"/>
      <c r="Q20" s="7"/>
      <c r="R20" s="7"/>
      <c r="S20" s="7"/>
      <c r="T20" s="7"/>
      <c r="U20" s="7"/>
      <c r="V20" s="7"/>
      <c r="W20" s="7"/>
      <c r="X20" s="7"/>
      <c r="Y20" s="7"/>
      <c r="Z20" s="7"/>
      <c r="AA20" s="7"/>
      <c r="AB20" s="7"/>
    </row>
    <row r="21" spans="1:28" ht="30">
      <c r="A21" s="57">
        <v>11</v>
      </c>
      <c r="B21" s="161" t="s">
        <v>228</v>
      </c>
      <c r="C21" s="33" t="s">
        <v>227</v>
      </c>
      <c r="D21" s="33">
        <v>2</v>
      </c>
      <c r="E21" s="33">
        <v>2</v>
      </c>
      <c r="F21" s="33">
        <f t="shared" si="1"/>
        <v>4</v>
      </c>
      <c r="G21" s="59">
        <v>12.61</v>
      </c>
      <c r="H21" s="59">
        <f t="shared" si="0"/>
        <v>50.44</v>
      </c>
      <c r="I21" s="7"/>
      <c r="J21" s="7"/>
      <c r="K21" s="7"/>
      <c r="L21" s="7"/>
      <c r="M21" s="7"/>
      <c r="N21" s="7"/>
      <c r="O21" s="7"/>
      <c r="P21" s="7"/>
      <c r="Q21" s="7"/>
      <c r="R21" s="7"/>
      <c r="S21" s="7"/>
      <c r="T21" s="7"/>
      <c r="U21" s="7"/>
      <c r="V21" s="7"/>
      <c r="W21" s="7"/>
      <c r="X21" s="7"/>
      <c r="Y21" s="7"/>
      <c r="Z21" s="7"/>
      <c r="AA21" s="7"/>
      <c r="AB21" s="7"/>
    </row>
    <row r="22" spans="1:28" ht="90">
      <c r="A22" s="57">
        <v>12</v>
      </c>
      <c r="B22" s="194" t="s">
        <v>229</v>
      </c>
      <c r="C22" s="33" t="s">
        <v>223</v>
      </c>
      <c r="D22" s="33">
        <v>1</v>
      </c>
      <c r="E22" s="33">
        <v>1</v>
      </c>
      <c r="F22" s="33">
        <f t="shared" si="1"/>
        <v>2</v>
      </c>
      <c r="G22" s="59">
        <v>20.100000000000001</v>
      </c>
      <c r="H22" s="59">
        <f t="shared" si="0"/>
        <v>40.200000000000003</v>
      </c>
      <c r="I22" s="7"/>
      <c r="J22" s="7"/>
      <c r="K22" s="7"/>
      <c r="L22" s="7"/>
      <c r="M22" s="7"/>
      <c r="N22" s="7"/>
      <c r="O22" s="7"/>
      <c r="P22" s="7"/>
      <c r="Q22" s="7"/>
      <c r="R22" s="7"/>
      <c r="S22" s="7"/>
      <c r="T22" s="7"/>
      <c r="U22" s="7"/>
      <c r="V22" s="7"/>
      <c r="W22" s="7"/>
      <c r="X22" s="7"/>
      <c r="Y22" s="7"/>
      <c r="Z22" s="7"/>
      <c r="AA22" s="7"/>
      <c r="AB22" s="7"/>
    </row>
    <row r="23" spans="1:28" ht="30">
      <c r="A23" s="57">
        <v>13</v>
      </c>
      <c r="B23" s="161" t="s">
        <v>230</v>
      </c>
      <c r="C23" s="33" t="s">
        <v>227</v>
      </c>
      <c r="D23" s="33">
        <v>1</v>
      </c>
      <c r="E23" s="33">
        <v>1</v>
      </c>
      <c r="F23" s="33">
        <f t="shared" si="1"/>
        <v>2</v>
      </c>
      <c r="G23" s="59">
        <v>27.62</v>
      </c>
      <c r="H23" s="59">
        <f t="shared" si="0"/>
        <v>55.24</v>
      </c>
      <c r="I23" s="7"/>
      <c r="J23" s="7"/>
      <c r="K23" s="7"/>
      <c r="L23" s="7"/>
      <c r="M23" s="7"/>
      <c r="N23" s="7"/>
      <c r="O23" s="7"/>
      <c r="P23" s="7"/>
      <c r="Q23" s="7"/>
      <c r="R23" s="7"/>
      <c r="S23" s="7"/>
      <c r="T23" s="7"/>
      <c r="U23" s="7"/>
      <c r="V23" s="7"/>
      <c r="W23" s="7"/>
      <c r="X23" s="7"/>
      <c r="Y23" s="7"/>
      <c r="Z23" s="7"/>
      <c r="AA23" s="7"/>
      <c r="AB23" s="7"/>
    </row>
    <row r="24" spans="1:28" ht="30">
      <c r="A24" s="57">
        <v>14</v>
      </c>
      <c r="B24" s="161" t="s">
        <v>216</v>
      </c>
      <c r="C24" s="33" t="s">
        <v>227</v>
      </c>
      <c r="D24" s="33">
        <v>1</v>
      </c>
      <c r="E24" s="33">
        <v>0</v>
      </c>
      <c r="F24" s="33">
        <f t="shared" si="1"/>
        <v>1</v>
      </c>
      <c r="G24" s="59">
        <v>8.25</v>
      </c>
      <c r="H24" s="59">
        <f t="shared" si="0"/>
        <v>8.25</v>
      </c>
      <c r="I24" s="7"/>
      <c r="J24" s="7"/>
      <c r="K24" s="7"/>
      <c r="L24" s="7"/>
      <c r="M24" s="7"/>
      <c r="N24" s="7"/>
      <c r="O24" s="7"/>
      <c r="P24" s="7"/>
      <c r="Q24" s="7"/>
      <c r="R24" s="7"/>
      <c r="S24" s="7"/>
      <c r="T24" s="7"/>
      <c r="U24" s="7"/>
      <c r="V24" s="7"/>
      <c r="W24" s="7"/>
      <c r="X24" s="7"/>
      <c r="Y24" s="7"/>
      <c r="Z24" s="7"/>
      <c r="AA24" s="7"/>
      <c r="AB24" s="7"/>
    </row>
    <row r="25" spans="1:28" ht="75">
      <c r="A25" s="57">
        <v>15</v>
      </c>
      <c r="B25" s="161" t="s">
        <v>376</v>
      </c>
      <c r="C25" s="58" t="s">
        <v>223</v>
      </c>
      <c r="D25" s="33">
        <v>2</v>
      </c>
      <c r="E25" s="33">
        <v>1</v>
      </c>
      <c r="F25" s="33">
        <f t="shared" si="1"/>
        <v>3</v>
      </c>
      <c r="G25" s="59">
        <v>50.48</v>
      </c>
      <c r="H25" s="59">
        <f t="shared" si="0"/>
        <v>151.44</v>
      </c>
      <c r="I25" s="7"/>
      <c r="J25" s="7"/>
      <c r="K25" s="7"/>
      <c r="L25" s="7"/>
      <c r="M25" s="7"/>
      <c r="N25" s="7"/>
      <c r="O25" s="7"/>
      <c r="P25" s="7"/>
      <c r="Q25" s="7"/>
      <c r="R25" s="7"/>
      <c r="S25" s="7"/>
      <c r="T25" s="7"/>
      <c r="U25" s="7"/>
      <c r="V25" s="7"/>
      <c r="W25" s="7"/>
      <c r="X25" s="7"/>
      <c r="Y25" s="7"/>
      <c r="Z25" s="7"/>
      <c r="AA25" s="7"/>
      <c r="AB25" s="7"/>
    </row>
    <row r="26" spans="1:28">
      <c r="A26" s="60"/>
      <c r="B26" s="61" t="s">
        <v>217</v>
      </c>
      <c r="C26" s="62"/>
      <c r="D26" s="33"/>
      <c r="E26" s="33"/>
      <c r="F26" s="63"/>
      <c r="G26" s="59"/>
      <c r="H26" s="64">
        <f>SUM(H11:H25)</f>
        <v>1538.8900000000003</v>
      </c>
    </row>
    <row r="27" spans="1:28">
      <c r="A27" s="65"/>
      <c r="B27" s="61" t="s">
        <v>218</v>
      </c>
      <c r="C27" s="61"/>
      <c r="D27" s="66"/>
      <c r="E27" s="67"/>
      <c r="F27" s="68"/>
      <c r="G27" s="66"/>
      <c r="H27" s="69">
        <f>H26/12</f>
        <v>128.24083333333337</v>
      </c>
    </row>
    <row r="28" spans="1:28">
      <c r="A28" s="70"/>
      <c r="B28" s="253"/>
      <c r="C28" s="211"/>
      <c r="D28" s="211"/>
      <c r="E28" s="211"/>
      <c r="F28" s="211"/>
      <c r="G28" s="211"/>
      <c r="H28" s="7"/>
    </row>
    <row r="29" spans="1:28">
      <c r="A29" s="5"/>
      <c r="B29" s="7"/>
      <c r="C29" s="7"/>
      <c r="D29" s="7"/>
      <c r="E29" s="7"/>
      <c r="F29" s="35"/>
      <c r="G29" s="7"/>
      <c r="H29" s="7"/>
    </row>
    <row r="30" spans="1:28">
      <c r="A30" s="256" t="s">
        <v>359</v>
      </c>
      <c r="B30" s="223"/>
      <c r="C30" s="223"/>
      <c r="D30" s="223"/>
      <c r="E30" s="223"/>
      <c r="F30" s="223"/>
      <c r="G30" s="223"/>
      <c r="H30" s="217"/>
    </row>
    <row r="31" spans="1:28" ht="30">
      <c r="A31" s="10" t="s">
        <v>209</v>
      </c>
      <c r="B31" s="10" t="s">
        <v>210</v>
      </c>
      <c r="C31" s="10" t="s">
        <v>209</v>
      </c>
      <c r="D31" s="10" t="s">
        <v>219</v>
      </c>
      <c r="E31" s="10" t="s">
        <v>211</v>
      </c>
      <c r="F31" s="10" t="s">
        <v>220</v>
      </c>
      <c r="G31" s="10" t="s">
        <v>212</v>
      </c>
      <c r="H31" s="10" t="s">
        <v>213</v>
      </c>
    </row>
    <row r="32" spans="1:28" ht="75">
      <c r="A32" s="57">
        <v>1</v>
      </c>
      <c r="B32" s="58" t="s">
        <v>221</v>
      </c>
      <c r="C32" s="58" t="s">
        <v>214</v>
      </c>
      <c r="D32" s="33">
        <v>3</v>
      </c>
      <c r="E32" s="33">
        <v>2</v>
      </c>
      <c r="F32" s="33">
        <f>D32+E32</f>
        <v>5</v>
      </c>
      <c r="G32" s="59">
        <v>48</v>
      </c>
      <c r="H32" s="59">
        <f t="shared" ref="H32:H49" si="2">G32*F32</f>
        <v>240</v>
      </c>
    </row>
    <row r="33" spans="1:8" ht="60">
      <c r="A33" s="57">
        <v>2</v>
      </c>
      <c r="B33" s="58" t="s">
        <v>222</v>
      </c>
      <c r="C33" s="58" t="s">
        <v>214</v>
      </c>
      <c r="D33" s="33">
        <v>4</v>
      </c>
      <c r="E33" s="33">
        <v>4</v>
      </c>
      <c r="F33" s="33">
        <f t="shared" ref="F33:F49" si="3">D33+E33</f>
        <v>8</v>
      </c>
      <c r="G33" s="59">
        <v>35.869999999999997</v>
      </c>
      <c r="H33" s="59">
        <f t="shared" si="2"/>
        <v>286.95999999999998</v>
      </c>
    </row>
    <row r="34" spans="1:8" ht="45">
      <c r="A34" s="57">
        <v>3</v>
      </c>
      <c r="B34" s="58" t="s">
        <v>215</v>
      </c>
      <c r="C34" s="58" t="s">
        <v>223</v>
      </c>
      <c r="D34" s="33">
        <v>6</v>
      </c>
      <c r="E34" s="33">
        <v>6</v>
      </c>
      <c r="F34" s="33">
        <f t="shared" si="3"/>
        <v>12</v>
      </c>
      <c r="G34" s="59">
        <v>6.98</v>
      </c>
      <c r="H34" s="59">
        <f t="shared" si="2"/>
        <v>83.76</v>
      </c>
    </row>
    <row r="35" spans="1:8" ht="135">
      <c r="A35" s="57">
        <v>4</v>
      </c>
      <c r="B35" s="58" t="s">
        <v>224</v>
      </c>
      <c r="C35" s="58" t="s">
        <v>214</v>
      </c>
      <c r="D35" s="33">
        <v>2</v>
      </c>
      <c r="E35" s="33">
        <v>1</v>
      </c>
      <c r="F35" s="33">
        <f t="shared" si="3"/>
        <v>3</v>
      </c>
      <c r="G35" s="59">
        <v>51.4</v>
      </c>
      <c r="H35" s="59">
        <f t="shared" si="2"/>
        <v>154.19999999999999</v>
      </c>
    </row>
    <row r="36" spans="1:8" ht="105">
      <c r="A36" s="57">
        <v>5</v>
      </c>
      <c r="B36" s="58" t="s">
        <v>225</v>
      </c>
      <c r="C36" s="33" t="s">
        <v>223</v>
      </c>
      <c r="D36" s="33">
        <v>3</v>
      </c>
      <c r="E36" s="33">
        <v>3</v>
      </c>
      <c r="F36" s="33">
        <f t="shared" si="3"/>
        <v>6</v>
      </c>
      <c r="G36" s="59">
        <v>8.36</v>
      </c>
      <c r="H36" s="59">
        <f t="shared" si="2"/>
        <v>50.16</v>
      </c>
    </row>
    <row r="37" spans="1:8" ht="90">
      <c r="A37" s="57">
        <v>6</v>
      </c>
      <c r="B37" s="58" t="s">
        <v>226</v>
      </c>
      <c r="C37" s="33" t="s">
        <v>227</v>
      </c>
      <c r="D37" s="33">
        <v>2</v>
      </c>
      <c r="E37" s="33">
        <v>2</v>
      </c>
      <c r="F37" s="33">
        <f t="shared" si="3"/>
        <v>4</v>
      </c>
      <c r="G37" s="59">
        <v>2.74</v>
      </c>
      <c r="H37" s="59">
        <f t="shared" si="2"/>
        <v>10.96</v>
      </c>
    </row>
    <row r="38" spans="1:8" ht="30">
      <c r="A38" s="57">
        <v>7</v>
      </c>
      <c r="B38" s="58" t="s">
        <v>228</v>
      </c>
      <c r="C38" s="33" t="s">
        <v>227</v>
      </c>
      <c r="D38" s="33">
        <v>2</v>
      </c>
      <c r="E38" s="33">
        <v>2</v>
      </c>
      <c r="F38" s="33">
        <f t="shared" si="3"/>
        <v>4</v>
      </c>
      <c r="G38" s="59">
        <v>12.61</v>
      </c>
      <c r="H38" s="59">
        <f t="shared" si="2"/>
        <v>50.44</v>
      </c>
    </row>
    <row r="39" spans="1:8" ht="90">
      <c r="A39" s="57">
        <v>8</v>
      </c>
      <c r="B39" s="53" t="s">
        <v>229</v>
      </c>
      <c r="C39" s="33" t="s">
        <v>223</v>
      </c>
      <c r="D39" s="33">
        <v>1</v>
      </c>
      <c r="E39" s="33">
        <v>1</v>
      </c>
      <c r="F39" s="33">
        <f t="shared" si="3"/>
        <v>2</v>
      </c>
      <c r="G39" s="59"/>
      <c r="H39" s="59">
        <f t="shared" si="2"/>
        <v>0</v>
      </c>
    </row>
    <row r="40" spans="1:8">
      <c r="A40" s="57">
        <v>9</v>
      </c>
      <c r="B40" s="161" t="s">
        <v>360</v>
      </c>
      <c r="C40" s="33" t="s">
        <v>227</v>
      </c>
      <c r="D40" s="33">
        <v>1</v>
      </c>
      <c r="E40" s="33">
        <v>1</v>
      </c>
      <c r="F40" s="33">
        <f t="shared" si="3"/>
        <v>2</v>
      </c>
      <c r="G40" s="59">
        <v>84.15</v>
      </c>
      <c r="H40" s="59">
        <f t="shared" si="2"/>
        <v>168.3</v>
      </c>
    </row>
    <row r="41" spans="1:8" ht="285">
      <c r="A41" s="57">
        <v>10</v>
      </c>
      <c r="B41" s="161" t="s">
        <v>361</v>
      </c>
      <c r="C41" s="165" t="s">
        <v>227</v>
      </c>
      <c r="D41" s="33">
        <v>1</v>
      </c>
      <c r="E41" s="33">
        <v>1</v>
      </c>
      <c r="F41" s="33">
        <f t="shared" si="3"/>
        <v>2</v>
      </c>
      <c r="G41" s="59">
        <v>201.33</v>
      </c>
      <c r="H41" s="59">
        <f t="shared" si="2"/>
        <v>402.66</v>
      </c>
    </row>
    <row r="42" spans="1:8" ht="150">
      <c r="A42" s="57">
        <v>11</v>
      </c>
      <c r="B42" s="161" t="s">
        <v>362</v>
      </c>
      <c r="C42" s="33"/>
      <c r="D42" s="33">
        <v>1</v>
      </c>
      <c r="E42" s="33">
        <v>1</v>
      </c>
      <c r="F42" s="33">
        <f t="shared" si="3"/>
        <v>2</v>
      </c>
      <c r="G42" s="59">
        <v>95.33</v>
      </c>
      <c r="H42" s="59">
        <f t="shared" si="2"/>
        <v>190.66</v>
      </c>
    </row>
    <row r="43" spans="1:8" ht="120">
      <c r="A43" s="57">
        <v>12</v>
      </c>
      <c r="B43" s="161" t="s">
        <v>363</v>
      </c>
      <c r="C43" s="33"/>
      <c r="D43" s="33">
        <v>1</v>
      </c>
      <c r="E43" s="33">
        <v>1</v>
      </c>
      <c r="F43" s="33">
        <f t="shared" si="3"/>
        <v>2</v>
      </c>
      <c r="G43" s="59">
        <v>128.69999999999999</v>
      </c>
      <c r="H43" s="59">
        <f t="shared" si="2"/>
        <v>257.39999999999998</v>
      </c>
    </row>
    <row r="44" spans="1:8" ht="30">
      <c r="A44" s="57">
        <v>13</v>
      </c>
      <c r="B44" s="58" t="s">
        <v>216</v>
      </c>
      <c r="C44" s="33" t="s">
        <v>227</v>
      </c>
      <c r="D44" s="33">
        <v>1</v>
      </c>
      <c r="E44" s="33">
        <v>0</v>
      </c>
      <c r="F44" s="33">
        <f t="shared" si="3"/>
        <v>1</v>
      </c>
      <c r="G44" s="59">
        <v>8.25</v>
      </c>
      <c r="H44" s="59">
        <f t="shared" si="2"/>
        <v>8.25</v>
      </c>
    </row>
    <row r="45" spans="1:8" ht="45">
      <c r="A45" s="57">
        <v>14</v>
      </c>
      <c r="B45" s="161" t="s">
        <v>384</v>
      </c>
      <c r="C45" s="165" t="s">
        <v>408</v>
      </c>
      <c r="D45" s="33">
        <v>2</v>
      </c>
      <c r="E45" s="33">
        <v>1</v>
      </c>
      <c r="F45" s="33">
        <f t="shared" si="3"/>
        <v>3</v>
      </c>
      <c r="G45" s="59">
        <v>313.48</v>
      </c>
      <c r="H45" s="59">
        <f t="shared" si="2"/>
        <v>940.44</v>
      </c>
    </row>
    <row r="46" spans="1:8" ht="30">
      <c r="A46" s="57">
        <v>15</v>
      </c>
      <c r="B46" s="161" t="s">
        <v>385</v>
      </c>
      <c r="C46" s="165" t="s">
        <v>227</v>
      </c>
      <c r="D46" s="33">
        <v>1</v>
      </c>
      <c r="E46" s="33">
        <v>1</v>
      </c>
      <c r="F46" s="33">
        <f t="shared" si="3"/>
        <v>2</v>
      </c>
      <c r="G46" s="59">
        <v>64.16</v>
      </c>
      <c r="H46" s="59">
        <f t="shared" si="2"/>
        <v>128.32</v>
      </c>
    </row>
    <row r="47" spans="1:8">
      <c r="A47" s="57">
        <v>16</v>
      </c>
      <c r="B47" s="161" t="s">
        <v>386</v>
      </c>
      <c r="C47" s="165" t="s">
        <v>227</v>
      </c>
      <c r="D47" s="33">
        <v>1</v>
      </c>
      <c r="E47" s="33">
        <v>1</v>
      </c>
      <c r="F47" s="33">
        <f t="shared" si="3"/>
        <v>2</v>
      </c>
      <c r="G47" s="59">
        <v>64.739999999999995</v>
      </c>
      <c r="H47" s="59">
        <f t="shared" si="2"/>
        <v>129.47999999999999</v>
      </c>
    </row>
    <row r="48" spans="1:8" ht="30">
      <c r="A48" s="57">
        <v>17</v>
      </c>
      <c r="B48" s="161" t="s">
        <v>387</v>
      </c>
      <c r="C48" s="165" t="s">
        <v>227</v>
      </c>
      <c r="D48" s="33">
        <v>1</v>
      </c>
      <c r="E48" s="33">
        <v>1</v>
      </c>
      <c r="F48" s="33">
        <f t="shared" si="3"/>
        <v>2</v>
      </c>
      <c r="G48" s="59">
        <v>39.979999999999997</v>
      </c>
      <c r="H48" s="59">
        <f t="shared" si="2"/>
        <v>79.959999999999994</v>
      </c>
    </row>
    <row r="49" spans="1:8" ht="135">
      <c r="A49" s="57">
        <v>18</v>
      </c>
      <c r="B49" s="161" t="s">
        <v>377</v>
      </c>
      <c r="C49" s="58" t="s">
        <v>223</v>
      </c>
      <c r="D49" s="33">
        <v>1</v>
      </c>
      <c r="E49" s="33">
        <v>1</v>
      </c>
      <c r="F49" s="33">
        <f t="shared" si="3"/>
        <v>2</v>
      </c>
      <c r="G49" s="59">
        <v>50.48</v>
      </c>
      <c r="H49" s="59">
        <f t="shared" si="2"/>
        <v>100.96</v>
      </c>
    </row>
    <row r="50" spans="1:8" ht="15.75" thickBot="1">
      <c r="A50" s="60"/>
      <c r="B50" s="61" t="s">
        <v>217</v>
      </c>
      <c r="C50" s="62"/>
      <c r="D50" s="33"/>
      <c r="E50" s="33"/>
      <c r="F50" s="63"/>
      <c r="G50" s="59"/>
      <c r="H50" s="64">
        <f>SUM(H32:H49)</f>
        <v>3282.9100000000003</v>
      </c>
    </row>
    <row r="51" spans="1:8" ht="15.75" thickBot="1">
      <c r="A51" s="65"/>
      <c r="B51" s="61" t="s">
        <v>218</v>
      </c>
      <c r="C51" s="61"/>
      <c r="D51" s="66"/>
      <c r="E51" s="67"/>
      <c r="F51" s="68"/>
      <c r="G51" s="66"/>
      <c r="H51" s="69">
        <f>H50/12</f>
        <v>273.57583333333338</v>
      </c>
    </row>
    <row r="52" spans="1:8">
      <c r="A52" s="5"/>
      <c r="F52" s="35"/>
    </row>
    <row r="53" spans="1:8">
      <c r="A53" s="5"/>
      <c r="F53" s="35"/>
    </row>
    <row r="54" spans="1:8">
      <c r="A54" s="252" t="s">
        <v>382</v>
      </c>
      <c r="B54" s="223"/>
      <c r="C54" s="223"/>
      <c r="D54" s="223"/>
      <c r="E54" s="223"/>
      <c r="F54" s="223"/>
      <c r="G54" s="223"/>
      <c r="H54" s="217"/>
    </row>
    <row r="55" spans="1:8" ht="30">
      <c r="A55" s="10" t="s">
        <v>209</v>
      </c>
      <c r="B55" s="10" t="s">
        <v>210</v>
      </c>
      <c r="C55" s="10" t="s">
        <v>209</v>
      </c>
      <c r="D55" s="10" t="s">
        <v>219</v>
      </c>
      <c r="E55" s="10" t="s">
        <v>211</v>
      </c>
      <c r="F55" s="10" t="s">
        <v>220</v>
      </c>
      <c r="G55" s="10" t="s">
        <v>212</v>
      </c>
      <c r="H55" s="10" t="s">
        <v>213</v>
      </c>
    </row>
    <row r="56" spans="1:8" ht="75">
      <c r="A56" s="57">
        <v>1</v>
      </c>
      <c r="B56" s="58" t="s">
        <v>221</v>
      </c>
      <c r="C56" s="58" t="s">
        <v>214</v>
      </c>
      <c r="D56" s="33">
        <v>3</v>
      </c>
      <c r="E56" s="33">
        <v>2</v>
      </c>
      <c r="F56" s="33">
        <f>D56+E56</f>
        <v>5</v>
      </c>
      <c r="G56" s="59">
        <v>48</v>
      </c>
      <c r="H56" s="59">
        <f>G56*F56</f>
        <v>240</v>
      </c>
    </row>
    <row r="57" spans="1:8" ht="60">
      <c r="A57" s="57">
        <v>2</v>
      </c>
      <c r="B57" s="58" t="s">
        <v>222</v>
      </c>
      <c r="C57" s="58" t="s">
        <v>214</v>
      </c>
      <c r="D57" s="33">
        <v>4</v>
      </c>
      <c r="E57" s="33">
        <v>4</v>
      </c>
      <c r="F57" s="33">
        <f t="shared" ref="F57:F64" si="4">D57+E57</f>
        <v>8</v>
      </c>
      <c r="G57" s="59">
        <v>35.869999999999997</v>
      </c>
      <c r="H57" s="59">
        <f t="shared" ref="H57:H64" si="5">G57*F57</f>
        <v>286.95999999999998</v>
      </c>
    </row>
    <row r="58" spans="1:8" ht="45">
      <c r="A58" s="57">
        <v>3</v>
      </c>
      <c r="B58" s="58" t="s">
        <v>215</v>
      </c>
      <c r="C58" s="58" t="s">
        <v>223</v>
      </c>
      <c r="D58" s="33">
        <v>6</v>
      </c>
      <c r="E58" s="33">
        <v>6</v>
      </c>
      <c r="F58" s="33">
        <f t="shared" si="4"/>
        <v>12</v>
      </c>
      <c r="G58" s="59">
        <v>6.98</v>
      </c>
      <c r="H58" s="59">
        <f t="shared" si="5"/>
        <v>83.76</v>
      </c>
    </row>
    <row r="59" spans="1:8" ht="135">
      <c r="A59" s="57">
        <v>4</v>
      </c>
      <c r="B59" s="58" t="s">
        <v>224</v>
      </c>
      <c r="C59" s="58" t="s">
        <v>214</v>
      </c>
      <c r="D59" s="33">
        <v>2</v>
      </c>
      <c r="E59" s="33">
        <v>1</v>
      </c>
      <c r="F59" s="33">
        <f t="shared" si="4"/>
        <v>3</v>
      </c>
      <c r="G59" s="59">
        <v>51.4</v>
      </c>
      <c r="H59" s="59">
        <f t="shared" si="5"/>
        <v>154.19999999999999</v>
      </c>
    </row>
    <row r="60" spans="1:8" ht="105">
      <c r="A60" s="57">
        <v>5</v>
      </c>
      <c r="B60" s="58" t="s">
        <v>225</v>
      </c>
      <c r="C60" s="33" t="s">
        <v>223</v>
      </c>
      <c r="D60" s="33">
        <v>3</v>
      </c>
      <c r="E60" s="33">
        <v>3</v>
      </c>
      <c r="F60" s="33">
        <f t="shared" si="4"/>
        <v>6</v>
      </c>
      <c r="G60" s="59">
        <v>8.36</v>
      </c>
      <c r="H60" s="59">
        <f t="shared" si="5"/>
        <v>50.16</v>
      </c>
    </row>
    <row r="61" spans="1:8" ht="30">
      <c r="A61" s="57">
        <v>6</v>
      </c>
      <c r="B61" s="58" t="s">
        <v>378</v>
      </c>
      <c r="C61" s="165" t="s">
        <v>223</v>
      </c>
      <c r="D61" s="33">
        <v>8</v>
      </c>
      <c r="E61" s="33">
        <v>8</v>
      </c>
      <c r="F61" s="33">
        <f t="shared" si="4"/>
        <v>16</v>
      </c>
      <c r="G61" s="59">
        <v>3.03</v>
      </c>
      <c r="H61" s="59">
        <f t="shared" si="5"/>
        <v>48.48</v>
      </c>
    </row>
    <row r="62" spans="1:8" ht="26.25">
      <c r="A62" s="57">
        <v>7</v>
      </c>
      <c r="B62" s="195" t="s">
        <v>407</v>
      </c>
      <c r="C62" s="165" t="s">
        <v>381</v>
      </c>
      <c r="D62" s="33">
        <v>2</v>
      </c>
      <c r="E62" s="33">
        <v>1</v>
      </c>
      <c r="F62" s="33">
        <f t="shared" si="4"/>
        <v>3</v>
      </c>
      <c r="G62" s="59">
        <v>21.47</v>
      </c>
      <c r="H62" s="59">
        <f t="shared" si="5"/>
        <v>64.41</v>
      </c>
    </row>
    <row r="63" spans="1:8">
      <c r="A63" s="57">
        <v>8</v>
      </c>
      <c r="B63" s="58" t="s">
        <v>379</v>
      </c>
      <c r="C63" s="165" t="s">
        <v>381</v>
      </c>
      <c r="D63" s="33">
        <v>2</v>
      </c>
      <c r="E63" s="33">
        <v>2</v>
      </c>
      <c r="F63" s="33">
        <f t="shared" si="4"/>
        <v>4</v>
      </c>
      <c r="G63" s="59">
        <v>21.53</v>
      </c>
      <c r="H63" s="59">
        <f t="shared" si="5"/>
        <v>86.12</v>
      </c>
    </row>
    <row r="64" spans="1:8" ht="30">
      <c r="A64" s="57">
        <v>9</v>
      </c>
      <c r="B64" s="58" t="s">
        <v>216</v>
      </c>
      <c r="C64" s="33" t="s">
        <v>227</v>
      </c>
      <c r="D64" s="33">
        <v>1</v>
      </c>
      <c r="E64" s="33">
        <v>0</v>
      </c>
      <c r="F64" s="33">
        <f t="shared" si="4"/>
        <v>1</v>
      </c>
      <c r="G64" s="59">
        <v>8.25</v>
      </c>
      <c r="H64" s="59">
        <f t="shared" si="5"/>
        <v>8.25</v>
      </c>
    </row>
    <row r="65" spans="1:8" ht="15.75" thickBot="1">
      <c r="A65" s="60"/>
      <c r="B65" s="61" t="s">
        <v>217</v>
      </c>
      <c r="C65" s="62"/>
      <c r="D65" s="33"/>
      <c r="E65" s="33"/>
      <c r="F65" s="63"/>
      <c r="G65" s="59"/>
      <c r="H65" s="64">
        <f>SUM(H56:H64)</f>
        <v>1022.34</v>
      </c>
    </row>
    <row r="66" spans="1:8" ht="15.75" thickBot="1">
      <c r="A66" s="65"/>
      <c r="B66" s="61" t="s">
        <v>218</v>
      </c>
      <c r="C66" s="61"/>
      <c r="D66" s="66"/>
      <c r="E66" s="67"/>
      <c r="F66" s="68"/>
      <c r="G66" s="66"/>
      <c r="H66" s="69">
        <f>H65/12</f>
        <v>85.195000000000007</v>
      </c>
    </row>
    <row r="67" spans="1:8">
      <c r="A67" s="5"/>
      <c r="F67" s="35"/>
    </row>
    <row r="68" spans="1:8">
      <c r="A68" s="5"/>
      <c r="F68" s="35"/>
    </row>
    <row r="69" spans="1:8">
      <c r="A69" s="5"/>
      <c r="F69" s="35"/>
    </row>
    <row r="70" spans="1:8">
      <c r="A70" s="5"/>
      <c r="F70" s="35"/>
    </row>
    <row r="71" spans="1:8">
      <c r="A71" s="5"/>
      <c r="F71" s="35"/>
    </row>
    <row r="72" spans="1:8">
      <c r="A72" s="5"/>
      <c r="F72" s="35"/>
    </row>
    <row r="73" spans="1:8">
      <c r="A73" s="5"/>
      <c r="F73" s="35"/>
    </row>
    <row r="74" spans="1:8">
      <c r="A74" s="5"/>
      <c r="F74" s="35"/>
    </row>
    <row r="75" spans="1:8">
      <c r="A75" s="5"/>
      <c r="F75" s="35"/>
    </row>
    <row r="76" spans="1:8">
      <c r="A76" s="5"/>
      <c r="F76" s="35"/>
    </row>
    <row r="77" spans="1:8">
      <c r="A77" s="5"/>
      <c r="F77" s="35"/>
    </row>
    <row r="78" spans="1:8">
      <c r="A78" s="5"/>
      <c r="F78" s="35"/>
    </row>
    <row r="79" spans="1:8">
      <c r="A79" s="5"/>
      <c r="F79" s="35"/>
    </row>
    <row r="80" spans="1:8">
      <c r="A80" s="5"/>
      <c r="F80" s="35"/>
    </row>
    <row r="81" spans="1:6">
      <c r="A81" s="5"/>
      <c r="F81" s="35"/>
    </row>
    <row r="82" spans="1:6">
      <c r="A82" s="5"/>
      <c r="F82" s="35"/>
    </row>
    <row r="83" spans="1:6">
      <c r="A83" s="5"/>
      <c r="F83" s="35"/>
    </row>
    <row r="84" spans="1:6">
      <c r="A84" s="5"/>
      <c r="F84" s="35"/>
    </row>
    <row r="85" spans="1:6">
      <c r="A85" s="5"/>
      <c r="F85" s="35"/>
    </row>
    <row r="86" spans="1:6">
      <c r="A86" s="5"/>
      <c r="F86" s="35"/>
    </row>
    <row r="87" spans="1:6">
      <c r="A87" s="5"/>
      <c r="F87" s="35"/>
    </row>
    <row r="88" spans="1:6">
      <c r="A88" s="5"/>
      <c r="F88" s="35"/>
    </row>
    <row r="89" spans="1:6">
      <c r="A89" s="5"/>
      <c r="F89" s="35"/>
    </row>
    <row r="90" spans="1:6">
      <c r="A90" s="5"/>
      <c r="F90" s="35"/>
    </row>
    <row r="91" spans="1:6">
      <c r="A91" s="5"/>
      <c r="F91" s="35"/>
    </row>
    <row r="92" spans="1:6">
      <c r="A92" s="5"/>
      <c r="F92" s="35"/>
    </row>
    <row r="93" spans="1:6">
      <c r="A93" s="5"/>
      <c r="F93" s="35"/>
    </row>
    <row r="94" spans="1:6">
      <c r="A94" s="5"/>
      <c r="F94" s="35"/>
    </row>
    <row r="95" spans="1:6">
      <c r="A95" s="5"/>
      <c r="F95" s="35"/>
    </row>
    <row r="96" spans="1:6">
      <c r="A96" s="5"/>
      <c r="F96" s="35"/>
    </row>
    <row r="97" spans="1:6">
      <c r="A97" s="5"/>
      <c r="F97" s="35"/>
    </row>
    <row r="98" spans="1:6">
      <c r="A98" s="5"/>
      <c r="F98" s="35"/>
    </row>
    <row r="99" spans="1:6">
      <c r="A99" s="5"/>
      <c r="F99" s="35"/>
    </row>
    <row r="100" spans="1:6">
      <c r="A100" s="5"/>
      <c r="F100" s="35"/>
    </row>
    <row r="101" spans="1:6">
      <c r="A101" s="5"/>
      <c r="F101" s="35"/>
    </row>
    <row r="102" spans="1:6">
      <c r="A102" s="5"/>
      <c r="F102" s="35"/>
    </row>
    <row r="103" spans="1:6">
      <c r="A103" s="5"/>
      <c r="F103" s="35"/>
    </row>
    <row r="104" spans="1:6">
      <c r="A104" s="5"/>
      <c r="F104" s="35"/>
    </row>
    <row r="105" spans="1:6">
      <c r="A105" s="5"/>
      <c r="F105" s="35"/>
    </row>
    <row r="106" spans="1:6">
      <c r="A106" s="5"/>
      <c r="F106" s="35"/>
    </row>
    <row r="107" spans="1:6">
      <c r="A107" s="5"/>
      <c r="F107" s="35"/>
    </row>
    <row r="108" spans="1:6">
      <c r="A108" s="5"/>
      <c r="F108" s="35"/>
    </row>
    <row r="109" spans="1:6">
      <c r="A109" s="5"/>
      <c r="F109" s="35"/>
    </row>
    <row r="110" spans="1:6">
      <c r="A110" s="5"/>
      <c r="F110" s="35"/>
    </row>
    <row r="111" spans="1:6">
      <c r="A111" s="5"/>
      <c r="F111" s="35"/>
    </row>
    <row r="112" spans="1:6">
      <c r="A112" s="5"/>
      <c r="F112" s="35"/>
    </row>
    <row r="113" spans="1:6">
      <c r="A113" s="5"/>
      <c r="F113" s="35"/>
    </row>
    <row r="114" spans="1:6">
      <c r="A114" s="5"/>
      <c r="F114" s="35"/>
    </row>
    <row r="115" spans="1:6">
      <c r="A115" s="5"/>
      <c r="F115" s="35"/>
    </row>
    <row r="116" spans="1:6">
      <c r="A116" s="5"/>
      <c r="F116" s="35"/>
    </row>
    <row r="117" spans="1:6">
      <c r="A117" s="5"/>
      <c r="F117" s="35"/>
    </row>
    <row r="118" spans="1:6">
      <c r="A118" s="5"/>
      <c r="F118" s="35"/>
    </row>
    <row r="119" spans="1:6">
      <c r="A119" s="5"/>
      <c r="F119" s="35"/>
    </row>
    <row r="120" spans="1:6">
      <c r="A120" s="5"/>
      <c r="F120" s="35"/>
    </row>
    <row r="121" spans="1:6">
      <c r="A121" s="5"/>
      <c r="F121" s="35"/>
    </row>
    <row r="122" spans="1:6">
      <c r="A122" s="5"/>
      <c r="F122" s="35"/>
    </row>
    <row r="123" spans="1:6">
      <c r="A123" s="5"/>
      <c r="F123" s="35"/>
    </row>
    <row r="124" spans="1:6">
      <c r="A124" s="5"/>
      <c r="F124" s="35"/>
    </row>
    <row r="125" spans="1:6">
      <c r="A125" s="5"/>
      <c r="F125" s="35"/>
    </row>
    <row r="126" spans="1:6">
      <c r="A126" s="5"/>
      <c r="F126" s="35"/>
    </row>
    <row r="127" spans="1:6">
      <c r="A127" s="5"/>
      <c r="F127" s="35"/>
    </row>
    <row r="128" spans="1:6">
      <c r="A128" s="5"/>
      <c r="F128" s="35"/>
    </row>
    <row r="129" spans="1:6">
      <c r="A129" s="5"/>
      <c r="F129" s="35"/>
    </row>
    <row r="130" spans="1:6">
      <c r="A130" s="5"/>
      <c r="F130" s="35"/>
    </row>
    <row r="131" spans="1:6">
      <c r="A131" s="5"/>
      <c r="F131" s="35"/>
    </row>
    <row r="132" spans="1:6">
      <c r="A132" s="5"/>
      <c r="F132" s="35"/>
    </row>
    <row r="133" spans="1:6">
      <c r="A133" s="5"/>
      <c r="F133" s="35"/>
    </row>
    <row r="134" spans="1:6">
      <c r="A134" s="5"/>
      <c r="F134" s="35"/>
    </row>
    <row r="135" spans="1:6">
      <c r="A135" s="5"/>
      <c r="F135" s="35"/>
    </row>
    <row r="136" spans="1:6">
      <c r="A136" s="5"/>
      <c r="F136" s="35"/>
    </row>
    <row r="137" spans="1:6">
      <c r="A137" s="5"/>
      <c r="F137" s="35"/>
    </row>
    <row r="138" spans="1:6">
      <c r="A138" s="5"/>
      <c r="F138" s="35"/>
    </row>
    <row r="139" spans="1:6">
      <c r="A139" s="5"/>
      <c r="F139" s="35"/>
    </row>
    <row r="140" spans="1:6">
      <c r="A140" s="5"/>
      <c r="F140" s="35"/>
    </row>
    <row r="141" spans="1:6">
      <c r="A141" s="5"/>
      <c r="F141" s="35"/>
    </row>
    <row r="142" spans="1:6">
      <c r="A142" s="5"/>
      <c r="F142" s="35"/>
    </row>
    <row r="143" spans="1:6">
      <c r="A143" s="5"/>
      <c r="F143" s="35"/>
    </row>
    <row r="144" spans="1:6">
      <c r="A144" s="5"/>
      <c r="F144" s="35"/>
    </row>
    <row r="145" spans="1:6">
      <c r="A145" s="5"/>
      <c r="F145" s="35"/>
    </row>
    <row r="146" spans="1:6">
      <c r="A146" s="5"/>
      <c r="F146" s="35"/>
    </row>
    <row r="147" spans="1:6">
      <c r="A147" s="5"/>
      <c r="F147" s="35"/>
    </row>
    <row r="148" spans="1:6">
      <c r="A148" s="5"/>
      <c r="F148" s="35"/>
    </row>
    <row r="149" spans="1:6">
      <c r="A149" s="5"/>
      <c r="F149" s="35"/>
    </row>
    <row r="150" spans="1:6">
      <c r="A150" s="5"/>
      <c r="F150" s="35"/>
    </row>
    <row r="151" spans="1:6">
      <c r="A151" s="5"/>
      <c r="F151" s="35"/>
    </row>
    <row r="152" spans="1:6">
      <c r="A152" s="5"/>
      <c r="F152" s="35"/>
    </row>
    <row r="153" spans="1:6">
      <c r="A153" s="5"/>
      <c r="F153" s="35"/>
    </row>
    <row r="154" spans="1:6">
      <c r="A154" s="5"/>
      <c r="F154" s="35"/>
    </row>
    <row r="155" spans="1:6">
      <c r="A155" s="5"/>
      <c r="F155" s="35"/>
    </row>
    <row r="156" spans="1:6">
      <c r="A156" s="5"/>
      <c r="F156" s="35"/>
    </row>
    <row r="157" spans="1:6">
      <c r="A157" s="5"/>
      <c r="F157" s="35"/>
    </row>
    <row r="158" spans="1:6">
      <c r="A158" s="5"/>
      <c r="F158" s="35"/>
    </row>
    <row r="159" spans="1:6">
      <c r="A159" s="5"/>
      <c r="F159" s="35"/>
    </row>
    <row r="160" spans="1:6">
      <c r="A160" s="5"/>
      <c r="F160" s="35"/>
    </row>
    <row r="161" spans="1:6">
      <c r="A161" s="5"/>
      <c r="F161" s="35"/>
    </row>
    <row r="162" spans="1:6">
      <c r="A162" s="5"/>
      <c r="F162" s="35"/>
    </row>
    <row r="163" spans="1:6">
      <c r="A163" s="5"/>
      <c r="F163" s="35"/>
    </row>
    <row r="164" spans="1:6">
      <c r="A164" s="5"/>
      <c r="F164" s="35"/>
    </row>
    <row r="165" spans="1:6">
      <c r="A165" s="5"/>
      <c r="F165" s="35"/>
    </row>
    <row r="166" spans="1:6">
      <c r="A166" s="5"/>
      <c r="F166" s="35"/>
    </row>
    <row r="167" spans="1:6">
      <c r="A167" s="5"/>
      <c r="F167" s="35"/>
    </row>
    <row r="168" spans="1:6">
      <c r="A168" s="5"/>
      <c r="F168" s="35"/>
    </row>
    <row r="169" spans="1:6">
      <c r="A169" s="5"/>
      <c r="F169" s="35"/>
    </row>
    <row r="170" spans="1:6">
      <c r="A170" s="5"/>
      <c r="F170" s="35"/>
    </row>
    <row r="171" spans="1:6">
      <c r="A171" s="5"/>
      <c r="F171" s="35"/>
    </row>
    <row r="172" spans="1:6">
      <c r="A172" s="5"/>
      <c r="F172" s="35"/>
    </row>
    <row r="173" spans="1:6">
      <c r="A173" s="5"/>
      <c r="F173" s="35"/>
    </row>
    <row r="174" spans="1:6">
      <c r="A174" s="5"/>
      <c r="F174" s="35"/>
    </row>
    <row r="175" spans="1:6">
      <c r="A175" s="5"/>
      <c r="F175" s="35"/>
    </row>
    <row r="176" spans="1:6">
      <c r="A176" s="5"/>
      <c r="F176" s="35"/>
    </row>
    <row r="177" spans="1:6">
      <c r="A177" s="5"/>
      <c r="F177" s="35"/>
    </row>
    <row r="178" spans="1:6">
      <c r="A178" s="5"/>
      <c r="F178" s="35"/>
    </row>
    <row r="179" spans="1:6">
      <c r="A179" s="5"/>
      <c r="F179" s="35"/>
    </row>
    <row r="180" spans="1:6">
      <c r="A180" s="5"/>
      <c r="F180" s="35"/>
    </row>
    <row r="181" spans="1:6">
      <c r="A181" s="5"/>
      <c r="F181" s="35"/>
    </row>
    <row r="182" spans="1:6">
      <c r="A182" s="5"/>
      <c r="F182" s="35"/>
    </row>
    <row r="183" spans="1:6">
      <c r="A183" s="5"/>
      <c r="F183" s="35"/>
    </row>
    <row r="184" spans="1:6">
      <c r="A184" s="5"/>
      <c r="F184" s="35"/>
    </row>
    <row r="185" spans="1:6">
      <c r="A185" s="5"/>
      <c r="F185" s="35"/>
    </row>
    <row r="186" spans="1:6">
      <c r="A186" s="5"/>
      <c r="F186" s="35"/>
    </row>
    <row r="187" spans="1:6">
      <c r="A187" s="5"/>
      <c r="F187" s="35"/>
    </row>
    <row r="188" spans="1:6">
      <c r="A188" s="5"/>
      <c r="F188" s="35"/>
    </row>
    <row r="189" spans="1:6">
      <c r="A189" s="5"/>
      <c r="F189" s="35"/>
    </row>
    <row r="190" spans="1:6">
      <c r="A190" s="5"/>
      <c r="F190" s="35"/>
    </row>
    <row r="191" spans="1:6">
      <c r="A191" s="5"/>
      <c r="F191" s="35"/>
    </row>
    <row r="192" spans="1:6">
      <c r="A192" s="5"/>
      <c r="F192" s="35"/>
    </row>
    <row r="193" spans="1:6">
      <c r="A193" s="5"/>
      <c r="F193" s="35"/>
    </row>
    <row r="194" spans="1:6">
      <c r="A194" s="5"/>
      <c r="F194" s="35"/>
    </row>
    <row r="195" spans="1:6">
      <c r="A195" s="5"/>
      <c r="F195" s="35"/>
    </row>
    <row r="196" spans="1:6">
      <c r="A196" s="5"/>
      <c r="F196" s="35"/>
    </row>
    <row r="197" spans="1:6">
      <c r="A197" s="5"/>
      <c r="F197" s="35"/>
    </row>
    <row r="198" spans="1:6">
      <c r="A198" s="5"/>
      <c r="F198" s="35"/>
    </row>
    <row r="199" spans="1:6">
      <c r="A199" s="5"/>
      <c r="F199" s="35"/>
    </row>
    <row r="200" spans="1:6">
      <c r="A200" s="5"/>
      <c r="F200" s="35"/>
    </row>
    <row r="201" spans="1:6">
      <c r="A201" s="5"/>
      <c r="F201" s="35"/>
    </row>
    <row r="202" spans="1:6">
      <c r="A202" s="5"/>
      <c r="F202" s="35"/>
    </row>
    <row r="203" spans="1:6">
      <c r="A203" s="5"/>
      <c r="F203" s="35"/>
    </row>
    <row r="204" spans="1:6">
      <c r="A204" s="5"/>
      <c r="F204" s="35"/>
    </row>
    <row r="205" spans="1:6">
      <c r="A205" s="5"/>
      <c r="F205" s="35"/>
    </row>
    <row r="206" spans="1:6">
      <c r="A206" s="5"/>
      <c r="F206" s="35"/>
    </row>
    <row r="207" spans="1:6">
      <c r="A207" s="5"/>
      <c r="F207" s="35"/>
    </row>
    <row r="208" spans="1:6">
      <c r="A208" s="5"/>
      <c r="F208" s="35"/>
    </row>
    <row r="209" spans="1:6">
      <c r="A209" s="5"/>
      <c r="F209" s="35"/>
    </row>
    <row r="210" spans="1:6">
      <c r="A210" s="5"/>
      <c r="F210" s="35"/>
    </row>
    <row r="211" spans="1:6">
      <c r="A211" s="5"/>
      <c r="F211" s="35"/>
    </row>
  </sheetData>
  <mergeCells count="8">
    <mergeCell ref="A54:H54"/>
    <mergeCell ref="A9:H9"/>
    <mergeCell ref="B28:G28"/>
    <mergeCell ref="A1:H1"/>
    <mergeCell ref="A2:H2"/>
    <mergeCell ref="A4:H4"/>
    <mergeCell ref="A5:H5"/>
    <mergeCell ref="A30:H30"/>
  </mergeCells>
  <pageMargins left="0.511811024" right="0.511811024" top="0.87124999999999997" bottom="0.78740157499999996" header="0" footer="0"/>
  <pageSetup paperSize="9" orientation="landscape" r:id="rId1"/>
  <headerFooter>
    <oddHeader>&amp;C&amp;"-,Negrito itálico"Processo 23069.161254/2024-90
PE XX/2024</oddHeader>
    <oddFooter>&amp;L&amp;A</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0F0E5-2708-44A3-8C8E-548353E01CD1}">
  <dimension ref="A1:AB136"/>
  <sheetViews>
    <sheetView view="pageBreakPreview" topLeftCell="A31" zoomScale="60" zoomScaleNormal="90" workbookViewId="0">
      <selection activeCell="A46" sqref="A46:XFD46"/>
    </sheetView>
  </sheetViews>
  <sheetFormatPr defaultColWidth="14.42578125" defaultRowHeight="15"/>
  <cols>
    <col min="1" max="1" width="7.140625" customWidth="1"/>
    <col min="2" max="2" width="34.7109375" customWidth="1"/>
    <col min="3" max="3" width="6" customWidth="1"/>
    <col min="4" max="4" width="16.28515625" customWidth="1"/>
    <col min="5" max="5" width="16" customWidth="1"/>
    <col min="6" max="6" width="15.140625" customWidth="1"/>
    <col min="7" max="7" width="12.85546875" customWidth="1"/>
    <col min="8" max="8" width="18" customWidth="1"/>
    <col min="9" max="10" width="19.5703125" customWidth="1"/>
    <col min="11" max="11" width="7.140625" customWidth="1"/>
    <col min="12" max="12" width="8.5703125" customWidth="1"/>
    <col min="13" max="13" width="7.7109375" customWidth="1"/>
    <col min="14" max="14" width="8.28515625" customWidth="1"/>
    <col min="15" max="15" width="8.7109375" customWidth="1"/>
    <col min="16" max="16" width="8" customWidth="1"/>
    <col min="17" max="17" width="7.28515625" customWidth="1"/>
    <col min="18" max="18" width="7.7109375" customWidth="1"/>
    <col min="19" max="20" width="6" customWidth="1"/>
    <col min="21" max="21" width="8.28515625" customWidth="1"/>
    <col min="22" max="28" width="8.7109375" customWidth="1"/>
  </cols>
  <sheetData>
    <row r="1" spans="1:28" ht="15.75">
      <c r="A1" s="254" t="s">
        <v>0</v>
      </c>
      <c r="B1" s="211"/>
      <c r="C1" s="211"/>
      <c r="D1" s="211"/>
      <c r="E1" s="211"/>
      <c r="F1" s="211"/>
      <c r="G1" s="211"/>
      <c r="H1" s="211"/>
      <c r="I1" s="51"/>
      <c r="J1" s="36"/>
      <c r="K1" s="36"/>
      <c r="L1" s="36"/>
      <c r="M1" s="36"/>
      <c r="N1" s="36"/>
      <c r="O1" s="36"/>
      <c r="P1" s="36"/>
      <c r="Q1" s="36"/>
      <c r="R1" s="36"/>
      <c r="S1" s="36"/>
      <c r="T1" s="36"/>
      <c r="U1" s="36"/>
      <c r="V1" s="36"/>
      <c r="W1" s="36"/>
      <c r="X1" s="36"/>
      <c r="Y1" s="36"/>
      <c r="Z1" s="36"/>
      <c r="AA1" s="36"/>
      <c r="AB1" s="36"/>
    </row>
    <row r="2" spans="1:28" ht="15.75">
      <c r="A2" s="255" t="s">
        <v>1</v>
      </c>
      <c r="B2" s="211"/>
      <c r="C2" s="211"/>
      <c r="D2" s="211"/>
      <c r="E2" s="211"/>
      <c r="F2" s="211"/>
      <c r="G2" s="211"/>
      <c r="H2" s="211"/>
      <c r="I2" s="52"/>
      <c r="J2" s="5"/>
      <c r="K2" s="5"/>
      <c r="L2" s="5"/>
      <c r="M2" s="5"/>
      <c r="N2" s="5"/>
      <c r="O2" s="5"/>
      <c r="P2" s="5"/>
      <c r="Q2" s="5"/>
      <c r="R2" s="5"/>
      <c r="S2" s="5"/>
      <c r="T2" s="5"/>
      <c r="U2" s="5"/>
    </row>
    <row r="3" spans="1:28">
      <c r="A3" s="4"/>
      <c r="B3" s="6"/>
      <c r="C3" s="6"/>
      <c r="D3" s="6"/>
      <c r="E3" s="6"/>
      <c r="F3" s="6"/>
      <c r="G3" s="6"/>
      <c r="H3" s="6"/>
      <c r="I3" s="6"/>
      <c r="J3" s="6"/>
      <c r="K3" s="6"/>
      <c r="L3" s="6"/>
      <c r="M3" s="6"/>
      <c r="N3" s="6"/>
      <c r="O3" s="6"/>
      <c r="P3" s="6"/>
      <c r="Q3" s="6"/>
      <c r="R3" s="6"/>
      <c r="S3" s="6"/>
      <c r="T3" s="6"/>
      <c r="U3" s="6"/>
    </row>
    <row r="4" spans="1:28">
      <c r="A4" s="257" t="s">
        <v>401</v>
      </c>
      <c r="B4" s="211"/>
      <c r="C4" s="211"/>
      <c r="D4" s="211"/>
      <c r="E4" s="211"/>
      <c r="F4" s="211"/>
      <c r="G4" s="211"/>
      <c r="H4" s="211"/>
      <c r="I4" s="1"/>
      <c r="J4" s="1"/>
    </row>
    <row r="5" spans="1:28" ht="35.25" customHeight="1">
      <c r="A5" s="221" t="s">
        <v>369</v>
      </c>
      <c r="B5" s="211"/>
      <c r="C5" s="211"/>
      <c r="D5" s="211"/>
      <c r="E5" s="211"/>
      <c r="F5" s="211"/>
      <c r="G5" s="211"/>
      <c r="H5" s="211"/>
      <c r="I5" s="9"/>
      <c r="J5" s="9"/>
    </row>
    <row r="7" spans="1:28">
      <c r="A7" s="5"/>
      <c r="F7" s="35"/>
    </row>
    <row r="8" spans="1:28">
      <c r="A8" s="54"/>
      <c r="B8" s="54"/>
      <c r="C8" s="54"/>
      <c r="D8" s="54"/>
      <c r="E8" s="54"/>
      <c r="F8" s="54"/>
      <c r="G8" s="55"/>
      <c r="H8" s="56"/>
      <c r="I8" s="7"/>
      <c r="J8" s="7"/>
      <c r="K8" s="7"/>
      <c r="L8" s="7"/>
      <c r="M8" s="7"/>
      <c r="N8" s="7"/>
      <c r="O8" s="7"/>
      <c r="P8" s="7"/>
      <c r="Q8" s="7"/>
      <c r="R8" s="7"/>
      <c r="S8" s="7"/>
      <c r="T8" s="7"/>
      <c r="U8" s="7"/>
      <c r="V8" s="7"/>
      <c r="W8" s="7"/>
      <c r="X8" s="7"/>
      <c r="Y8" s="7"/>
      <c r="Z8" s="7"/>
      <c r="AA8" s="7"/>
      <c r="AB8" s="7"/>
    </row>
    <row r="9" spans="1:28" ht="31.5" customHeight="1">
      <c r="A9" s="252" t="s">
        <v>414</v>
      </c>
      <c r="B9" s="223"/>
      <c r="C9" s="223"/>
      <c r="D9" s="223"/>
      <c r="E9" s="223"/>
      <c r="F9" s="223"/>
      <c r="G9" s="223"/>
      <c r="H9" s="217"/>
    </row>
    <row r="10" spans="1:28" ht="30">
      <c r="A10" s="10" t="s">
        <v>209</v>
      </c>
      <c r="B10" s="10" t="s">
        <v>210</v>
      </c>
      <c r="C10" s="10" t="s">
        <v>209</v>
      </c>
      <c r="D10" s="10" t="s">
        <v>219</v>
      </c>
      <c r="E10" s="10" t="s">
        <v>211</v>
      </c>
      <c r="F10" s="10" t="s">
        <v>220</v>
      </c>
      <c r="G10" s="10" t="s">
        <v>212</v>
      </c>
      <c r="H10" s="10" t="s">
        <v>213</v>
      </c>
    </row>
    <row r="11" spans="1:28" ht="60">
      <c r="A11" s="57">
        <v>1</v>
      </c>
      <c r="B11" s="164" t="s">
        <v>375</v>
      </c>
      <c r="C11" s="165" t="s">
        <v>227</v>
      </c>
      <c r="D11" s="33">
        <v>15</v>
      </c>
      <c r="E11" s="33">
        <v>0</v>
      </c>
      <c r="F11" s="33">
        <f t="shared" ref="F11:F26" si="0">D11+E11</f>
        <v>15</v>
      </c>
      <c r="G11" s="59">
        <v>20.309999999999999</v>
      </c>
      <c r="H11" s="59">
        <f t="shared" ref="H11:H26" si="1">G11*F11</f>
        <v>304.64999999999998</v>
      </c>
    </row>
    <row r="12" spans="1:28">
      <c r="A12" s="57">
        <v>2</v>
      </c>
      <c r="B12" s="164" t="s">
        <v>388</v>
      </c>
      <c r="C12" s="161" t="s">
        <v>389</v>
      </c>
      <c r="D12" s="33">
        <v>15</v>
      </c>
      <c r="E12" s="33">
        <v>0</v>
      </c>
      <c r="F12" s="33">
        <f t="shared" si="0"/>
        <v>15</v>
      </c>
      <c r="G12" s="59">
        <v>25.5</v>
      </c>
      <c r="H12" s="59">
        <f t="shared" si="1"/>
        <v>382.5</v>
      </c>
    </row>
    <row r="13" spans="1:28">
      <c r="A13" s="57">
        <v>3</v>
      </c>
      <c r="B13" s="164" t="s">
        <v>390</v>
      </c>
      <c r="C13" s="161" t="s">
        <v>389</v>
      </c>
      <c r="D13" s="33">
        <v>15</v>
      </c>
      <c r="E13" s="33">
        <v>0</v>
      </c>
      <c r="F13" s="33">
        <f t="shared" si="0"/>
        <v>15</v>
      </c>
      <c r="G13" s="59">
        <v>24.73</v>
      </c>
      <c r="H13" s="59">
        <f t="shared" si="1"/>
        <v>370.95</v>
      </c>
    </row>
    <row r="14" spans="1:28">
      <c r="A14" s="57">
        <v>4</v>
      </c>
      <c r="B14" s="164" t="s">
        <v>391</v>
      </c>
      <c r="C14" s="165" t="s">
        <v>227</v>
      </c>
      <c r="D14" s="33">
        <v>15</v>
      </c>
      <c r="E14" s="33">
        <v>0</v>
      </c>
      <c r="F14" s="33">
        <f t="shared" si="0"/>
        <v>15</v>
      </c>
      <c r="G14" s="59">
        <v>28.29</v>
      </c>
      <c r="H14" s="59">
        <f t="shared" si="1"/>
        <v>424.34999999999997</v>
      </c>
      <c r="I14" s="7"/>
      <c r="J14" s="7"/>
      <c r="K14" s="7"/>
      <c r="L14" s="7"/>
      <c r="M14" s="7"/>
      <c r="N14" s="7"/>
      <c r="O14" s="7"/>
      <c r="P14" s="7"/>
      <c r="Q14" s="7"/>
      <c r="R14" s="7"/>
      <c r="S14" s="7"/>
      <c r="T14" s="7"/>
      <c r="U14" s="7"/>
      <c r="V14" s="7"/>
      <c r="W14" s="7"/>
      <c r="X14" s="7"/>
      <c r="Y14" s="7"/>
      <c r="Z14" s="7"/>
      <c r="AA14" s="7"/>
      <c r="AB14" s="7"/>
    </row>
    <row r="15" spans="1:28">
      <c r="A15" s="57">
        <v>5</v>
      </c>
      <c r="B15" s="164" t="s">
        <v>392</v>
      </c>
      <c r="C15" s="165" t="s">
        <v>227</v>
      </c>
      <c r="D15" s="33">
        <v>15</v>
      </c>
      <c r="E15" s="33">
        <v>0</v>
      </c>
      <c r="F15" s="33">
        <f t="shared" si="0"/>
        <v>15</v>
      </c>
      <c r="G15" s="59">
        <v>20.51</v>
      </c>
      <c r="H15" s="59">
        <f t="shared" si="1"/>
        <v>307.65000000000003</v>
      </c>
      <c r="I15" s="7"/>
      <c r="J15" s="7"/>
      <c r="K15" s="7"/>
      <c r="L15" s="7"/>
      <c r="M15" s="7"/>
      <c r="N15" s="7"/>
      <c r="O15" s="7"/>
      <c r="P15" s="7"/>
      <c r="Q15" s="7"/>
      <c r="R15" s="7"/>
      <c r="S15" s="7"/>
      <c r="T15" s="7"/>
      <c r="U15" s="7"/>
      <c r="V15" s="7"/>
      <c r="W15" s="7"/>
      <c r="X15" s="7"/>
      <c r="Y15" s="7"/>
      <c r="Z15" s="7"/>
      <c r="AA15" s="7"/>
      <c r="AB15" s="7"/>
    </row>
    <row r="16" spans="1:28">
      <c r="A16" s="57">
        <v>6</v>
      </c>
      <c r="B16" s="164" t="s">
        <v>393</v>
      </c>
      <c r="C16" s="165" t="s">
        <v>227</v>
      </c>
      <c r="D16" s="33">
        <v>15</v>
      </c>
      <c r="E16" s="33">
        <v>0</v>
      </c>
      <c r="F16" s="33">
        <f t="shared" si="0"/>
        <v>15</v>
      </c>
      <c r="G16" s="59">
        <v>23.47</v>
      </c>
      <c r="H16" s="59">
        <f t="shared" si="1"/>
        <v>352.04999999999995</v>
      </c>
      <c r="I16" s="7"/>
      <c r="J16" s="7"/>
      <c r="K16" s="7"/>
      <c r="L16" s="7"/>
      <c r="M16" s="7"/>
      <c r="N16" s="7"/>
      <c r="O16" s="7"/>
      <c r="P16" s="7"/>
      <c r="Q16" s="7"/>
      <c r="R16" s="7"/>
      <c r="S16" s="7"/>
      <c r="T16" s="7"/>
      <c r="U16" s="7"/>
      <c r="V16" s="7"/>
      <c r="W16" s="7"/>
      <c r="X16" s="7"/>
      <c r="Y16" s="7"/>
      <c r="Z16" s="7"/>
      <c r="AA16" s="7"/>
      <c r="AB16" s="7"/>
    </row>
    <row r="17" spans="1:28" ht="30">
      <c r="A17" s="57">
        <v>7</v>
      </c>
      <c r="B17" s="164" t="s">
        <v>403</v>
      </c>
      <c r="C17" s="165" t="s">
        <v>227</v>
      </c>
      <c r="D17" s="33">
        <v>300</v>
      </c>
      <c r="E17" s="33">
        <v>0</v>
      </c>
      <c r="F17" s="33">
        <f t="shared" si="0"/>
        <v>300</v>
      </c>
      <c r="G17" s="59">
        <v>4.43</v>
      </c>
      <c r="H17" s="59">
        <f t="shared" si="1"/>
        <v>1329</v>
      </c>
      <c r="I17" s="7"/>
      <c r="J17" s="7"/>
      <c r="K17" s="7"/>
      <c r="L17" s="7"/>
      <c r="M17" s="7"/>
      <c r="N17" s="7"/>
      <c r="O17" s="7"/>
      <c r="P17" s="7"/>
      <c r="Q17" s="7"/>
      <c r="R17" s="7"/>
      <c r="S17" s="7"/>
      <c r="T17" s="7"/>
      <c r="U17" s="7"/>
      <c r="V17" s="7"/>
      <c r="W17" s="7"/>
      <c r="X17" s="7"/>
      <c r="Y17" s="7"/>
      <c r="Z17" s="7"/>
      <c r="AA17" s="7"/>
      <c r="AB17" s="7"/>
    </row>
    <row r="18" spans="1:28" ht="30">
      <c r="A18" s="57">
        <v>8</v>
      </c>
      <c r="B18" s="164" t="s">
        <v>394</v>
      </c>
      <c r="C18" s="165" t="s">
        <v>227</v>
      </c>
      <c r="D18" s="33">
        <v>2</v>
      </c>
      <c r="E18" s="33">
        <v>0</v>
      </c>
      <c r="F18" s="33">
        <f t="shared" si="0"/>
        <v>2</v>
      </c>
      <c r="G18" s="59">
        <v>121.69</v>
      </c>
      <c r="H18" s="59">
        <f t="shared" si="1"/>
        <v>243.38</v>
      </c>
      <c r="I18" s="7"/>
      <c r="J18" s="7"/>
      <c r="K18" s="7"/>
      <c r="L18" s="7"/>
      <c r="M18" s="7"/>
      <c r="N18" s="7"/>
      <c r="O18" s="7"/>
      <c r="P18" s="7"/>
      <c r="Q18" s="7"/>
      <c r="R18" s="7"/>
      <c r="S18" s="7"/>
      <c r="T18" s="7"/>
      <c r="U18" s="7"/>
      <c r="V18" s="7"/>
      <c r="W18" s="7"/>
      <c r="X18" s="7"/>
      <c r="Y18" s="7"/>
      <c r="Z18" s="7"/>
      <c r="AA18" s="7"/>
      <c r="AB18" s="7"/>
    </row>
    <row r="19" spans="1:28" ht="30">
      <c r="A19" s="57">
        <v>9</v>
      </c>
      <c r="B19" s="164" t="s">
        <v>395</v>
      </c>
      <c r="C19" s="165" t="s">
        <v>227</v>
      </c>
      <c r="D19" s="33">
        <v>4</v>
      </c>
      <c r="E19" s="33">
        <v>0</v>
      </c>
      <c r="F19" s="33">
        <f t="shared" si="0"/>
        <v>4</v>
      </c>
      <c r="G19" s="59">
        <v>3</v>
      </c>
      <c r="H19" s="59">
        <f t="shared" si="1"/>
        <v>12</v>
      </c>
      <c r="I19" s="7"/>
      <c r="J19" s="7"/>
      <c r="K19" s="7"/>
      <c r="L19" s="7"/>
      <c r="M19" s="7"/>
      <c r="N19" s="7"/>
      <c r="O19" s="7"/>
      <c r="P19" s="7"/>
      <c r="Q19" s="7"/>
      <c r="R19" s="7"/>
      <c r="S19" s="7"/>
      <c r="T19" s="7"/>
      <c r="U19" s="7"/>
      <c r="V19" s="7"/>
      <c r="W19" s="7"/>
      <c r="X19" s="7"/>
      <c r="Y19" s="7"/>
      <c r="Z19" s="7"/>
      <c r="AA19" s="7"/>
      <c r="AB19" s="7"/>
    </row>
    <row r="20" spans="1:28" ht="30">
      <c r="A20" s="57">
        <v>10</v>
      </c>
      <c r="B20" s="164" t="s">
        <v>396</v>
      </c>
      <c r="C20" s="165" t="s">
        <v>227</v>
      </c>
      <c r="D20" s="33">
        <v>3</v>
      </c>
      <c r="E20" s="33">
        <v>0</v>
      </c>
      <c r="F20" s="33">
        <f t="shared" si="0"/>
        <v>3</v>
      </c>
      <c r="G20" s="59">
        <v>64.900000000000006</v>
      </c>
      <c r="H20" s="59">
        <f t="shared" si="1"/>
        <v>194.70000000000002</v>
      </c>
      <c r="I20" s="7"/>
      <c r="J20" s="7"/>
      <c r="K20" s="7"/>
      <c r="L20" s="7"/>
      <c r="M20" s="7"/>
      <c r="N20" s="7"/>
      <c r="O20" s="7"/>
      <c r="P20" s="7"/>
      <c r="Q20" s="7"/>
      <c r="R20" s="7"/>
      <c r="S20" s="7"/>
      <c r="T20" s="7"/>
      <c r="U20" s="7"/>
      <c r="V20" s="7"/>
      <c r="W20" s="7"/>
      <c r="X20" s="7"/>
      <c r="Y20" s="7"/>
      <c r="Z20" s="7"/>
      <c r="AA20" s="7"/>
      <c r="AB20" s="7"/>
    </row>
    <row r="21" spans="1:28">
      <c r="A21" s="57">
        <v>11</v>
      </c>
      <c r="B21" s="164" t="s">
        <v>397</v>
      </c>
      <c r="C21" s="165" t="s">
        <v>227</v>
      </c>
      <c r="D21" s="33">
        <v>15</v>
      </c>
      <c r="E21" s="33">
        <v>0</v>
      </c>
      <c r="F21" s="33">
        <f t="shared" si="0"/>
        <v>15</v>
      </c>
      <c r="G21" s="59">
        <v>14.57</v>
      </c>
      <c r="H21" s="59">
        <f t="shared" si="1"/>
        <v>218.55</v>
      </c>
      <c r="I21" s="7"/>
      <c r="J21" s="7"/>
      <c r="K21" s="7"/>
      <c r="L21" s="7"/>
      <c r="M21" s="7"/>
      <c r="N21" s="7"/>
      <c r="O21" s="7"/>
      <c r="P21" s="7"/>
      <c r="Q21" s="7"/>
      <c r="R21" s="7"/>
      <c r="S21" s="7"/>
      <c r="T21" s="7"/>
      <c r="U21" s="7"/>
      <c r="V21" s="7"/>
      <c r="W21" s="7"/>
      <c r="X21" s="7"/>
      <c r="Y21" s="7"/>
      <c r="Z21" s="7"/>
      <c r="AA21" s="7"/>
      <c r="AB21" s="7"/>
    </row>
    <row r="22" spans="1:28" ht="45">
      <c r="A22" s="57">
        <v>12</v>
      </c>
      <c r="B22" s="164" t="s">
        <v>405</v>
      </c>
      <c r="C22" s="165" t="s">
        <v>406</v>
      </c>
      <c r="D22" s="33">
        <v>10</v>
      </c>
      <c r="E22" s="33">
        <v>0</v>
      </c>
      <c r="F22" s="33">
        <f t="shared" si="0"/>
        <v>10</v>
      </c>
      <c r="G22" s="59">
        <v>226.55</v>
      </c>
      <c r="H22" s="59">
        <f t="shared" si="1"/>
        <v>2265.5</v>
      </c>
      <c r="I22" s="7"/>
      <c r="J22" s="7"/>
      <c r="K22" s="7"/>
      <c r="L22" s="7"/>
      <c r="M22" s="7"/>
      <c r="N22" s="7"/>
      <c r="O22" s="7"/>
      <c r="P22" s="7"/>
      <c r="Q22" s="7"/>
      <c r="R22" s="7"/>
      <c r="S22" s="7"/>
      <c r="T22" s="7"/>
      <c r="U22" s="7"/>
      <c r="V22" s="7"/>
      <c r="W22" s="7"/>
      <c r="X22" s="7"/>
      <c r="Y22" s="7"/>
      <c r="Z22" s="7"/>
      <c r="AA22" s="7"/>
      <c r="AB22" s="7"/>
    </row>
    <row r="23" spans="1:28" ht="30">
      <c r="A23" s="57">
        <v>13</v>
      </c>
      <c r="B23" s="164" t="s">
        <v>398</v>
      </c>
      <c r="C23" s="165" t="s">
        <v>227</v>
      </c>
      <c r="D23" s="33">
        <v>15</v>
      </c>
      <c r="E23" s="33">
        <v>0</v>
      </c>
      <c r="F23" s="33">
        <f t="shared" si="0"/>
        <v>15</v>
      </c>
      <c r="G23" s="59">
        <v>24.59</v>
      </c>
      <c r="H23" s="59">
        <f t="shared" si="1"/>
        <v>368.85</v>
      </c>
      <c r="I23" s="7"/>
      <c r="J23" s="7"/>
      <c r="K23" s="7"/>
      <c r="L23" s="7"/>
      <c r="M23" s="7"/>
      <c r="N23" s="7"/>
      <c r="O23" s="7"/>
      <c r="P23" s="7"/>
      <c r="Q23" s="7"/>
      <c r="R23" s="7"/>
      <c r="S23" s="7"/>
      <c r="T23" s="7"/>
      <c r="U23" s="7"/>
      <c r="V23" s="7"/>
      <c r="W23" s="7"/>
      <c r="X23" s="7"/>
      <c r="Y23" s="7"/>
      <c r="Z23" s="7"/>
      <c r="AA23" s="7"/>
      <c r="AB23" s="7"/>
    </row>
    <row r="24" spans="1:28" ht="30">
      <c r="A24" s="57">
        <v>14</v>
      </c>
      <c r="B24" s="164" t="s">
        <v>200</v>
      </c>
      <c r="C24" s="161" t="s">
        <v>227</v>
      </c>
      <c r="D24" s="33">
        <v>15</v>
      </c>
      <c r="E24" s="33">
        <v>0</v>
      </c>
      <c r="F24" s="33">
        <f t="shared" si="0"/>
        <v>15</v>
      </c>
      <c r="G24" s="59">
        <v>27.47</v>
      </c>
      <c r="H24" s="163">
        <f t="shared" si="1"/>
        <v>412.04999999999995</v>
      </c>
      <c r="I24" s="7"/>
      <c r="J24" s="7"/>
      <c r="K24" s="7"/>
      <c r="L24" s="7"/>
      <c r="M24" s="7"/>
      <c r="N24" s="7"/>
      <c r="O24" s="7"/>
      <c r="P24" s="7"/>
      <c r="Q24" s="7"/>
      <c r="R24" s="7"/>
      <c r="S24" s="7"/>
      <c r="T24" s="7"/>
      <c r="U24" s="7"/>
      <c r="V24" s="7"/>
      <c r="W24" s="7"/>
      <c r="X24" s="7"/>
      <c r="Y24" s="7"/>
      <c r="Z24" s="7"/>
      <c r="AA24" s="7"/>
      <c r="AB24" s="7"/>
    </row>
    <row r="25" spans="1:28" ht="30">
      <c r="A25" s="57">
        <v>15</v>
      </c>
      <c r="B25" s="164" t="s">
        <v>202</v>
      </c>
      <c r="C25" s="161" t="s">
        <v>227</v>
      </c>
      <c r="D25" s="33">
        <v>15</v>
      </c>
      <c r="E25" s="33">
        <v>0</v>
      </c>
      <c r="F25" s="33">
        <f t="shared" si="0"/>
        <v>15</v>
      </c>
      <c r="G25" s="59">
        <v>41.27</v>
      </c>
      <c r="H25" s="163">
        <f t="shared" si="1"/>
        <v>619.05000000000007</v>
      </c>
      <c r="I25" s="7"/>
      <c r="J25" s="7"/>
      <c r="K25" s="7"/>
      <c r="L25" s="7"/>
      <c r="M25" s="7"/>
      <c r="N25" s="7"/>
      <c r="O25" s="7"/>
      <c r="P25" s="7"/>
      <c r="Q25" s="7"/>
      <c r="R25" s="7"/>
      <c r="S25" s="7"/>
      <c r="T25" s="7"/>
      <c r="U25" s="7"/>
      <c r="V25" s="7"/>
      <c r="W25" s="7"/>
      <c r="X25" s="7"/>
      <c r="Y25" s="7"/>
      <c r="Z25" s="7"/>
      <c r="AA25" s="7"/>
      <c r="AB25" s="7"/>
    </row>
    <row r="26" spans="1:28" ht="45">
      <c r="A26" s="57">
        <v>16</v>
      </c>
      <c r="B26" s="164" t="s">
        <v>203</v>
      </c>
      <c r="C26" s="161" t="s">
        <v>227</v>
      </c>
      <c r="D26" s="33">
        <v>15</v>
      </c>
      <c r="E26" s="33">
        <v>0</v>
      </c>
      <c r="F26" s="33">
        <f t="shared" si="0"/>
        <v>15</v>
      </c>
      <c r="G26" s="59">
        <v>24.83</v>
      </c>
      <c r="H26" s="163">
        <f t="shared" si="1"/>
        <v>372.45</v>
      </c>
      <c r="I26" s="7"/>
      <c r="J26" s="7"/>
      <c r="K26" s="7"/>
      <c r="L26" s="7"/>
      <c r="M26" s="7"/>
      <c r="N26" s="7"/>
      <c r="O26" s="7"/>
      <c r="P26" s="7"/>
      <c r="Q26" s="7"/>
      <c r="R26" s="7"/>
      <c r="S26" s="7"/>
      <c r="T26" s="7"/>
      <c r="U26" s="7"/>
      <c r="V26" s="7"/>
      <c r="W26" s="7"/>
      <c r="X26" s="7"/>
      <c r="Y26" s="7"/>
      <c r="Z26" s="7"/>
      <c r="AA26" s="7"/>
      <c r="AB26" s="7"/>
    </row>
    <row r="27" spans="1:28" ht="15.75" thickBot="1">
      <c r="A27" s="60"/>
      <c r="B27" s="61" t="s">
        <v>217</v>
      </c>
      <c r="C27" s="62"/>
      <c r="D27" s="33"/>
      <c r="E27" s="33"/>
      <c r="F27" s="63"/>
      <c r="G27" s="59"/>
      <c r="H27" s="64">
        <f>SUM(H11:H26)</f>
        <v>8177.68</v>
      </c>
    </row>
    <row r="28" spans="1:28" ht="15.75" thickBot="1">
      <c r="A28" s="65"/>
      <c r="B28" s="61" t="s">
        <v>415</v>
      </c>
      <c r="C28" s="61"/>
      <c r="D28" s="66"/>
      <c r="E28" s="67"/>
      <c r="F28" s="68"/>
      <c r="G28" s="66"/>
      <c r="H28" s="204">
        <f>H27/12</f>
        <v>681.47333333333336</v>
      </c>
    </row>
    <row r="29" spans="1:28" ht="15.75" thickBot="1">
      <c r="A29" s="65"/>
      <c r="B29" s="205" t="s">
        <v>417</v>
      </c>
      <c r="C29" s="61"/>
      <c r="D29" s="66"/>
      <c r="E29" s="67"/>
      <c r="F29" s="68"/>
      <c r="G29" s="66"/>
      <c r="H29" s="204">
        <f>H28/15</f>
        <v>45.431555555555555</v>
      </c>
    </row>
    <row r="30" spans="1:28">
      <c r="A30" s="5"/>
      <c r="B30" s="7"/>
      <c r="C30" s="7"/>
      <c r="D30" s="7"/>
      <c r="E30" s="7"/>
      <c r="F30" s="35"/>
      <c r="G30" s="7"/>
      <c r="H30" s="7"/>
    </row>
    <row r="31" spans="1:28">
      <c r="A31" s="252" t="s">
        <v>416</v>
      </c>
      <c r="B31" s="223"/>
      <c r="C31" s="223"/>
      <c r="D31" s="223"/>
      <c r="E31" s="223"/>
      <c r="F31" s="223"/>
      <c r="G31" s="223"/>
      <c r="H31" s="217"/>
    </row>
    <row r="32" spans="1:28" ht="30">
      <c r="A32" s="10" t="s">
        <v>209</v>
      </c>
      <c r="B32" s="10" t="s">
        <v>210</v>
      </c>
      <c r="C32" s="10" t="s">
        <v>209</v>
      </c>
      <c r="D32" s="10" t="s">
        <v>219</v>
      </c>
      <c r="E32" s="10" t="s">
        <v>211</v>
      </c>
      <c r="F32" s="10" t="s">
        <v>220</v>
      </c>
      <c r="G32" s="10" t="s">
        <v>212</v>
      </c>
      <c r="H32" s="10" t="s">
        <v>213</v>
      </c>
    </row>
    <row r="33" spans="1:8" ht="45">
      <c r="A33" s="57">
        <v>1</v>
      </c>
      <c r="B33" s="164" t="s">
        <v>404</v>
      </c>
      <c r="C33" s="165" t="s">
        <v>374</v>
      </c>
      <c r="D33" s="33">
        <v>17</v>
      </c>
      <c r="E33" s="33">
        <v>0</v>
      </c>
      <c r="F33" s="33">
        <f>D33+E33</f>
        <v>17</v>
      </c>
      <c r="G33" s="59">
        <v>8.32</v>
      </c>
      <c r="H33" s="59">
        <f t="shared" ref="H33:H42" si="2">G33*F33</f>
        <v>141.44</v>
      </c>
    </row>
    <row r="34" spans="1:8" ht="60">
      <c r="A34" s="57">
        <v>2</v>
      </c>
      <c r="B34" s="164" t="s">
        <v>375</v>
      </c>
      <c r="C34" s="165" t="s">
        <v>227</v>
      </c>
      <c r="D34" s="33">
        <v>17</v>
      </c>
      <c r="E34" s="33">
        <v>0</v>
      </c>
      <c r="F34" s="33">
        <f t="shared" ref="F34:F42" si="3">D34+E34</f>
        <v>17</v>
      </c>
      <c r="G34" s="59">
        <v>20.309999999999999</v>
      </c>
      <c r="H34" s="59">
        <f t="shared" si="2"/>
        <v>345.27</v>
      </c>
    </row>
    <row r="35" spans="1:8">
      <c r="A35" s="57">
        <v>3</v>
      </c>
      <c r="B35" s="164" t="s">
        <v>392</v>
      </c>
      <c r="C35" s="165" t="s">
        <v>227</v>
      </c>
      <c r="D35" s="33">
        <v>17</v>
      </c>
      <c r="E35" s="33">
        <v>0</v>
      </c>
      <c r="F35" s="33">
        <f t="shared" si="3"/>
        <v>17</v>
      </c>
      <c r="G35" s="59">
        <v>20.51</v>
      </c>
      <c r="H35" s="59">
        <f t="shared" si="2"/>
        <v>348.67</v>
      </c>
    </row>
    <row r="36" spans="1:8">
      <c r="A36" s="57">
        <v>4</v>
      </c>
      <c r="B36" s="164" t="s">
        <v>397</v>
      </c>
      <c r="C36" s="165" t="s">
        <v>227</v>
      </c>
      <c r="D36" s="33">
        <v>15</v>
      </c>
      <c r="E36" s="33">
        <v>0</v>
      </c>
      <c r="F36" s="33">
        <f t="shared" si="3"/>
        <v>15</v>
      </c>
      <c r="G36" s="59">
        <v>14.57</v>
      </c>
      <c r="H36" s="59">
        <f t="shared" si="2"/>
        <v>218.55</v>
      </c>
    </row>
    <row r="37" spans="1:8" ht="45">
      <c r="A37" s="57">
        <v>5</v>
      </c>
      <c r="B37" s="164" t="s">
        <v>405</v>
      </c>
      <c r="C37" s="165" t="s">
        <v>406</v>
      </c>
      <c r="D37" s="33">
        <v>17</v>
      </c>
      <c r="E37" s="33">
        <v>0</v>
      </c>
      <c r="F37" s="33">
        <f t="shared" si="3"/>
        <v>17</v>
      </c>
      <c r="G37" s="59">
        <v>226.55</v>
      </c>
      <c r="H37" s="59">
        <f t="shared" si="2"/>
        <v>3851.3500000000004</v>
      </c>
    </row>
    <row r="38" spans="1:8" ht="30">
      <c r="A38" s="57">
        <v>6</v>
      </c>
      <c r="B38" s="164" t="s">
        <v>398</v>
      </c>
      <c r="C38" s="165" t="s">
        <v>227</v>
      </c>
      <c r="D38" s="33">
        <v>15</v>
      </c>
      <c r="E38" s="33">
        <v>0</v>
      </c>
      <c r="F38" s="33">
        <f t="shared" si="3"/>
        <v>15</v>
      </c>
      <c r="G38" s="59">
        <v>24.59</v>
      </c>
      <c r="H38" s="59">
        <f t="shared" si="2"/>
        <v>368.85</v>
      </c>
    </row>
    <row r="39" spans="1:8" ht="30">
      <c r="A39" s="57">
        <v>7</v>
      </c>
      <c r="B39" s="164" t="s">
        <v>402</v>
      </c>
      <c r="C39" s="161" t="s">
        <v>374</v>
      </c>
      <c r="D39" s="33">
        <v>15</v>
      </c>
      <c r="E39" s="33">
        <v>0</v>
      </c>
      <c r="F39" s="33">
        <f t="shared" si="3"/>
        <v>15</v>
      </c>
      <c r="G39" s="59">
        <v>118.07</v>
      </c>
      <c r="H39" s="59">
        <f t="shared" si="2"/>
        <v>1771.05</v>
      </c>
    </row>
    <row r="40" spans="1:8" ht="30">
      <c r="A40" s="57">
        <v>8</v>
      </c>
      <c r="B40" s="164" t="s">
        <v>201</v>
      </c>
      <c r="C40" s="161" t="s">
        <v>227</v>
      </c>
      <c r="D40" s="33">
        <v>17</v>
      </c>
      <c r="E40" s="33">
        <v>0</v>
      </c>
      <c r="F40" s="33">
        <f t="shared" si="3"/>
        <v>17</v>
      </c>
      <c r="G40" s="59">
        <v>46.63</v>
      </c>
      <c r="H40" s="163">
        <f t="shared" si="2"/>
        <v>792.71</v>
      </c>
    </row>
    <row r="41" spans="1:8" ht="30">
      <c r="A41" s="57">
        <v>9</v>
      </c>
      <c r="B41" s="164" t="s">
        <v>202</v>
      </c>
      <c r="C41" s="161" t="s">
        <v>227</v>
      </c>
      <c r="D41" s="33">
        <v>17</v>
      </c>
      <c r="E41" s="33">
        <v>0</v>
      </c>
      <c r="F41" s="33">
        <f t="shared" si="3"/>
        <v>17</v>
      </c>
      <c r="G41" s="59">
        <v>41.27</v>
      </c>
      <c r="H41" s="163">
        <f t="shared" si="2"/>
        <v>701.59</v>
      </c>
    </row>
    <row r="42" spans="1:8" ht="45">
      <c r="A42" s="57">
        <v>10</v>
      </c>
      <c r="B42" s="164" t="s">
        <v>203</v>
      </c>
      <c r="C42" s="161" t="s">
        <v>227</v>
      </c>
      <c r="D42" s="33">
        <v>17</v>
      </c>
      <c r="E42" s="33">
        <v>0</v>
      </c>
      <c r="F42" s="33">
        <f t="shared" si="3"/>
        <v>17</v>
      </c>
      <c r="G42" s="59">
        <v>24.83</v>
      </c>
      <c r="H42" s="163">
        <f t="shared" si="2"/>
        <v>422.10999999999996</v>
      </c>
    </row>
    <row r="43" spans="1:8" ht="15.75" thickBot="1">
      <c r="A43" s="60"/>
      <c r="B43" s="61" t="s">
        <v>217</v>
      </c>
      <c r="C43" s="62"/>
      <c r="D43" s="33"/>
      <c r="E43" s="33"/>
      <c r="F43" s="63"/>
      <c r="G43" s="59"/>
      <c r="H43" s="64">
        <f>SUM(H33:H42)</f>
        <v>8961.590000000002</v>
      </c>
    </row>
    <row r="44" spans="1:8" ht="15.75" thickBot="1">
      <c r="A44" s="65"/>
      <c r="B44" s="61" t="s">
        <v>415</v>
      </c>
      <c r="C44" s="61"/>
      <c r="D44" s="66"/>
      <c r="E44" s="67"/>
      <c r="F44" s="68"/>
      <c r="G44" s="66"/>
      <c r="H44" s="204">
        <f>H43/12</f>
        <v>746.79916666666679</v>
      </c>
    </row>
    <row r="45" spans="1:8" ht="15.75" thickBot="1">
      <c r="A45" s="65"/>
      <c r="B45" s="205" t="s">
        <v>421</v>
      </c>
      <c r="C45" s="61"/>
      <c r="D45" s="66"/>
      <c r="E45" s="67"/>
      <c r="F45" s="68"/>
      <c r="G45" s="66"/>
      <c r="H45" s="204">
        <f>H44/19</f>
        <v>39.305219298245618</v>
      </c>
    </row>
    <row r="46" spans="1:8">
      <c r="A46" s="5"/>
      <c r="F46" s="35"/>
    </row>
    <row r="47" spans="1:8">
      <c r="A47" s="5"/>
      <c r="F47" s="35"/>
    </row>
    <row r="48" spans="1:8">
      <c r="A48" s="5"/>
      <c r="F48" s="35"/>
    </row>
    <row r="49" spans="1:6">
      <c r="A49" s="5"/>
      <c r="F49" s="35"/>
    </row>
    <row r="50" spans="1:6">
      <c r="A50" s="5"/>
      <c r="F50" s="35"/>
    </row>
    <row r="51" spans="1:6">
      <c r="A51" s="5"/>
      <c r="F51" s="35"/>
    </row>
    <row r="52" spans="1:6">
      <c r="A52" s="5"/>
      <c r="F52" s="35"/>
    </row>
    <row r="53" spans="1:6">
      <c r="A53" s="5"/>
      <c r="F53" s="35"/>
    </row>
    <row r="54" spans="1:6">
      <c r="A54" s="5"/>
      <c r="F54" s="35"/>
    </row>
    <row r="55" spans="1:6">
      <c r="A55" s="5"/>
      <c r="F55" s="35"/>
    </row>
    <row r="56" spans="1:6">
      <c r="A56" s="5"/>
      <c r="F56" s="35"/>
    </row>
    <row r="57" spans="1:6">
      <c r="A57" s="5"/>
      <c r="F57" s="35"/>
    </row>
    <row r="58" spans="1:6">
      <c r="A58" s="5"/>
      <c r="F58" s="35"/>
    </row>
    <row r="59" spans="1:6">
      <c r="A59" s="5"/>
      <c r="F59" s="35"/>
    </row>
    <row r="60" spans="1:6">
      <c r="A60" s="5"/>
      <c r="F60" s="35"/>
    </row>
    <row r="61" spans="1:6">
      <c r="A61" s="5"/>
      <c r="F61" s="35"/>
    </row>
    <row r="62" spans="1:6">
      <c r="A62" s="5"/>
      <c r="F62" s="35"/>
    </row>
    <row r="63" spans="1:6">
      <c r="A63" s="5"/>
      <c r="F63" s="35"/>
    </row>
    <row r="64" spans="1:6">
      <c r="A64" s="5"/>
      <c r="F64" s="35"/>
    </row>
    <row r="65" spans="1:6">
      <c r="A65" s="5"/>
      <c r="F65" s="35"/>
    </row>
    <row r="66" spans="1:6">
      <c r="A66" s="5"/>
      <c r="F66" s="35"/>
    </row>
    <row r="67" spans="1:6">
      <c r="A67" s="5"/>
      <c r="F67" s="35"/>
    </row>
    <row r="68" spans="1:6">
      <c r="A68" s="5"/>
      <c r="F68" s="35"/>
    </row>
    <row r="69" spans="1:6">
      <c r="A69" s="5"/>
      <c r="F69" s="35"/>
    </row>
    <row r="70" spans="1:6">
      <c r="A70" s="5"/>
      <c r="F70" s="35"/>
    </row>
    <row r="71" spans="1:6">
      <c r="A71" s="5"/>
      <c r="F71" s="35"/>
    </row>
    <row r="72" spans="1:6">
      <c r="A72" s="5"/>
      <c r="F72" s="35"/>
    </row>
    <row r="73" spans="1:6">
      <c r="A73" s="5"/>
      <c r="F73" s="35"/>
    </row>
    <row r="74" spans="1:6">
      <c r="A74" s="5"/>
      <c r="F74" s="35"/>
    </row>
    <row r="75" spans="1:6">
      <c r="A75" s="5"/>
      <c r="F75" s="35"/>
    </row>
    <row r="76" spans="1:6">
      <c r="A76" s="5"/>
      <c r="F76" s="35"/>
    </row>
    <row r="77" spans="1:6">
      <c r="A77" s="5"/>
      <c r="F77" s="35"/>
    </row>
    <row r="78" spans="1:6">
      <c r="A78" s="5"/>
      <c r="F78" s="35"/>
    </row>
    <row r="79" spans="1:6">
      <c r="A79" s="5"/>
      <c r="F79" s="35"/>
    </row>
    <row r="80" spans="1:6">
      <c r="A80" s="5"/>
      <c r="F80" s="35"/>
    </row>
    <row r="81" spans="1:6">
      <c r="A81" s="5"/>
      <c r="F81" s="35"/>
    </row>
    <row r="82" spans="1:6">
      <c r="A82" s="5"/>
      <c r="F82" s="35"/>
    </row>
    <row r="83" spans="1:6">
      <c r="A83" s="5"/>
      <c r="F83" s="35"/>
    </row>
    <row r="84" spans="1:6">
      <c r="A84" s="5"/>
      <c r="F84" s="35"/>
    </row>
    <row r="85" spans="1:6">
      <c r="A85" s="5"/>
      <c r="F85" s="35"/>
    </row>
    <row r="86" spans="1:6">
      <c r="A86" s="5"/>
      <c r="F86" s="35"/>
    </row>
    <row r="87" spans="1:6">
      <c r="A87" s="5"/>
      <c r="F87" s="35"/>
    </row>
    <row r="88" spans="1:6">
      <c r="A88" s="5"/>
      <c r="F88" s="35"/>
    </row>
    <row r="89" spans="1:6">
      <c r="A89" s="5"/>
      <c r="F89" s="35"/>
    </row>
    <row r="90" spans="1:6">
      <c r="A90" s="5"/>
      <c r="F90" s="35"/>
    </row>
    <row r="91" spans="1:6">
      <c r="A91" s="5"/>
      <c r="F91" s="35"/>
    </row>
    <row r="92" spans="1:6">
      <c r="A92" s="5"/>
      <c r="F92" s="35"/>
    </row>
    <row r="93" spans="1:6">
      <c r="A93" s="5"/>
      <c r="F93" s="35"/>
    </row>
    <row r="94" spans="1:6">
      <c r="A94" s="5"/>
      <c r="F94" s="35"/>
    </row>
    <row r="95" spans="1:6">
      <c r="A95" s="5"/>
      <c r="F95" s="35"/>
    </row>
    <row r="96" spans="1:6">
      <c r="A96" s="5"/>
      <c r="F96" s="35"/>
    </row>
    <row r="97" spans="1:6">
      <c r="A97" s="5"/>
      <c r="F97" s="35"/>
    </row>
    <row r="98" spans="1:6">
      <c r="A98" s="5"/>
      <c r="F98" s="35"/>
    </row>
    <row r="99" spans="1:6">
      <c r="A99" s="5"/>
      <c r="F99" s="35"/>
    </row>
    <row r="100" spans="1:6">
      <c r="A100" s="5"/>
      <c r="F100" s="35"/>
    </row>
    <row r="101" spans="1:6">
      <c r="A101" s="5"/>
      <c r="F101" s="35"/>
    </row>
    <row r="102" spans="1:6">
      <c r="A102" s="5"/>
      <c r="F102" s="35"/>
    </row>
    <row r="103" spans="1:6">
      <c r="A103" s="5"/>
      <c r="F103" s="35"/>
    </row>
    <row r="104" spans="1:6">
      <c r="A104" s="5"/>
      <c r="F104" s="35"/>
    </row>
    <row r="105" spans="1:6">
      <c r="A105" s="5"/>
      <c r="F105" s="35"/>
    </row>
    <row r="106" spans="1:6">
      <c r="A106" s="5"/>
      <c r="F106" s="35"/>
    </row>
    <row r="107" spans="1:6">
      <c r="A107" s="5"/>
      <c r="F107" s="35"/>
    </row>
    <row r="108" spans="1:6">
      <c r="A108" s="5"/>
      <c r="F108" s="35"/>
    </row>
    <row r="109" spans="1:6">
      <c r="A109" s="5"/>
      <c r="F109" s="35"/>
    </row>
    <row r="110" spans="1:6">
      <c r="A110" s="5"/>
      <c r="F110" s="35"/>
    </row>
    <row r="111" spans="1:6">
      <c r="A111" s="5"/>
      <c r="F111" s="35"/>
    </row>
    <row r="112" spans="1:6">
      <c r="A112" s="5"/>
      <c r="F112" s="35"/>
    </row>
    <row r="113" spans="1:6">
      <c r="A113" s="5"/>
      <c r="F113" s="35"/>
    </row>
    <row r="114" spans="1:6">
      <c r="A114" s="5"/>
      <c r="F114" s="35"/>
    </row>
    <row r="115" spans="1:6">
      <c r="A115" s="5"/>
      <c r="F115" s="35"/>
    </row>
    <row r="116" spans="1:6">
      <c r="A116" s="5"/>
      <c r="F116" s="35"/>
    </row>
    <row r="117" spans="1:6">
      <c r="A117" s="5"/>
      <c r="F117" s="35"/>
    </row>
    <row r="118" spans="1:6">
      <c r="A118" s="5"/>
      <c r="F118" s="35"/>
    </row>
    <row r="119" spans="1:6">
      <c r="A119" s="5"/>
      <c r="F119" s="35"/>
    </row>
    <row r="120" spans="1:6">
      <c r="A120" s="5"/>
      <c r="F120" s="35"/>
    </row>
    <row r="121" spans="1:6">
      <c r="A121" s="5"/>
      <c r="F121" s="35"/>
    </row>
    <row r="122" spans="1:6">
      <c r="A122" s="5"/>
      <c r="F122" s="35"/>
    </row>
    <row r="123" spans="1:6">
      <c r="A123" s="5"/>
      <c r="F123" s="35"/>
    </row>
    <row r="124" spans="1:6">
      <c r="A124" s="5"/>
      <c r="F124" s="35"/>
    </row>
    <row r="125" spans="1:6">
      <c r="A125" s="5"/>
      <c r="F125" s="35"/>
    </row>
    <row r="126" spans="1:6">
      <c r="A126" s="5"/>
      <c r="F126" s="35"/>
    </row>
    <row r="127" spans="1:6">
      <c r="A127" s="5"/>
      <c r="F127" s="35"/>
    </row>
    <row r="128" spans="1:6">
      <c r="A128" s="5"/>
      <c r="F128" s="35"/>
    </row>
    <row r="129" spans="1:6">
      <c r="A129" s="5"/>
      <c r="F129" s="35"/>
    </row>
    <row r="130" spans="1:6">
      <c r="A130" s="5"/>
      <c r="F130" s="35"/>
    </row>
    <row r="131" spans="1:6">
      <c r="A131" s="5"/>
      <c r="F131" s="35"/>
    </row>
    <row r="132" spans="1:6">
      <c r="A132" s="5"/>
      <c r="F132" s="35"/>
    </row>
    <row r="133" spans="1:6">
      <c r="A133" s="5"/>
      <c r="F133" s="35"/>
    </row>
    <row r="134" spans="1:6">
      <c r="A134" s="5"/>
      <c r="F134" s="35"/>
    </row>
    <row r="135" spans="1:6">
      <c r="A135" s="5"/>
      <c r="F135" s="35"/>
    </row>
    <row r="136" spans="1:6">
      <c r="A136" s="5"/>
      <c r="F136" s="35"/>
    </row>
  </sheetData>
  <mergeCells count="6">
    <mergeCell ref="A31:H31"/>
    <mergeCell ref="A1:H1"/>
    <mergeCell ref="A2:H2"/>
    <mergeCell ref="A4:H4"/>
    <mergeCell ref="A5:H5"/>
    <mergeCell ref="A9:H9"/>
  </mergeCells>
  <pageMargins left="0.511811024" right="0.511811024" top="0.87124999999999997" bottom="0.78740157499999996" header="0" footer="0"/>
  <pageSetup paperSize="9" orientation="landscape" r:id="rId1"/>
  <headerFooter>
    <oddHeader>&amp;C&amp;"-,Negrito itálico"Processo 23069.161254/2024-90
PE XX/2024</oddHeader>
    <oddFooter>&amp;L&amp;A</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997"/>
  <sheetViews>
    <sheetView topLeftCell="A106" zoomScaleNormal="100" workbookViewId="0">
      <selection activeCell="F58" sqref="F58"/>
    </sheetView>
  </sheetViews>
  <sheetFormatPr defaultColWidth="14.42578125" defaultRowHeight="15" customHeight="1"/>
  <cols>
    <col min="1" max="1" width="9.5703125" customWidth="1"/>
    <col min="2" max="2" width="52.140625" customWidth="1"/>
    <col min="3" max="3" width="7.7109375" bestFit="1" customWidth="1"/>
    <col min="4" max="5" width="12.140625" customWidth="1"/>
    <col min="6" max="6" width="13.28515625" bestFit="1" customWidth="1"/>
    <col min="7" max="7" width="12.140625" bestFit="1" customWidth="1"/>
    <col min="8" max="9" width="13.7109375" customWidth="1"/>
    <col min="10" max="10" width="10.5703125" customWidth="1"/>
    <col min="11" max="25" width="8.85546875" customWidth="1"/>
  </cols>
  <sheetData>
    <row r="1" spans="1:25" ht="18" customHeight="1">
      <c r="A1" s="210" t="s">
        <v>0</v>
      </c>
      <c r="B1" s="211"/>
      <c r="C1" s="211"/>
      <c r="D1" s="211"/>
      <c r="E1" s="211"/>
      <c r="F1" s="211"/>
      <c r="G1" s="211"/>
      <c r="H1" s="7"/>
      <c r="I1" s="7"/>
      <c r="J1" s="7"/>
      <c r="K1" s="7"/>
      <c r="L1" s="7"/>
      <c r="M1" s="7"/>
      <c r="N1" s="7"/>
      <c r="O1" s="7"/>
      <c r="P1" s="7"/>
      <c r="Q1" s="7"/>
      <c r="R1" s="7"/>
      <c r="S1" s="7"/>
      <c r="T1" s="7"/>
      <c r="U1" s="7"/>
      <c r="V1" s="7"/>
      <c r="W1" s="7"/>
      <c r="X1" s="7"/>
      <c r="Y1" s="7"/>
    </row>
    <row r="2" spans="1:25" ht="18.75">
      <c r="A2" s="212" t="s">
        <v>1</v>
      </c>
      <c r="B2" s="211"/>
      <c r="C2" s="211"/>
      <c r="D2" s="211"/>
      <c r="E2" s="211"/>
      <c r="F2" s="211"/>
      <c r="G2" s="211"/>
      <c r="H2" s="7"/>
      <c r="I2" s="7"/>
      <c r="J2" s="7"/>
      <c r="K2" s="7"/>
      <c r="L2" s="7"/>
      <c r="M2" s="7"/>
      <c r="N2" s="7"/>
      <c r="O2" s="7"/>
      <c r="P2" s="7"/>
      <c r="Q2" s="7"/>
      <c r="R2" s="7"/>
      <c r="S2" s="7"/>
      <c r="T2" s="7"/>
      <c r="U2" s="7"/>
      <c r="V2" s="7"/>
      <c r="W2" s="7"/>
      <c r="X2" s="7"/>
      <c r="Y2" s="7"/>
    </row>
    <row r="3" spans="1:25">
      <c r="A3" s="7"/>
      <c r="B3" s="7"/>
      <c r="C3" s="7"/>
      <c r="D3" s="7"/>
      <c r="E3" s="7"/>
      <c r="F3" s="7"/>
      <c r="G3" s="7"/>
      <c r="H3" s="7"/>
      <c r="I3" s="7"/>
      <c r="J3" s="7"/>
      <c r="K3" s="7"/>
      <c r="L3" s="7"/>
      <c r="M3" s="7"/>
      <c r="N3" s="7"/>
      <c r="O3" s="7"/>
      <c r="P3" s="7"/>
      <c r="Q3" s="7"/>
      <c r="R3" s="7"/>
      <c r="S3" s="7"/>
      <c r="T3" s="7"/>
      <c r="U3" s="7"/>
      <c r="V3" s="7"/>
      <c r="W3" s="7"/>
      <c r="X3" s="7"/>
      <c r="Y3" s="7"/>
    </row>
    <row r="4" spans="1:25" ht="14.25" customHeight="1">
      <c r="A4" s="290" t="s">
        <v>420</v>
      </c>
      <c r="B4" s="211"/>
      <c r="C4" s="211"/>
      <c r="D4" s="211"/>
      <c r="E4" s="211"/>
      <c r="F4" s="211"/>
      <c r="G4" s="211"/>
      <c r="H4" s="7"/>
      <c r="I4" s="7"/>
      <c r="J4" s="7"/>
      <c r="K4" s="7"/>
      <c r="L4" s="7"/>
      <c r="M4" s="7"/>
      <c r="N4" s="7"/>
      <c r="O4" s="7"/>
      <c r="P4" s="7"/>
      <c r="Q4" s="7"/>
      <c r="R4" s="7"/>
      <c r="S4" s="7"/>
      <c r="T4" s="7"/>
      <c r="U4" s="7"/>
      <c r="V4" s="7"/>
      <c r="W4" s="7"/>
      <c r="X4" s="7"/>
      <c r="Y4" s="7"/>
    </row>
    <row r="5" spans="1:25" ht="51" customHeight="1">
      <c r="A5" s="214" t="s">
        <v>369</v>
      </c>
      <c r="B5" s="211"/>
      <c r="C5" s="211"/>
      <c r="D5" s="211"/>
      <c r="E5" s="211"/>
      <c r="F5" s="211"/>
      <c r="G5" s="211"/>
      <c r="H5" s="7"/>
      <c r="I5" s="7"/>
      <c r="J5" s="7"/>
      <c r="K5" s="7"/>
      <c r="L5" s="7"/>
      <c r="M5" s="7"/>
      <c r="N5" s="7"/>
      <c r="O5" s="7"/>
      <c r="P5" s="7"/>
      <c r="Q5" s="7"/>
      <c r="R5" s="7"/>
      <c r="S5" s="7"/>
      <c r="T5" s="7"/>
      <c r="U5" s="7"/>
      <c r="V5" s="7"/>
      <c r="W5" s="7"/>
      <c r="X5" s="7"/>
      <c r="Y5" s="7"/>
    </row>
    <row r="6" spans="1:25" ht="15" customHeight="1">
      <c r="A6" s="291" t="s">
        <v>231</v>
      </c>
      <c r="B6" s="245"/>
      <c r="C6" s="245"/>
      <c r="D6" s="245"/>
      <c r="E6" s="245"/>
      <c r="F6" s="245"/>
      <c r="G6" s="245"/>
      <c r="H6" s="7"/>
      <c r="I6" s="7"/>
      <c r="J6" s="7"/>
      <c r="K6" s="7"/>
      <c r="L6" s="7"/>
      <c r="M6" s="7"/>
      <c r="N6" s="7"/>
      <c r="O6" s="7"/>
      <c r="P6" s="7"/>
      <c r="Q6" s="7"/>
      <c r="R6" s="7"/>
      <c r="S6" s="7"/>
      <c r="T6" s="7"/>
      <c r="U6" s="7"/>
      <c r="V6" s="7"/>
      <c r="W6" s="7"/>
      <c r="X6" s="7"/>
      <c r="Y6" s="7"/>
    </row>
    <row r="7" spans="1:25" ht="15.75" customHeight="1" thickBot="1">
      <c r="A7" s="291" t="s">
        <v>232</v>
      </c>
      <c r="B7" s="245"/>
      <c r="C7" s="245"/>
      <c r="D7" s="245"/>
      <c r="E7" s="245"/>
      <c r="F7" s="245"/>
      <c r="G7" s="245"/>
      <c r="H7" s="7"/>
      <c r="I7" s="7"/>
      <c r="J7" s="7"/>
      <c r="K7" s="7"/>
      <c r="L7" s="7"/>
      <c r="M7" s="7"/>
      <c r="N7" s="7"/>
      <c r="O7" s="7"/>
      <c r="P7" s="7"/>
      <c r="Q7" s="7"/>
      <c r="R7" s="7"/>
      <c r="S7" s="7"/>
      <c r="T7" s="7"/>
      <c r="U7" s="7"/>
      <c r="V7" s="7"/>
      <c r="W7" s="7"/>
      <c r="X7" s="7"/>
      <c r="Y7" s="7"/>
    </row>
    <row r="8" spans="1:25">
      <c r="A8" s="270" t="s">
        <v>233</v>
      </c>
      <c r="B8" s="247"/>
      <c r="C8" s="292" t="s">
        <v>347</v>
      </c>
      <c r="D8" s="262"/>
      <c r="E8" s="262"/>
      <c r="F8" s="262"/>
      <c r="G8" s="235"/>
      <c r="H8" s="7"/>
      <c r="I8" s="7"/>
      <c r="J8" s="7"/>
      <c r="K8" s="7"/>
      <c r="L8" s="7"/>
      <c r="M8" s="7"/>
      <c r="N8" s="7"/>
      <c r="O8" s="7"/>
      <c r="P8" s="7"/>
      <c r="Q8" s="7"/>
      <c r="R8" s="7"/>
      <c r="S8" s="7"/>
      <c r="T8" s="7"/>
      <c r="U8" s="7"/>
      <c r="V8" s="7"/>
      <c r="W8" s="7"/>
      <c r="X8" s="7"/>
      <c r="Y8" s="7"/>
    </row>
    <row r="9" spans="1:25" ht="15.75" thickBot="1">
      <c r="A9" s="293"/>
      <c r="B9" s="243"/>
      <c r="C9" s="281"/>
      <c r="D9" s="242"/>
      <c r="E9" s="242"/>
      <c r="F9" s="242"/>
      <c r="G9" s="282"/>
      <c r="H9" s="7"/>
      <c r="I9" s="7"/>
      <c r="J9" s="7"/>
      <c r="K9" s="7"/>
      <c r="L9" s="7"/>
      <c r="M9" s="7"/>
      <c r="N9" s="7"/>
      <c r="O9" s="7"/>
      <c r="P9" s="7"/>
      <c r="Q9" s="7"/>
      <c r="R9" s="7"/>
      <c r="S9" s="7"/>
      <c r="T9" s="7"/>
      <c r="U9" s="7"/>
      <c r="V9" s="7"/>
      <c r="W9" s="7"/>
      <c r="X9" s="7"/>
      <c r="Y9" s="7"/>
    </row>
    <row r="10" spans="1:25" ht="15.75" thickBot="1">
      <c r="A10" s="72"/>
      <c r="B10" s="73"/>
      <c r="C10" s="74"/>
      <c r="D10" s="74"/>
      <c r="E10" s="74"/>
      <c r="F10" s="7"/>
      <c r="G10" s="7"/>
      <c r="H10" s="7"/>
      <c r="I10" s="7"/>
      <c r="J10" s="7"/>
      <c r="K10" s="7"/>
      <c r="L10" s="7"/>
      <c r="M10" s="7"/>
      <c r="N10" s="7"/>
      <c r="O10" s="7"/>
      <c r="P10" s="7"/>
      <c r="Q10" s="7"/>
      <c r="R10" s="7"/>
      <c r="S10" s="7"/>
      <c r="T10" s="7"/>
      <c r="U10" s="7"/>
      <c r="V10" s="7"/>
      <c r="W10" s="7"/>
      <c r="X10" s="7"/>
      <c r="Y10" s="7"/>
    </row>
    <row r="11" spans="1:25">
      <c r="A11" s="283" t="s">
        <v>348</v>
      </c>
      <c r="B11" s="262"/>
      <c r="C11" s="262"/>
      <c r="D11" s="262"/>
      <c r="E11" s="262"/>
      <c r="F11" s="262"/>
      <c r="G11" s="235"/>
      <c r="H11" s="7"/>
      <c r="I11" s="7"/>
      <c r="J11" s="7"/>
      <c r="K11" s="7"/>
      <c r="L11" s="7"/>
      <c r="M11" s="7"/>
      <c r="N11" s="7"/>
      <c r="O11" s="7"/>
      <c r="P11" s="7"/>
      <c r="Q11" s="7"/>
      <c r="R11" s="7"/>
      <c r="S11" s="7"/>
      <c r="T11" s="7"/>
      <c r="U11" s="7"/>
      <c r="V11" s="7"/>
      <c r="W11" s="7"/>
      <c r="X11" s="7"/>
      <c r="Y11" s="7"/>
    </row>
    <row r="12" spans="1:25">
      <c r="A12" s="294" t="s">
        <v>234</v>
      </c>
      <c r="B12" s="217"/>
      <c r="C12" s="284"/>
      <c r="D12" s="223"/>
      <c r="E12" s="223"/>
      <c r="F12" s="223"/>
      <c r="G12" s="285"/>
      <c r="H12" s="7"/>
      <c r="I12" s="7"/>
      <c r="J12" s="7"/>
      <c r="K12" s="7"/>
      <c r="L12" s="7"/>
      <c r="M12" s="7"/>
      <c r="N12" s="7"/>
      <c r="O12" s="7"/>
      <c r="P12" s="7"/>
      <c r="Q12" s="7"/>
      <c r="R12" s="7"/>
      <c r="S12" s="7"/>
      <c r="T12" s="7"/>
      <c r="U12" s="7"/>
      <c r="V12" s="7"/>
      <c r="W12" s="7"/>
      <c r="X12" s="7"/>
      <c r="Y12" s="7"/>
    </row>
    <row r="13" spans="1:25">
      <c r="A13" s="294" t="s">
        <v>235</v>
      </c>
      <c r="B13" s="217"/>
      <c r="C13" s="284"/>
      <c r="D13" s="223"/>
      <c r="E13" s="223"/>
      <c r="F13" s="223"/>
      <c r="G13" s="285"/>
      <c r="H13" s="7"/>
      <c r="I13" s="7"/>
      <c r="J13" s="7"/>
      <c r="K13" s="7"/>
      <c r="L13" s="7"/>
      <c r="M13" s="7"/>
      <c r="N13" s="7"/>
      <c r="O13" s="7"/>
      <c r="P13" s="7"/>
      <c r="Q13" s="7"/>
      <c r="R13" s="7"/>
      <c r="S13" s="7"/>
      <c r="T13" s="7"/>
      <c r="U13" s="7"/>
      <c r="V13" s="7"/>
      <c r="W13" s="7"/>
      <c r="X13" s="7"/>
      <c r="Y13" s="7"/>
    </row>
    <row r="14" spans="1:25">
      <c r="A14" s="295" t="s">
        <v>236</v>
      </c>
      <c r="B14" s="217"/>
      <c r="C14" s="284"/>
      <c r="D14" s="223"/>
      <c r="E14" s="223"/>
      <c r="F14" s="223"/>
      <c r="G14" s="285"/>
      <c r="H14" s="7"/>
      <c r="I14" s="7"/>
      <c r="J14" s="7"/>
      <c r="K14" s="7"/>
      <c r="L14" s="7"/>
      <c r="M14" s="7"/>
      <c r="N14" s="7"/>
      <c r="O14" s="7"/>
      <c r="P14" s="7"/>
      <c r="Q14" s="7"/>
      <c r="R14" s="7"/>
      <c r="S14" s="7"/>
      <c r="T14" s="7"/>
      <c r="U14" s="7"/>
      <c r="V14" s="7"/>
      <c r="W14" s="7"/>
      <c r="X14" s="7"/>
      <c r="Y14" s="7"/>
    </row>
    <row r="15" spans="1:25">
      <c r="A15" s="294" t="s">
        <v>237</v>
      </c>
      <c r="B15" s="217"/>
      <c r="C15" s="284"/>
      <c r="D15" s="223"/>
      <c r="E15" s="223"/>
      <c r="F15" s="223"/>
      <c r="G15" s="285"/>
      <c r="H15" s="7"/>
      <c r="I15" s="7"/>
      <c r="J15" s="7"/>
      <c r="K15" s="7"/>
      <c r="L15" s="7"/>
      <c r="M15" s="7"/>
      <c r="N15" s="7"/>
      <c r="O15" s="7"/>
      <c r="P15" s="7"/>
      <c r="Q15" s="7"/>
      <c r="R15" s="7"/>
      <c r="S15" s="7"/>
      <c r="T15" s="7"/>
      <c r="U15" s="7"/>
      <c r="V15" s="7"/>
      <c r="W15" s="7"/>
      <c r="X15" s="7"/>
      <c r="Y15" s="7"/>
    </row>
    <row r="16" spans="1:25" ht="15.75" thickBot="1">
      <c r="A16" s="296" t="s">
        <v>238</v>
      </c>
      <c r="B16" s="243"/>
      <c r="C16" s="286"/>
      <c r="D16" s="242"/>
      <c r="E16" s="242"/>
      <c r="F16" s="242"/>
      <c r="G16" s="282"/>
      <c r="H16" s="7"/>
      <c r="I16" s="7"/>
      <c r="J16" s="7"/>
      <c r="K16" s="7"/>
      <c r="L16" s="7"/>
      <c r="M16" s="7"/>
      <c r="N16" s="7"/>
      <c r="O16" s="7"/>
      <c r="P16" s="7"/>
      <c r="Q16" s="7"/>
      <c r="R16" s="7"/>
      <c r="S16" s="7"/>
      <c r="T16" s="7"/>
      <c r="U16" s="7"/>
      <c r="V16" s="7"/>
      <c r="W16" s="7"/>
      <c r="X16" s="7"/>
      <c r="Y16" s="7"/>
    </row>
    <row r="17" spans="1:25" ht="15.75" thickBot="1">
      <c r="A17" s="72"/>
      <c r="B17" s="73"/>
      <c r="C17" s="74"/>
      <c r="D17" s="74"/>
      <c r="E17" s="74"/>
      <c r="F17" s="7"/>
      <c r="G17" s="7"/>
      <c r="H17" s="7"/>
      <c r="I17" s="7"/>
      <c r="J17" s="7"/>
      <c r="K17" s="7"/>
      <c r="L17" s="7"/>
      <c r="M17" s="7"/>
      <c r="N17" s="7"/>
      <c r="O17" s="7"/>
      <c r="P17" s="7"/>
      <c r="Q17" s="7"/>
      <c r="R17" s="7"/>
      <c r="S17" s="7"/>
      <c r="T17" s="7"/>
      <c r="U17" s="7"/>
      <c r="V17" s="7"/>
      <c r="W17" s="7"/>
      <c r="X17" s="7"/>
      <c r="Y17" s="7"/>
    </row>
    <row r="18" spans="1:25">
      <c r="A18" s="287" t="s">
        <v>239</v>
      </c>
      <c r="B18" s="288"/>
      <c r="C18" s="288"/>
      <c r="D18" s="289"/>
      <c r="E18" s="75"/>
      <c r="F18" s="75"/>
      <c r="G18" s="75"/>
      <c r="H18" s="7"/>
      <c r="I18" s="7"/>
      <c r="J18" s="7"/>
      <c r="K18" s="7"/>
      <c r="L18" s="7"/>
      <c r="M18" s="7"/>
      <c r="N18" s="7"/>
      <c r="O18" s="7"/>
      <c r="P18" s="7"/>
      <c r="Q18" s="7"/>
      <c r="R18" s="7"/>
      <c r="S18" s="7"/>
      <c r="T18" s="7"/>
      <c r="U18" s="7"/>
      <c r="V18" s="7"/>
      <c r="W18" s="7"/>
      <c r="X18" s="7"/>
      <c r="Y18" s="7"/>
    </row>
    <row r="19" spans="1:25">
      <c r="A19" s="149" t="s">
        <v>240</v>
      </c>
      <c r="B19" s="149" t="s">
        <v>241</v>
      </c>
      <c r="C19" s="149" t="s">
        <v>7</v>
      </c>
      <c r="D19" s="149" t="s">
        <v>242</v>
      </c>
      <c r="E19" s="74"/>
      <c r="F19" s="7"/>
      <c r="G19" s="7"/>
      <c r="H19" s="7"/>
      <c r="I19" s="7"/>
      <c r="J19" s="7"/>
      <c r="K19" s="7"/>
      <c r="L19" s="7"/>
      <c r="M19" s="7"/>
      <c r="N19" s="7"/>
      <c r="O19" s="7"/>
      <c r="P19" s="7"/>
      <c r="Q19" s="7"/>
      <c r="R19" s="7"/>
      <c r="S19" s="7"/>
      <c r="T19" s="7"/>
      <c r="U19" s="7"/>
      <c r="V19" s="7"/>
      <c r="W19" s="7"/>
      <c r="X19" s="7"/>
      <c r="Y19" s="7"/>
    </row>
    <row r="20" spans="1:25" ht="15.75" customHeight="1">
      <c r="A20" s="150">
        <v>20.88</v>
      </c>
      <c r="B20" s="172" t="s">
        <v>418</v>
      </c>
      <c r="C20" s="152" t="s">
        <v>366</v>
      </c>
      <c r="D20" s="153">
        <f>'Anexo II-C Salários'!D8</f>
        <v>1709.65</v>
      </c>
      <c r="E20" s="74"/>
      <c r="F20" s="7"/>
      <c r="G20" s="7"/>
      <c r="H20" s="7"/>
      <c r="I20" s="7"/>
      <c r="J20" s="7"/>
      <c r="K20" s="7"/>
      <c r="L20" s="7"/>
      <c r="M20" s="7"/>
      <c r="N20" s="7"/>
      <c r="O20" s="7"/>
      <c r="P20" s="7"/>
      <c r="Q20" s="7"/>
      <c r="R20" s="7"/>
      <c r="S20" s="7"/>
      <c r="T20" s="7"/>
      <c r="U20" s="7"/>
      <c r="V20" s="7"/>
      <c r="W20" s="7"/>
      <c r="X20" s="7"/>
      <c r="Y20" s="7"/>
    </row>
    <row r="21" spans="1:25" ht="15.75" customHeight="1">
      <c r="A21" s="150">
        <v>20.88</v>
      </c>
      <c r="B21" s="151" t="s">
        <v>15</v>
      </c>
      <c r="C21" s="152" t="s">
        <v>16</v>
      </c>
      <c r="D21" s="153">
        <f>'Anexo II-C Salários'!D9</f>
        <v>1709.65</v>
      </c>
      <c r="E21" s="74"/>
      <c r="F21" s="7"/>
      <c r="G21" s="7"/>
      <c r="H21" s="7"/>
      <c r="I21" s="7"/>
      <c r="J21" s="7"/>
      <c r="K21" s="7"/>
      <c r="L21" s="7"/>
      <c r="M21" s="7"/>
      <c r="N21" s="7"/>
      <c r="O21" s="7"/>
      <c r="P21" s="7"/>
      <c r="Q21" s="7"/>
      <c r="R21" s="7"/>
      <c r="S21" s="7"/>
      <c r="T21" s="7"/>
      <c r="U21" s="7"/>
      <c r="V21" s="7"/>
      <c r="W21" s="7"/>
      <c r="X21" s="7"/>
      <c r="Y21" s="7"/>
    </row>
    <row r="22" spans="1:25" ht="15.75" customHeight="1">
      <c r="A22" s="150">
        <v>20.88</v>
      </c>
      <c r="B22" s="151" t="s">
        <v>244</v>
      </c>
      <c r="C22" s="154" t="s">
        <v>12</v>
      </c>
      <c r="D22" s="162">
        <f>'Anexo II-C Salários'!D11</f>
        <v>1709.65</v>
      </c>
      <c r="E22" s="7"/>
      <c r="F22" s="7"/>
      <c r="G22" s="7"/>
      <c r="H22" s="7"/>
      <c r="I22" s="7"/>
      <c r="J22" s="7"/>
      <c r="K22" s="7"/>
      <c r="L22" s="7"/>
      <c r="M22" s="7"/>
      <c r="N22" s="7"/>
      <c r="O22" s="7"/>
      <c r="P22" s="7"/>
      <c r="Q22" s="7"/>
      <c r="R22" s="7"/>
      <c r="S22" s="7"/>
      <c r="T22" s="7"/>
      <c r="U22" s="7"/>
      <c r="V22" s="7"/>
      <c r="W22" s="7"/>
      <c r="X22" s="7"/>
      <c r="Y22" s="7"/>
    </row>
    <row r="23" spans="1:25" ht="15.75" customHeight="1">
      <c r="A23" s="150">
        <v>20.88</v>
      </c>
      <c r="B23" s="151" t="s">
        <v>365</v>
      </c>
      <c r="C23" s="152" t="s">
        <v>364</v>
      </c>
      <c r="D23" s="153">
        <f>'Anexo II-C Salários'!D10</f>
        <v>1709.65</v>
      </c>
      <c r="E23" s="77"/>
      <c r="F23" s="7"/>
      <c r="G23" s="7"/>
      <c r="H23" s="7"/>
      <c r="I23" s="7"/>
      <c r="J23" s="7"/>
      <c r="K23" s="7"/>
      <c r="L23" s="7"/>
      <c r="M23" s="7"/>
      <c r="N23" s="7"/>
      <c r="O23" s="7"/>
      <c r="P23" s="7"/>
      <c r="Q23" s="7"/>
      <c r="R23" s="7"/>
      <c r="S23" s="7"/>
      <c r="T23" s="7"/>
      <c r="U23" s="7"/>
      <c r="V23" s="7"/>
      <c r="W23" s="7"/>
      <c r="X23" s="7"/>
      <c r="Y23" s="7"/>
    </row>
    <row r="24" spans="1:25" ht="15.75" customHeight="1" thickBot="1">
      <c r="A24" s="72"/>
      <c r="B24" s="72"/>
      <c r="C24" s="77"/>
      <c r="D24" s="77"/>
      <c r="E24" s="77"/>
      <c r="F24" s="7"/>
      <c r="G24" s="7"/>
      <c r="H24" s="7"/>
      <c r="I24" s="7"/>
      <c r="J24" s="7"/>
      <c r="K24" s="7"/>
      <c r="L24" s="7"/>
      <c r="M24" s="7"/>
      <c r="N24" s="7"/>
      <c r="O24" s="7"/>
      <c r="P24" s="7"/>
      <c r="Q24" s="7"/>
      <c r="R24" s="7"/>
      <c r="S24" s="7"/>
      <c r="T24" s="7"/>
      <c r="U24" s="7"/>
      <c r="V24" s="7"/>
      <c r="W24" s="7"/>
      <c r="X24" s="7"/>
      <c r="Y24" s="7"/>
    </row>
    <row r="25" spans="1:25" ht="48.75" customHeight="1">
      <c r="A25" s="277" t="s">
        <v>243</v>
      </c>
      <c r="B25" s="272"/>
      <c r="C25" s="272"/>
      <c r="D25" s="188" t="s">
        <v>368</v>
      </c>
      <c r="E25" s="189" t="s">
        <v>15</v>
      </c>
      <c r="F25" s="189" t="s">
        <v>244</v>
      </c>
      <c r="G25" s="189" t="s">
        <v>367</v>
      </c>
      <c r="H25" s="7"/>
      <c r="I25" s="7"/>
      <c r="J25" s="7"/>
      <c r="K25" s="7"/>
      <c r="L25" s="7"/>
      <c r="M25" s="7"/>
      <c r="N25" s="7"/>
      <c r="O25" s="7"/>
      <c r="P25" s="7"/>
      <c r="Q25" s="7"/>
      <c r="R25" s="7"/>
      <c r="S25" s="7"/>
      <c r="T25" s="7"/>
      <c r="U25" s="7"/>
      <c r="V25" s="7"/>
      <c r="W25" s="7"/>
    </row>
    <row r="26" spans="1:25" ht="15.75" customHeight="1">
      <c r="A26" s="190">
        <v>1</v>
      </c>
      <c r="B26" s="273" t="s">
        <v>245</v>
      </c>
      <c r="C26" s="274"/>
      <c r="D26" s="185" t="s">
        <v>246</v>
      </c>
      <c r="E26" s="185" t="s">
        <v>246</v>
      </c>
      <c r="F26" s="185" t="s">
        <v>246</v>
      </c>
      <c r="G26" s="185" t="s">
        <v>246</v>
      </c>
      <c r="H26" s="7"/>
      <c r="I26" s="7"/>
      <c r="J26" s="7"/>
      <c r="K26" s="7"/>
      <c r="L26" s="7"/>
      <c r="M26" s="7"/>
      <c r="N26" s="7"/>
      <c r="O26" s="7"/>
      <c r="P26" s="7"/>
      <c r="Q26" s="7"/>
      <c r="R26" s="7"/>
      <c r="S26" s="7"/>
      <c r="T26" s="7"/>
      <c r="U26" s="7"/>
      <c r="V26" s="7"/>
      <c r="W26" s="7"/>
    </row>
    <row r="27" spans="1:25" ht="15.75" customHeight="1">
      <c r="A27" s="191" t="s">
        <v>247</v>
      </c>
      <c r="B27" s="276" t="s">
        <v>248</v>
      </c>
      <c r="C27" s="274"/>
      <c r="D27" s="186">
        <f>D20</f>
        <v>1709.65</v>
      </c>
      <c r="E27" s="186">
        <f>D21</f>
        <v>1709.65</v>
      </c>
      <c r="F27" s="186">
        <f>D22</f>
        <v>1709.65</v>
      </c>
      <c r="G27" s="186">
        <f>D23</f>
        <v>1709.65</v>
      </c>
      <c r="H27" s="7"/>
      <c r="I27" s="7"/>
      <c r="J27" s="7"/>
      <c r="K27" s="7"/>
      <c r="L27" s="7"/>
      <c r="M27" s="7"/>
      <c r="N27" s="7"/>
      <c r="O27" s="7"/>
      <c r="P27" s="7"/>
      <c r="Q27" s="7"/>
      <c r="R27" s="7"/>
      <c r="S27" s="7"/>
      <c r="T27" s="7"/>
      <c r="U27" s="7"/>
      <c r="V27" s="7"/>
      <c r="W27" s="7"/>
    </row>
    <row r="28" spans="1:25" ht="15.75" customHeight="1">
      <c r="A28" s="191" t="s">
        <v>249</v>
      </c>
      <c r="B28" s="276" t="s">
        <v>250</v>
      </c>
      <c r="C28" s="274"/>
      <c r="D28" s="186">
        <f>30%*D27</f>
        <v>512.89499999999998</v>
      </c>
      <c r="E28" s="186"/>
      <c r="F28" s="186">
        <f>30%*F27</f>
        <v>512.89499999999998</v>
      </c>
      <c r="G28" s="186">
        <f>30%*G27</f>
        <v>512.89499999999998</v>
      </c>
      <c r="H28" s="7"/>
      <c r="I28" s="7"/>
      <c r="J28" s="7"/>
      <c r="K28" s="7"/>
      <c r="L28" s="7"/>
      <c r="M28" s="7"/>
      <c r="N28" s="7"/>
      <c r="O28" s="7"/>
      <c r="P28" s="7"/>
      <c r="Q28" s="7"/>
      <c r="R28" s="7"/>
      <c r="S28" s="7"/>
      <c r="T28" s="7"/>
      <c r="U28" s="7"/>
      <c r="V28" s="7"/>
      <c r="W28" s="7"/>
    </row>
    <row r="29" spans="1:25" ht="15.75" customHeight="1">
      <c r="A29" s="191" t="s">
        <v>251</v>
      </c>
      <c r="B29" s="276" t="s">
        <v>252</v>
      </c>
      <c r="C29" s="274"/>
      <c r="D29" s="170"/>
      <c r="E29" s="187"/>
      <c r="F29" s="187"/>
      <c r="G29" s="187"/>
      <c r="H29" s="7"/>
      <c r="I29" s="7"/>
      <c r="J29" s="7"/>
      <c r="K29" s="7"/>
      <c r="L29" s="7"/>
      <c r="M29" s="7"/>
      <c r="N29" s="7"/>
      <c r="O29" s="7"/>
      <c r="P29" s="7"/>
      <c r="Q29" s="7"/>
      <c r="R29" s="7"/>
      <c r="S29" s="7"/>
      <c r="T29" s="7"/>
      <c r="U29" s="7"/>
      <c r="V29" s="7"/>
      <c r="W29" s="7"/>
    </row>
    <row r="30" spans="1:25" ht="15.75" customHeight="1">
      <c r="A30" s="191" t="s">
        <v>253</v>
      </c>
      <c r="B30" s="275" t="s">
        <v>254</v>
      </c>
      <c r="C30" s="274"/>
      <c r="D30" s="187"/>
      <c r="E30" s="155"/>
      <c r="F30" s="155"/>
      <c r="G30" s="155"/>
      <c r="H30" s="7"/>
      <c r="I30" s="7"/>
      <c r="J30" s="7"/>
      <c r="K30" s="7"/>
      <c r="L30" s="7"/>
      <c r="M30" s="7"/>
      <c r="N30" s="7"/>
      <c r="O30" s="7"/>
      <c r="P30" s="7"/>
      <c r="Q30" s="7"/>
      <c r="R30" s="7"/>
      <c r="S30" s="7"/>
      <c r="T30" s="7"/>
      <c r="U30" s="7"/>
      <c r="V30" s="7"/>
      <c r="W30" s="7"/>
    </row>
    <row r="31" spans="1:25" ht="15.75" customHeight="1">
      <c r="A31" s="191" t="s">
        <v>255</v>
      </c>
      <c r="B31" s="275" t="s">
        <v>256</v>
      </c>
      <c r="C31" s="274"/>
      <c r="D31" s="187"/>
      <c r="E31" s="187"/>
      <c r="F31" s="187"/>
      <c r="G31" s="187"/>
      <c r="H31" s="7"/>
      <c r="I31" s="7"/>
      <c r="J31" s="7"/>
      <c r="K31" s="7"/>
      <c r="L31" s="7"/>
      <c r="M31" s="7"/>
      <c r="N31" s="7"/>
      <c r="O31" s="7"/>
      <c r="P31" s="7"/>
      <c r="Q31" s="7"/>
      <c r="R31" s="7"/>
      <c r="S31" s="7"/>
      <c r="T31" s="7"/>
      <c r="U31" s="7"/>
      <c r="V31" s="7"/>
      <c r="W31" s="7"/>
    </row>
    <row r="32" spans="1:25" ht="15.75" customHeight="1">
      <c r="A32" s="191" t="s">
        <v>257</v>
      </c>
      <c r="B32" s="278" t="s">
        <v>400</v>
      </c>
      <c r="C32" s="274"/>
      <c r="D32" s="186"/>
      <c r="E32" s="186"/>
      <c r="F32" s="186"/>
      <c r="G32" s="186"/>
      <c r="H32" s="7"/>
      <c r="I32" s="7"/>
      <c r="J32" s="7"/>
      <c r="K32" s="7"/>
      <c r="L32" s="7"/>
      <c r="M32" s="7"/>
      <c r="N32" s="7"/>
      <c r="O32" s="7"/>
      <c r="P32" s="7"/>
      <c r="Q32" s="7"/>
      <c r="R32" s="7"/>
      <c r="S32" s="7"/>
      <c r="T32" s="7"/>
      <c r="U32" s="7"/>
      <c r="V32" s="7"/>
      <c r="W32" s="7"/>
    </row>
    <row r="33" spans="1:25" ht="15.75" customHeight="1" thickBot="1">
      <c r="A33" s="192"/>
      <c r="B33" s="279" t="s">
        <v>258</v>
      </c>
      <c r="C33" s="280"/>
      <c r="D33" s="193">
        <f t="shared" ref="D33:G33" si="0">SUM(D27:D32)</f>
        <v>2222.5450000000001</v>
      </c>
      <c r="E33" s="193">
        <f t="shared" si="0"/>
        <v>1709.65</v>
      </c>
      <c r="F33" s="193">
        <f t="shared" si="0"/>
        <v>2222.5450000000001</v>
      </c>
      <c r="G33" s="193">
        <f t="shared" si="0"/>
        <v>2222.5450000000001</v>
      </c>
      <c r="H33" s="7"/>
      <c r="I33" s="7"/>
      <c r="J33" s="7"/>
      <c r="K33" s="7"/>
      <c r="L33" s="7"/>
      <c r="M33" s="7"/>
      <c r="N33" s="7"/>
      <c r="O33" s="7"/>
      <c r="P33" s="7"/>
      <c r="Q33" s="7"/>
      <c r="R33" s="7"/>
      <c r="S33" s="7"/>
      <c r="T33" s="7"/>
      <c r="U33" s="7"/>
      <c r="V33" s="7"/>
      <c r="W33" s="7"/>
    </row>
    <row r="34" spans="1:25" ht="15.75" customHeight="1" thickBot="1">
      <c r="A34" s="72"/>
      <c r="B34" s="267"/>
      <c r="C34" s="211"/>
      <c r="D34" s="211"/>
      <c r="E34" s="77"/>
      <c r="F34" s="7"/>
      <c r="G34" s="7"/>
      <c r="H34" s="7"/>
      <c r="I34" s="7"/>
      <c r="J34" s="7"/>
      <c r="K34" s="7"/>
      <c r="L34" s="7"/>
      <c r="M34" s="7"/>
      <c r="N34" s="7"/>
      <c r="O34" s="7"/>
      <c r="P34" s="7"/>
      <c r="Q34" s="7"/>
      <c r="R34" s="7"/>
      <c r="S34" s="7"/>
      <c r="T34" s="7"/>
      <c r="U34" s="7"/>
      <c r="V34" s="7"/>
      <c r="W34" s="7"/>
      <c r="X34" s="7"/>
      <c r="Y34" s="7"/>
    </row>
    <row r="35" spans="1:25" ht="56.25" customHeight="1">
      <c r="A35" s="261" t="s">
        <v>259</v>
      </c>
      <c r="B35" s="262"/>
      <c r="C35" s="247"/>
      <c r="D35" s="158" t="s">
        <v>368</v>
      </c>
      <c r="E35" s="111" t="s">
        <v>15</v>
      </c>
      <c r="F35" s="112" t="s">
        <v>244</v>
      </c>
      <c r="G35" s="112" t="s">
        <v>367</v>
      </c>
      <c r="H35" s="7"/>
      <c r="I35" s="7"/>
      <c r="J35" s="7"/>
      <c r="K35" s="7"/>
      <c r="L35" s="7"/>
      <c r="M35" s="7"/>
      <c r="N35" s="7"/>
      <c r="O35" s="7"/>
      <c r="P35" s="7"/>
      <c r="Q35" s="7"/>
      <c r="R35" s="7"/>
      <c r="S35" s="7"/>
      <c r="T35" s="7"/>
      <c r="U35" s="7"/>
      <c r="V35" s="7"/>
      <c r="W35" s="7"/>
    </row>
    <row r="36" spans="1:25" ht="40.5" customHeight="1">
      <c r="A36" s="268" t="s">
        <v>260</v>
      </c>
      <c r="B36" s="269"/>
      <c r="C36" s="78"/>
      <c r="D36" s="78" t="s">
        <v>246</v>
      </c>
      <c r="E36" s="78" t="s">
        <v>246</v>
      </c>
      <c r="F36" s="113" t="s">
        <v>246</v>
      </c>
      <c r="G36" s="113" t="s">
        <v>246</v>
      </c>
      <c r="H36" s="7"/>
      <c r="I36" s="7"/>
      <c r="J36" s="7"/>
      <c r="K36" s="7"/>
      <c r="L36" s="7"/>
      <c r="M36" s="7"/>
      <c r="N36" s="7"/>
      <c r="O36" s="7"/>
      <c r="P36" s="7"/>
      <c r="Q36" s="7"/>
      <c r="R36" s="7"/>
      <c r="S36" s="7"/>
      <c r="T36" s="7"/>
      <c r="U36" s="7"/>
      <c r="V36" s="7"/>
      <c r="W36" s="7"/>
    </row>
    <row r="37" spans="1:25" ht="15.75" customHeight="1">
      <c r="A37" s="100" t="s">
        <v>247</v>
      </c>
      <c r="B37" s="82" t="s">
        <v>261</v>
      </c>
      <c r="C37" s="82"/>
      <c r="D37" s="83">
        <f>D33*8.33%</f>
        <v>185.13799850000001</v>
      </c>
      <c r="E37" s="83">
        <f>E33*8.33%</f>
        <v>142.41384500000001</v>
      </c>
      <c r="F37" s="118">
        <f>F33*8.33%</f>
        <v>185.13799850000001</v>
      </c>
      <c r="G37" s="118">
        <f>G33*8.33%</f>
        <v>185.13799850000001</v>
      </c>
      <c r="H37" s="7"/>
      <c r="I37" s="7"/>
      <c r="J37" s="7"/>
      <c r="K37" s="7"/>
      <c r="L37" s="7"/>
      <c r="M37" s="7"/>
      <c r="N37" s="7"/>
      <c r="O37" s="7"/>
      <c r="P37" s="7"/>
      <c r="Q37" s="7"/>
      <c r="R37" s="7"/>
      <c r="S37" s="7"/>
      <c r="T37" s="7"/>
      <c r="U37" s="7"/>
      <c r="V37" s="7"/>
      <c r="W37" s="7"/>
    </row>
    <row r="38" spans="1:25" ht="15.75" customHeight="1">
      <c r="A38" s="100" t="s">
        <v>249</v>
      </c>
      <c r="B38" s="82" t="s">
        <v>262</v>
      </c>
      <c r="C38" s="82"/>
      <c r="D38" s="83">
        <f>D33*12.1%</f>
        <v>268.92794500000002</v>
      </c>
      <c r="E38" s="83">
        <f>E33*12.1%</f>
        <v>206.86765</v>
      </c>
      <c r="F38" s="118">
        <f>F33*12.1%</f>
        <v>268.92794500000002</v>
      </c>
      <c r="G38" s="118">
        <f>G33*12.1%</f>
        <v>268.92794500000002</v>
      </c>
      <c r="H38" s="7"/>
      <c r="I38" s="7"/>
      <c r="J38" s="7"/>
      <c r="K38" s="7"/>
      <c r="L38" s="7"/>
      <c r="M38" s="7"/>
      <c r="N38" s="7"/>
      <c r="O38" s="7"/>
      <c r="P38" s="7"/>
      <c r="Q38" s="7"/>
      <c r="R38" s="7"/>
      <c r="S38" s="7"/>
      <c r="T38" s="7"/>
      <c r="U38" s="7"/>
      <c r="V38" s="7"/>
      <c r="W38" s="7"/>
    </row>
    <row r="39" spans="1:25" ht="15.75" customHeight="1">
      <c r="A39" s="100"/>
      <c r="B39" s="78" t="s">
        <v>263</v>
      </c>
      <c r="C39" s="78"/>
      <c r="D39" s="84">
        <f t="shared" ref="D39:G39" si="1">SUM(D37:D38)</f>
        <v>454.0659435</v>
      </c>
      <c r="E39" s="84">
        <f t="shared" si="1"/>
        <v>349.28149500000001</v>
      </c>
      <c r="F39" s="119">
        <f t="shared" si="1"/>
        <v>454.0659435</v>
      </c>
      <c r="G39" s="119">
        <f t="shared" si="1"/>
        <v>454.0659435</v>
      </c>
      <c r="H39" s="7"/>
      <c r="I39" s="7"/>
      <c r="J39" s="7"/>
      <c r="K39" s="7"/>
      <c r="L39" s="7"/>
      <c r="M39" s="7"/>
      <c r="N39" s="7"/>
      <c r="O39" s="7"/>
      <c r="P39" s="7"/>
      <c r="Q39" s="7"/>
      <c r="R39" s="7"/>
      <c r="S39" s="7"/>
      <c r="T39" s="7"/>
      <c r="U39" s="7"/>
      <c r="V39" s="7"/>
      <c r="W39" s="7"/>
    </row>
    <row r="40" spans="1:25" ht="48.75" customHeight="1" thickBot="1">
      <c r="A40" s="102" t="s">
        <v>251</v>
      </c>
      <c r="B40" s="120" t="s">
        <v>349</v>
      </c>
      <c r="C40" s="120"/>
      <c r="D40" s="121">
        <f>D33*7.82%</f>
        <v>173.80301900000001</v>
      </c>
      <c r="E40" s="121">
        <f>E33*7.82%</f>
        <v>133.69463000000002</v>
      </c>
      <c r="F40" s="122">
        <f>F33*7.82%</f>
        <v>173.80301900000001</v>
      </c>
      <c r="G40" s="122">
        <f>G33*7.82%</f>
        <v>173.80301900000001</v>
      </c>
      <c r="H40" s="7"/>
      <c r="I40" s="7"/>
      <c r="J40" s="7"/>
      <c r="K40" s="7"/>
      <c r="L40" s="7"/>
      <c r="M40" s="7"/>
      <c r="N40" s="7"/>
      <c r="O40" s="7"/>
      <c r="P40" s="7"/>
      <c r="Q40" s="7"/>
      <c r="R40" s="7"/>
      <c r="S40" s="7"/>
      <c r="T40" s="7"/>
      <c r="U40" s="7"/>
      <c r="V40" s="7"/>
      <c r="W40" s="7"/>
    </row>
    <row r="41" spans="1:25" ht="15.75" customHeight="1" thickBot="1">
      <c r="A41" s="72"/>
      <c r="B41" s="72"/>
      <c r="C41" s="72"/>
      <c r="D41" s="72"/>
      <c r="E41" s="77"/>
      <c r="F41" s="7"/>
      <c r="G41" s="7"/>
      <c r="H41" s="7"/>
      <c r="I41" s="7"/>
      <c r="J41" s="7"/>
      <c r="K41" s="7"/>
      <c r="L41" s="7"/>
      <c r="M41" s="7"/>
      <c r="N41" s="7"/>
      <c r="O41" s="7"/>
      <c r="P41" s="7"/>
      <c r="Q41" s="7"/>
      <c r="R41" s="7"/>
      <c r="S41" s="7"/>
      <c r="T41" s="7"/>
      <c r="U41" s="7"/>
      <c r="V41" s="7"/>
      <c r="W41" s="7"/>
      <c r="X41" s="7"/>
      <c r="Y41" s="7"/>
    </row>
    <row r="42" spans="1:25" ht="53.25" customHeight="1">
      <c r="A42" s="270" t="s">
        <v>264</v>
      </c>
      <c r="B42" s="262"/>
      <c r="C42" s="247"/>
      <c r="D42" s="158" t="s">
        <v>368</v>
      </c>
      <c r="E42" s="111" t="s">
        <v>15</v>
      </c>
      <c r="F42" s="112" t="s">
        <v>244</v>
      </c>
      <c r="G42" s="112" t="s">
        <v>367</v>
      </c>
      <c r="H42" s="7"/>
      <c r="I42" s="7"/>
      <c r="J42" s="7"/>
      <c r="K42" s="7"/>
      <c r="L42" s="7"/>
      <c r="M42" s="7"/>
      <c r="N42" s="7"/>
      <c r="O42" s="7"/>
      <c r="P42" s="7"/>
      <c r="Q42" s="7"/>
      <c r="R42" s="7"/>
      <c r="S42" s="7"/>
      <c r="T42" s="7"/>
      <c r="U42" s="7"/>
      <c r="V42" s="7"/>
      <c r="W42" s="7"/>
    </row>
    <row r="43" spans="1:25" ht="15.75" customHeight="1">
      <c r="A43" s="98" t="s">
        <v>265</v>
      </c>
      <c r="B43" s="85" t="s">
        <v>266</v>
      </c>
      <c r="C43" s="62" t="s">
        <v>267</v>
      </c>
      <c r="D43" s="86" t="s">
        <v>246</v>
      </c>
      <c r="E43" s="86" t="s">
        <v>246</v>
      </c>
      <c r="F43" s="99" t="s">
        <v>246</v>
      </c>
      <c r="G43" s="99" t="s">
        <v>246</v>
      </c>
      <c r="H43" s="7"/>
      <c r="I43" s="7"/>
      <c r="J43" s="7"/>
      <c r="K43" s="7"/>
      <c r="L43" s="7"/>
      <c r="M43" s="7"/>
      <c r="N43" s="7"/>
      <c r="O43" s="7"/>
      <c r="P43" s="7"/>
      <c r="Q43" s="7"/>
      <c r="R43" s="7"/>
      <c r="S43" s="7"/>
      <c r="T43" s="7"/>
      <c r="U43" s="7"/>
      <c r="V43" s="7"/>
      <c r="W43" s="7"/>
    </row>
    <row r="44" spans="1:25" ht="15.75" customHeight="1">
      <c r="A44" s="100" t="s">
        <v>247</v>
      </c>
      <c r="B44" s="71" t="s">
        <v>268</v>
      </c>
      <c r="C44" s="87">
        <v>20</v>
      </c>
      <c r="D44" s="83">
        <f>(D33*($C$44/100))</f>
        <v>444.50900000000001</v>
      </c>
      <c r="E44" s="83">
        <f>(E33*($C$44/100))</f>
        <v>341.93000000000006</v>
      </c>
      <c r="F44" s="118">
        <f>(F33*($C$44/100))</f>
        <v>444.50900000000001</v>
      </c>
      <c r="G44" s="118">
        <f>(G33*($C$44/100))</f>
        <v>444.50900000000001</v>
      </c>
      <c r="H44" s="7"/>
      <c r="I44" s="7"/>
      <c r="J44" s="7"/>
      <c r="K44" s="7"/>
      <c r="L44" s="7"/>
      <c r="M44" s="7"/>
      <c r="N44" s="7"/>
      <c r="O44" s="7"/>
      <c r="P44" s="7"/>
      <c r="Q44" s="7"/>
      <c r="R44" s="7"/>
      <c r="S44" s="7"/>
      <c r="T44" s="7"/>
      <c r="U44" s="7"/>
      <c r="V44" s="7"/>
      <c r="W44" s="7"/>
    </row>
    <row r="45" spans="1:25" ht="15.75" customHeight="1">
      <c r="A45" s="100" t="s">
        <v>249</v>
      </c>
      <c r="B45" s="88" t="s">
        <v>269</v>
      </c>
      <c r="C45" s="89">
        <v>2.5</v>
      </c>
      <c r="D45" s="90">
        <f>(D33*($C$45/100))</f>
        <v>55.563625000000002</v>
      </c>
      <c r="E45" s="90">
        <f>(E33*($C$45/100))</f>
        <v>42.741250000000008</v>
      </c>
      <c r="F45" s="123">
        <f>(F33*($C$45/100))</f>
        <v>55.563625000000002</v>
      </c>
      <c r="G45" s="123">
        <f>(G33*($C$45/100))</f>
        <v>55.563625000000002</v>
      </c>
      <c r="H45" s="7"/>
      <c r="I45" s="7"/>
      <c r="J45" s="7"/>
      <c r="K45" s="7"/>
      <c r="L45" s="7"/>
      <c r="M45" s="7"/>
      <c r="N45" s="7"/>
      <c r="O45" s="7"/>
      <c r="P45" s="7"/>
      <c r="Q45" s="7"/>
      <c r="R45" s="7"/>
      <c r="S45" s="7"/>
      <c r="T45" s="7"/>
      <c r="U45" s="7"/>
      <c r="V45" s="7"/>
      <c r="W45" s="7"/>
    </row>
    <row r="46" spans="1:25" ht="15.75" customHeight="1">
      <c r="A46" s="100" t="s">
        <v>251</v>
      </c>
      <c r="B46" s="71" t="s">
        <v>270</v>
      </c>
      <c r="C46" s="87">
        <v>6</v>
      </c>
      <c r="D46" s="83">
        <f>(D$33*($C$46/100))</f>
        <v>133.3527</v>
      </c>
      <c r="E46" s="83">
        <f>(E$33*($C$46/100))</f>
        <v>102.57900000000001</v>
      </c>
      <c r="F46" s="118">
        <f>(F$33*($C$46/100))</f>
        <v>133.3527</v>
      </c>
      <c r="G46" s="118">
        <f>(G$33*($C$46/100))</f>
        <v>133.3527</v>
      </c>
      <c r="H46" s="7"/>
      <c r="I46" s="7"/>
      <c r="J46" s="7"/>
      <c r="K46" s="7"/>
      <c r="L46" s="7"/>
      <c r="M46" s="7"/>
      <c r="N46" s="7"/>
      <c r="O46" s="7"/>
      <c r="P46" s="7"/>
      <c r="Q46" s="7"/>
      <c r="R46" s="7"/>
      <c r="S46" s="7"/>
      <c r="T46" s="7"/>
      <c r="U46" s="7"/>
      <c r="V46" s="7"/>
      <c r="W46" s="7"/>
    </row>
    <row r="47" spans="1:25" ht="15.75" customHeight="1">
      <c r="A47" s="100" t="s">
        <v>253</v>
      </c>
      <c r="B47" s="88" t="s">
        <v>271</v>
      </c>
      <c r="C47" s="89">
        <v>1.5</v>
      </c>
      <c r="D47" s="83">
        <f>(D$33*($C$47/100))</f>
        <v>33.338175</v>
      </c>
      <c r="E47" s="83">
        <f>(E$33*($C$47/100))</f>
        <v>25.644750000000002</v>
      </c>
      <c r="F47" s="118">
        <f>(F$33*($C$47/100))</f>
        <v>33.338175</v>
      </c>
      <c r="G47" s="118">
        <f>(G$33*($C$47/100))</f>
        <v>33.338175</v>
      </c>
      <c r="H47" s="7"/>
      <c r="I47" s="7"/>
      <c r="J47" s="7"/>
      <c r="K47" s="7"/>
      <c r="L47" s="7"/>
      <c r="M47" s="7"/>
      <c r="N47" s="7"/>
      <c r="O47" s="7"/>
      <c r="P47" s="7"/>
      <c r="Q47" s="7"/>
      <c r="R47" s="7"/>
      <c r="S47" s="7"/>
      <c r="T47" s="7"/>
      <c r="U47" s="7"/>
      <c r="V47" s="7"/>
      <c r="W47" s="7"/>
    </row>
    <row r="48" spans="1:25" ht="15.75" customHeight="1">
      <c r="A48" s="100" t="s">
        <v>255</v>
      </c>
      <c r="B48" s="88" t="s">
        <v>272</v>
      </c>
      <c r="C48" s="89">
        <v>1</v>
      </c>
      <c r="D48" s="83">
        <f>(D$33*($C$48/100))</f>
        <v>22.225450000000002</v>
      </c>
      <c r="E48" s="83">
        <f>(E$33*($C$48/100))</f>
        <v>17.096500000000002</v>
      </c>
      <c r="F48" s="118">
        <f>(F$33*($C$48/100))</f>
        <v>22.225450000000002</v>
      </c>
      <c r="G48" s="118">
        <f>(G$33*($C$48/100))</f>
        <v>22.225450000000002</v>
      </c>
      <c r="H48" s="7"/>
      <c r="I48" s="7"/>
      <c r="J48" s="7"/>
      <c r="K48" s="7"/>
      <c r="L48" s="7"/>
      <c r="M48" s="7"/>
      <c r="N48" s="7"/>
      <c r="O48" s="7"/>
      <c r="P48" s="7"/>
      <c r="Q48" s="7"/>
      <c r="R48" s="7"/>
      <c r="S48" s="7"/>
      <c r="T48" s="7"/>
      <c r="U48" s="7"/>
      <c r="V48" s="7"/>
      <c r="W48" s="7"/>
    </row>
    <row r="49" spans="1:25" ht="15.75" customHeight="1">
      <c r="A49" s="100" t="s">
        <v>257</v>
      </c>
      <c r="B49" s="88" t="s">
        <v>273</v>
      </c>
      <c r="C49" s="89">
        <v>0.6</v>
      </c>
      <c r="D49" s="83">
        <f>(D$33*($C$49/100))</f>
        <v>13.335270000000001</v>
      </c>
      <c r="E49" s="83">
        <f>(E$33*($C$49/100))</f>
        <v>10.257900000000001</v>
      </c>
      <c r="F49" s="118">
        <f>(F$33*($C$49/100))</f>
        <v>13.335270000000001</v>
      </c>
      <c r="G49" s="118">
        <f>(G$33*($C$49/100))</f>
        <v>13.335270000000001</v>
      </c>
      <c r="H49" s="7"/>
      <c r="I49" s="7"/>
      <c r="J49" s="7"/>
      <c r="K49" s="7"/>
      <c r="L49" s="7"/>
      <c r="M49" s="7"/>
      <c r="N49" s="7"/>
      <c r="O49" s="7"/>
      <c r="P49" s="7"/>
      <c r="Q49" s="7"/>
      <c r="R49" s="7"/>
      <c r="S49" s="7"/>
      <c r="T49" s="7"/>
      <c r="U49" s="7"/>
      <c r="V49" s="7"/>
      <c r="W49" s="7"/>
    </row>
    <row r="50" spans="1:25" ht="15.75" customHeight="1">
      <c r="A50" s="100" t="s">
        <v>274</v>
      </c>
      <c r="B50" s="88" t="s">
        <v>275</v>
      </c>
      <c r="C50" s="89">
        <v>0.2</v>
      </c>
      <c r="D50" s="83">
        <f>(D$33*($C$50/100))</f>
        <v>4.4450900000000004</v>
      </c>
      <c r="E50" s="83">
        <f>(E$33*($C$50/100))</f>
        <v>3.4193000000000002</v>
      </c>
      <c r="F50" s="118">
        <f>(F$33*($C$50/100))</f>
        <v>4.4450900000000004</v>
      </c>
      <c r="G50" s="118">
        <f>(G$33*($C$50/100))</f>
        <v>4.4450900000000004</v>
      </c>
      <c r="H50" s="7"/>
      <c r="I50" s="7"/>
      <c r="J50" s="7"/>
      <c r="K50" s="7"/>
      <c r="L50" s="7"/>
      <c r="M50" s="7"/>
      <c r="N50" s="7"/>
      <c r="O50" s="7"/>
      <c r="P50" s="7"/>
      <c r="Q50" s="7"/>
      <c r="R50" s="7"/>
      <c r="S50" s="7"/>
      <c r="T50" s="7"/>
      <c r="U50" s="7"/>
      <c r="V50" s="7"/>
      <c r="W50" s="7"/>
    </row>
    <row r="51" spans="1:25" ht="15.75" customHeight="1">
      <c r="A51" s="100" t="s">
        <v>276</v>
      </c>
      <c r="B51" s="71" t="s">
        <v>277</v>
      </c>
      <c r="C51" s="87">
        <v>8</v>
      </c>
      <c r="D51" s="83">
        <f>(D$33*($C$51/100))</f>
        <v>177.80360000000002</v>
      </c>
      <c r="E51" s="83">
        <f>(E$33*($C$51/100))</f>
        <v>136.77200000000002</v>
      </c>
      <c r="F51" s="118">
        <f>(F$33*($C$51/100))</f>
        <v>177.80360000000002</v>
      </c>
      <c r="G51" s="118">
        <f>(G$33*($C$51/100))</f>
        <v>177.80360000000002</v>
      </c>
      <c r="H51" s="7"/>
      <c r="I51" s="7"/>
      <c r="J51" s="7"/>
      <c r="K51" s="7"/>
      <c r="L51" s="7"/>
      <c r="M51" s="7"/>
      <c r="N51" s="7"/>
      <c r="O51" s="7"/>
      <c r="P51" s="7"/>
      <c r="Q51" s="7"/>
      <c r="R51" s="7"/>
      <c r="S51" s="7"/>
      <c r="T51" s="7"/>
      <c r="U51" s="7"/>
      <c r="V51" s="7"/>
      <c r="W51" s="7"/>
    </row>
    <row r="52" spans="1:25" ht="15.75" customHeight="1" thickBot="1">
      <c r="A52" s="115"/>
      <c r="B52" s="124" t="s">
        <v>36</v>
      </c>
      <c r="C52" s="125">
        <f t="shared" ref="C52:G52" si="2">SUM(C44:C51)</f>
        <v>39.799999999999997</v>
      </c>
      <c r="D52" s="126">
        <f t="shared" si="2"/>
        <v>884.57291000000009</v>
      </c>
      <c r="E52" s="126">
        <f t="shared" si="2"/>
        <v>680.44070000000011</v>
      </c>
      <c r="F52" s="127">
        <f t="shared" si="2"/>
        <v>884.57291000000009</v>
      </c>
      <c r="G52" s="127">
        <f t="shared" si="2"/>
        <v>884.57291000000009</v>
      </c>
      <c r="H52" s="7"/>
      <c r="I52" s="7"/>
      <c r="J52" s="7"/>
      <c r="K52" s="7"/>
      <c r="L52" s="7"/>
      <c r="M52" s="7"/>
      <c r="N52" s="7"/>
      <c r="O52" s="7"/>
      <c r="P52" s="7"/>
      <c r="Q52" s="7"/>
      <c r="R52" s="7"/>
      <c r="S52" s="7"/>
      <c r="T52" s="7"/>
      <c r="U52" s="7"/>
      <c r="V52" s="7"/>
      <c r="W52" s="7"/>
    </row>
    <row r="53" spans="1:25" ht="15.75" customHeight="1">
      <c r="A53" s="72"/>
      <c r="B53" s="91" t="s">
        <v>278</v>
      </c>
      <c r="C53" s="72"/>
      <c r="D53" s="72"/>
      <c r="E53" s="77"/>
      <c r="F53" s="7"/>
      <c r="G53" s="7"/>
      <c r="H53" s="7"/>
      <c r="I53" s="7"/>
      <c r="J53" s="7"/>
      <c r="K53" s="7"/>
      <c r="L53" s="7"/>
      <c r="M53" s="7"/>
      <c r="N53" s="7"/>
      <c r="O53" s="7"/>
      <c r="P53" s="7"/>
      <c r="Q53" s="7"/>
      <c r="R53" s="7"/>
      <c r="S53" s="7"/>
      <c r="T53" s="7"/>
      <c r="U53" s="7"/>
      <c r="V53" s="7"/>
      <c r="W53" s="7"/>
      <c r="X53" s="7"/>
      <c r="Y53" s="7"/>
    </row>
    <row r="54" spans="1:25" ht="15.75" customHeight="1" thickBot="1">
      <c r="A54" s="72"/>
      <c r="B54" s="91"/>
      <c r="C54" s="72"/>
      <c r="D54" s="72"/>
      <c r="E54" s="77"/>
      <c r="F54" s="7"/>
      <c r="G54" s="7"/>
      <c r="H54" s="7"/>
      <c r="I54" s="7"/>
      <c r="J54" s="7"/>
      <c r="K54" s="7"/>
      <c r="L54" s="7"/>
      <c r="M54" s="7"/>
      <c r="N54" s="7"/>
      <c r="O54" s="7"/>
      <c r="P54" s="7"/>
      <c r="Q54" s="7"/>
      <c r="R54" s="7"/>
      <c r="S54" s="7"/>
      <c r="T54" s="7"/>
      <c r="U54" s="7"/>
      <c r="V54" s="7"/>
      <c r="W54" s="7"/>
      <c r="X54" s="7"/>
      <c r="Y54" s="7"/>
    </row>
    <row r="55" spans="1:25" ht="51" customHeight="1">
      <c r="A55" s="271" t="s">
        <v>279</v>
      </c>
      <c r="B55" s="272"/>
      <c r="C55" s="272"/>
      <c r="D55" s="188" t="s">
        <v>368</v>
      </c>
      <c r="E55" s="189" t="s">
        <v>15</v>
      </c>
      <c r="F55" s="189" t="s">
        <v>244</v>
      </c>
      <c r="G55" s="189" t="s">
        <v>367</v>
      </c>
      <c r="H55" s="7"/>
      <c r="I55" s="7"/>
      <c r="J55" s="7"/>
      <c r="K55" s="7"/>
      <c r="L55" s="7"/>
      <c r="M55" s="7"/>
      <c r="N55" s="7"/>
      <c r="O55" s="7"/>
      <c r="P55" s="7"/>
      <c r="Q55" s="7"/>
      <c r="R55" s="7"/>
      <c r="S55" s="7"/>
      <c r="T55" s="7"/>
      <c r="U55" s="7"/>
      <c r="V55" s="7"/>
      <c r="W55" s="7"/>
    </row>
    <row r="56" spans="1:25" ht="15.75" customHeight="1">
      <c r="A56" s="190" t="s">
        <v>280</v>
      </c>
      <c r="B56" s="273" t="s">
        <v>281</v>
      </c>
      <c r="C56" s="274"/>
      <c r="D56" s="185" t="s">
        <v>246</v>
      </c>
      <c r="E56" s="185" t="s">
        <v>246</v>
      </c>
      <c r="F56" s="185" t="s">
        <v>246</v>
      </c>
      <c r="G56" s="185" t="s">
        <v>246</v>
      </c>
      <c r="H56" s="7"/>
      <c r="I56" s="7"/>
      <c r="J56" s="7"/>
      <c r="K56" s="7"/>
      <c r="L56" s="7"/>
      <c r="M56" s="7"/>
      <c r="N56" s="7"/>
      <c r="O56" s="7"/>
      <c r="P56" s="7"/>
      <c r="Q56" s="7"/>
      <c r="R56" s="7"/>
      <c r="S56" s="7"/>
      <c r="T56" s="7"/>
      <c r="U56" s="7"/>
      <c r="V56" s="7"/>
      <c r="W56" s="7"/>
    </row>
    <row r="57" spans="1:25" ht="30" customHeight="1">
      <c r="A57" s="191" t="s">
        <v>247</v>
      </c>
      <c r="B57" s="275" t="s">
        <v>413</v>
      </c>
      <c r="C57" s="274"/>
      <c r="D57" s="196">
        <f>(8.55*2*A20)-(6%*D20)</f>
        <v>254.46899999999999</v>
      </c>
      <c r="E57" s="196">
        <f>(8.55*2*A21)-(6%*D21)</f>
        <v>254.46899999999999</v>
      </c>
      <c r="F57" s="196">
        <f>(8.55*2*A22)-(6%*D22)</f>
        <v>254.46899999999999</v>
      </c>
      <c r="G57" s="196">
        <f>(8.55*2*A23)-(6%*D23)</f>
        <v>254.46899999999999</v>
      </c>
      <c r="H57" s="7"/>
      <c r="I57" s="7"/>
      <c r="J57" s="7"/>
      <c r="K57" s="7"/>
      <c r="L57" s="7"/>
      <c r="M57" s="7"/>
      <c r="N57" s="7"/>
      <c r="O57" s="7"/>
      <c r="P57" s="7"/>
      <c r="Q57" s="7"/>
      <c r="R57" s="7"/>
      <c r="S57" s="7"/>
      <c r="T57" s="7"/>
      <c r="U57" s="7"/>
      <c r="V57" s="7"/>
      <c r="W57" s="7"/>
    </row>
    <row r="58" spans="1:25" ht="15.75" customHeight="1">
      <c r="A58" s="191" t="s">
        <v>249</v>
      </c>
      <c r="B58" s="276" t="s">
        <v>282</v>
      </c>
      <c r="C58" s="274"/>
      <c r="D58" s="197">
        <f>(23.5*A20)-(23.5*A20*10%)</f>
        <v>441.61199999999997</v>
      </c>
      <c r="E58" s="197">
        <f>(23.5*A21)-(23.5*A21*10%)</f>
        <v>441.61199999999997</v>
      </c>
      <c r="F58" s="197">
        <f>(23.5*A22)-(23.5*A22*10%)</f>
        <v>441.61199999999997</v>
      </c>
      <c r="G58" s="197">
        <f>(23.5*A23)-(23.5*A23*10%)</f>
        <v>441.61199999999997</v>
      </c>
      <c r="H58" s="7"/>
      <c r="I58" s="7"/>
      <c r="J58" s="7"/>
      <c r="K58" s="7"/>
      <c r="L58" s="7"/>
      <c r="M58" s="7"/>
      <c r="N58" s="7"/>
      <c r="O58" s="7"/>
      <c r="P58" s="7"/>
      <c r="Q58" s="7"/>
      <c r="R58" s="7"/>
      <c r="S58" s="7"/>
      <c r="T58" s="7"/>
      <c r="U58" s="7"/>
      <c r="V58" s="7"/>
      <c r="W58" s="7"/>
    </row>
    <row r="59" spans="1:25" ht="15.75" customHeight="1">
      <c r="A59" s="191" t="s">
        <v>251</v>
      </c>
      <c r="B59" s="306" t="s">
        <v>283</v>
      </c>
      <c r="C59" s="307"/>
      <c r="D59" s="198">
        <f>F53</f>
        <v>0</v>
      </c>
      <c r="E59" s="198">
        <f>G53</f>
        <v>0</v>
      </c>
      <c r="F59" s="198"/>
      <c r="G59" s="198">
        <f>H53</f>
        <v>0</v>
      </c>
      <c r="H59" s="7"/>
      <c r="I59" s="7"/>
      <c r="J59" s="7"/>
      <c r="K59" s="7"/>
      <c r="L59" s="7"/>
      <c r="M59" s="7"/>
      <c r="N59" s="7"/>
      <c r="O59" s="7"/>
      <c r="P59" s="7"/>
      <c r="Q59" s="7"/>
      <c r="R59" s="7"/>
      <c r="S59" s="7"/>
      <c r="T59" s="7"/>
      <c r="U59" s="7"/>
      <c r="V59" s="7"/>
      <c r="W59" s="7"/>
    </row>
    <row r="60" spans="1:25" ht="15.75" customHeight="1">
      <c r="A60" s="191" t="s">
        <v>253</v>
      </c>
      <c r="B60" s="276" t="s">
        <v>284</v>
      </c>
      <c r="C60" s="274"/>
      <c r="D60" s="196">
        <v>20.149999999999999</v>
      </c>
      <c r="E60" s="196">
        <v>20.149999999999999</v>
      </c>
      <c r="F60" s="196">
        <v>20.149999999999999</v>
      </c>
      <c r="G60" s="196">
        <v>20.149999999999999</v>
      </c>
      <c r="H60" s="7"/>
      <c r="I60" s="7"/>
      <c r="J60" s="7"/>
      <c r="K60" s="7"/>
      <c r="L60" s="7"/>
      <c r="M60" s="7"/>
      <c r="N60" s="7"/>
      <c r="O60" s="7"/>
      <c r="P60" s="7"/>
      <c r="Q60" s="7"/>
      <c r="R60" s="7"/>
      <c r="S60" s="7"/>
      <c r="T60" s="7"/>
      <c r="U60" s="7"/>
      <c r="V60" s="7"/>
      <c r="W60" s="7"/>
    </row>
    <row r="61" spans="1:25" ht="15.75" customHeight="1" thickBot="1">
      <c r="A61" s="192"/>
      <c r="B61" s="279" t="s">
        <v>285</v>
      </c>
      <c r="C61" s="280"/>
      <c r="D61" s="193">
        <f>SUM(D57:D60)</f>
        <v>716.23099999999988</v>
      </c>
      <c r="E61" s="193">
        <f>SUM(E57:E60)</f>
        <v>716.23099999999988</v>
      </c>
      <c r="F61" s="193">
        <f>SUM(F57:F60)</f>
        <v>716.23099999999988</v>
      </c>
      <c r="G61" s="193">
        <f>SUM(G57:G60)</f>
        <v>716.23099999999988</v>
      </c>
      <c r="H61" s="7"/>
      <c r="I61" s="7"/>
      <c r="J61" s="7"/>
      <c r="K61" s="7"/>
      <c r="L61" s="7"/>
      <c r="M61" s="7"/>
      <c r="N61" s="7"/>
      <c r="O61" s="7"/>
      <c r="P61" s="7"/>
      <c r="Q61" s="7"/>
      <c r="R61" s="7"/>
      <c r="S61" s="7"/>
      <c r="T61" s="7"/>
      <c r="U61" s="7"/>
      <c r="V61" s="7"/>
      <c r="W61" s="7"/>
    </row>
    <row r="62" spans="1:25" ht="15.75" customHeight="1" thickBot="1">
      <c r="A62" s="72"/>
      <c r="B62" s="92"/>
      <c r="C62" s="93"/>
      <c r="D62" s="93"/>
      <c r="E62" s="77"/>
      <c r="F62" s="7"/>
      <c r="G62" s="7"/>
      <c r="H62" s="7"/>
      <c r="I62" s="7"/>
      <c r="J62" s="7"/>
      <c r="K62" s="7"/>
      <c r="L62" s="7"/>
      <c r="M62" s="7"/>
      <c r="N62" s="7"/>
      <c r="O62" s="7"/>
      <c r="P62" s="7"/>
      <c r="Q62" s="7"/>
      <c r="R62" s="7"/>
      <c r="S62" s="7"/>
      <c r="T62" s="7"/>
      <c r="U62" s="7"/>
      <c r="V62" s="7"/>
      <c r="W62" s="7"/>
      <c r="X62" s="7"/>
      <c r="Y62" s="7"/>
    </row>
    <row r="63" spans="1:25" ht="54.75" customHeight="1">
      <c r="A63" s="261" t="s">
        <v>286</v>
      </c>
      <c r="B63" s="262"/>
      <c r="C63" s="247"/>
      <c r="D63" s="158" t="s">
        <v>368</v>
      </c>
      <c r="E63" s="111" t="s">
        <v>15</v>
      </c>
      <c r="F63" s="112" t="s">
        <v>244</v>
      </c>
      <c r="G63" s="112" t="s">
        <v>367</v>
      </c>
      <c r="H63" s="7"/>
      <c r="I63" s="7"/>
      <c r="J63" s="7"/>
      <c r="K63" s="7"/>
      <c r="L63" s="7"/>
      <c r="M63" s="7"/>
      <c r="N63" s="7"/>
      <c r="O63" s="7"/>
      <c r="P63" s="7"/>
      <c r="Q63" s="7"/>
      <c r="R63" s="7"/>
      <c r="S63" s="7"/>
      <c r="T63" s="7"/>
      <c r="U63" s="7"/>
      <c r="V63" s="7"/>
      <c r="W63" s="7"/>
    </row>
    <row r="64" spans="1:25" ht="15.75" customHeight="1">
      <c r="A64" s="129">
        <v>2</v>
      </c>
      <c r="B64" s="258" t="s">
        <v>287</v>
      </c>
      <c r="C64" s="217"/>
      <c r="D64" s="94" t="s">
        <v>288</v>
      </c>
      <c r="E64" s="94" t="s">
        <v>288</v>
      </c>
      <c r="F64" s="130" t="s">
        <v>288</v>
      </c>
      <c r="G64" s="130" t="s">
        <v>288</v>
      </c>
      <c r="H64" s="7"/>
      <c r="I64" s="7"/>
      <c r="J64" s="7"/>
      <c r="K64" s="7"/>
      <c r="L64" s="7"/>
      <c r="M64" s="7"/>
      <c r="N64" s="7"/>
      <c r="O64" s="7"/>
      <c r="P64" s="7"/>
      <c r="Q64" s="7"/>
      <c r="R64" s="7"/>
      <c r="S64" s="7"/>
      <c r="T64" s="7"/>
      <c r="U64" s="7"/>
      <c r="V64" s="7"/>
      <c r="W64" s="7"/>
    </row>
    <row r="65" spans="1:25" ht="15.75" customHeight="1">
      <c r="A65" s="129" t="s">
        <v>289</v>
      </c>
      <c r="B65" s="259" t="s">
        <v>290</v>
      </c>
      <c r="C65" s="217"/>
      <c r="D65" s="80">
        <f>D39</f>
        <v>454.0659435</v>
      </c>
      <c r="E65" s="80">
        <f>E39</f>
        <v>349.28149500000001</v>
      </c>
      <c r="F65" s="128">
        <f>F39</f>
        <v>454.0659435</v>
      </c>
      <c r="G65" s="128">
        <f>G39</f>
        <v>454.0659435</v>
      </c>
      <c r="H65" s="7"/>
      <c r="I65" s="7"/>
      <c r="J65" s="7"/>
      <c r="K65" s="7"/>
      <c r="L65" s="7"/>
      <c r="M65" s="7"/>
      <c r="N65" s="7"/>
      <c r="O65" s="7"/>
      <c r="P65" s="7"/>
      <c r="Q65" s="7"/>
      <c r="R65" s="7"/>
      <c r="S65" s="7"/>
      <c r="T65" s="7"/>
      <c r="U65" s="7"/>
      <c r="V65" s="7"/>
      <c r="W65" s="7"/>
    </row>
    <row r="66" spans="1:25" ht="15.75" customHeight="1">
      <c r="A66" s="129" t="s">
        <v>265</v>
      </c>
      <c r="B66" s="259" t="s">
        <v>266</v>
      </c>
      <c r="C66" s="217"/>
      <c r="D66" s="80">
        <f>D52+D40</f>
        <v>1058.375929</v>
      </c>
      <c r="E66" s="80">
        <f>E52+E40</f>
        <v>814.13533000000007</v>
      </c>
      <c r="F66" s="128">
        <f>F52+F40</f>
        <v>1058.375929</v>
      </c>
      <c r="G66" s="128">
        <f>G52+G40</f>
        <v>1058.375929</v>
      </c>
      <c r="H66" s="7"/>
      <c r="I66" s="7"/>
      <c r="J66" s="7"/>
      <c r="K66" s="7"/>
      <c r="L66" s="7"/>
      <c r="M66" s="7"/>
      <c r="N66" s="7"/>
      <c r="O66" s="7"/>
      <c r="P66" s="7"/>
      <c r="Q66" s="7"/>
      <c r="R66" s="7"/>
      <c r="S66" s="7"/>
      <c r="T66" s="7"/>
      <c r="U66" s="7"/>
      <c r="V66" s="7"/>
      <c r="W66" s="7"/>
    </row>
    <row r="67" spans="1:25" ht="15.75" customHeight="1">
      <c r="A67" s="129" t="s">
        <v>280</v>
      </c>
      <c r="B67" s="259" t="s">
        <v>281</v>
      </c>
      <c r="C67" s="217"/>
      <c r="D67" s="80">
        <f>D61</f>
        <v>716.23099999999988</v>
      </c>
      <c r="E67" s="80">
        <f>E61</f>
        <v>716.23099999999988</v>
      </c>
      <c r="F67" s="128">
        <f>F61</f>
        <v>716.23099999999988</v>
      </c>
      <c r="G67" s="128">
        <f>G61</f>
        <v>716.23099999999988</v>
      </c>
      <c r="H67" s="7"/>
      <c r="I67" s="7"/>
      <c r="J67" s="7"/>
      <c r="K67" s="7"/>
      <c r="L67" s="7"/>
      <c r="M67" s="7"/>
      <c r="N67" s="7"/>
      <c r="O67" s="7"/>
      <c r="P67" s="7"/>
      <c r="Q67" s="7"/>
      <c r="R67" s="7"/>
      <c r="S67" s="7"/>
      <c r="T67" s="7"/>
      <c r="U67" s="7"/>
      <c r="V67" s="7"/>
      <c r="W67" s="7"/>
    </row>
    <row r="68" spans="1:25" ht="15.75" customHeight="1" thickBot="1">
      <c r="A68" s="131"/>
      <c r="B68" s="260" t="s">
        <v>263</v>
      </c>
      <c r="C68" s="243"/>
      <c r="D68" s="116">
        <f t="shared" ref="D68:G68" si="3">SUM(D65:D67)</f>
        <v>2228.6728724999998</v>
      </c>
      <c r="E68" s="116">
        <f t="shared" si="3"/>
        <v>1879.647825</v>
      </c>
      <c r="F68" s="117">
        <f t="shared" si="3"/>
        <v>2228.6728724999998</v>
      </c>
      <c r="G68" s="117">
        <f t="shared" si="3"/>
        <v>2228.6728724999998</v>
      </c>
      <c r="H68" s="7"/>
      <c r="I68" s="7"/>
      <c r="J68" s="7"/>
      <c r="K68" s="7"/>
      <c r="L68" s="7"/>
      <c r="M68" s="7"/>
      <c r="N68" s="7"/>
      <c r="O68" s="7"/>
      <c r="P68" s="7"/>
      <c r="Q68" s="7"/>
      <c r="R68" s="7"/>
      <c r="S68" s="7"/>
      <c r="T68" s="7"/>
      <c r="U68" s="7"/>
      <c r="V68" s="7"/>
      <c r="W68" s="7"/>
    </row>
    <row r="69" spans="1:25" ht="15.75" customHeight="1" thickBot="1">
      <c r="A69" s="72"/>
      <c r="B69" s="29"/>
      <c r="C69" s="93"/>
      <c r="D69" s="93"/>
      <c r="E69" s="77"/>
      <c r="F69" s="7"/>
      <c r="G69" s="7"/>
      <c r="H69" s="7"/>
      <c r="I69" s="7"/>
      <c r="J69" s="7"/>
      <c r="K69" s="7"/>
      <c r="L69" s="7"/>
      <c r="M69" s="7"/>
      <c r="N69" s="7"/>
      <c r="O69" s="7"/>
      <c r="P69" s="7"/>
      <c r="Q69" s="7"/>
      <c r="R69" s="7"/>
      <c r="S69" s="7"/>
      <c r="T69" s="7"/>
      <c r="U69" s="7"/>
      <c r="V69" s="7"/>
      <c r="W69" s="7"/>
      <c r="X69" s="7"/>
      <c r="Y69" s="7"/>
    </row>
    <row r="70" spans="1:25" ht="57.75" customHeight="1">
      <c r="A70" s="261" t="s">
        <v>291</v>
      </c>
      <c r="B70" s="262"/>
      <c r="C70" s="247"/>
      <c r="D70" s="158" t="s">
        <v>368</v>
      </c>
      <c r="E70" s="111" t="s">
        <v>15</v>
      </c>
      <c r="F70" s="112" t="s">
        <v>244</v>
      </c>
      <c r="G70" s="112" t="s">
        <v>367</v>
      </c>
      <c r="H70" s="7"/>
      <c r="I70" s="7"/>
      <c r="J70" s="7"/>
      <c r="K70" s="7"/>
      <c r="L70" s="7"/>
      <c r="M70" s="7"/>
      <c r="N70" s="7"/>
      <c r="O70" s="7"/>
      <c r="P70" s="7"/>
      <c r="Q70" s="7"/>
      <c r="R70" s="7"/>
      <c r="S70" s="7"/>
      <c r="T70" s="7"/>
      <c r="U70" s="7"/>
      <c r="V70" s="7"/>
      <c r="W70" s="7"/>
    </row>
    <row r="71" spans="1:25" ht="15.75" customHeight="1">
      <c r="A71" s="98">
        <v>3</v>
      </c>
      <c r="B71" s="265" t="s">
        <v>292</v>
      </c>
      <c r="C71" s="217"/>
      <c r="D71" s="86" t="s">
        <v>246</v>
      </c>
      <c r="E71" s="86" t="s">
        <v>246</v>
      </c>
      <c r="F71" s="99" t="s">
        <v>246</v>
      </c>
      <c r="G71" s="99" t="s">
        <v>246</v>
      </c>
      <c r="H71" s="7"/>
      <c r="I71" s="7"/>
      <c r="J71" s="7"/>
      <c r="K71" s="7"/>
      <c r="L71" s="7"/>
      <c r="M71" s="7"/>
      <c r="N71" s="7"/>
      <c r="O71" s="7"/>
      <c r="P71" s="7"/>
      <c r="Q71" s="7"/>
      <c r="R71" s="7"/>
      <c r="S71" s="7"/>
      <c r="T71" s="7"/>
      <c r="U71" s="7"/>
      <c r="V71" s="7"/>
      <c r="W71" s="7"/>
    </row>
    <row r="72" spans="1:25" ht="15.75" customHeight="1">
      <c r="A72" s="100" t="s">
        <v>247</v>
      </c>
      <c r="B72" s="263" t="s">
        <v>293</v>
      </c>
      <c r="C72" s="217"/>
      <c r="D72" s="95">
        <f>((D33+D37+D38)/12)*5%</f>
        <v>11.152545597916667</v>
      </c>
      <c r="E72" s="95">
        <f>((E33+E37+E38)/12)*5%</f>
        <v>8.578881229166667</v>
      </c>
      <c r="F72" s="132">
        <f>((F33+F37+F38)/12)*5%</f>
        <v>11.152545597916667</v>
      </c>
      <c r="G72" s="132">
        <f>((G33+G37+G38)/12)*5%</f>
        <v>11.152545597916667</v>
      </c>
      <c r="H72" s="7"/>
      <c r="I72" s="7"/>
      <c r="J72" s="7"/>
      <c r="K72" s="7"/>
      <c r="L72" s="7"/>
      <c r="M72" s="7"/>
      <c r="N72" s="7"/>
      <c r="O72" s="7"/>
      <c r="P72" s="7"/>
      <c r="Q72" s="7"/>
      <c r="R72" s="7"/>
      <c r="S72" s="7"/>
      <c r="T72" s="7"/>
      <c r="U72" s="7"/>
      <c r="V72" s="7"/>
      <c r="W72" s="7"/>
    </row>
    <row r="73" spans="1:25" ht="15.75" customHeight="1">
      <c r="A73" s="100" t="s">
        <v>249</v>
      </c>
      <c r="B73" s="263" t="s">
        <v>294</v>
      </c>
      <c r="C73" s="217"/>
      <c r="D73" s="96">
        <f>((D33+D37)/12)*5%*8%</f>
        <v>0.80256099950000004</v>
      </c>
      <c r="E73" s="96">
        <f>((E33+E37)/12)*5%*8%</f>
        <v>0.61735461500000011</v>
      </c>
      <c r="F73" s="133">
        <f>((F33+F37)/12)*5%*8%</f>
        <v>0.80256099950000004</v>
      </c>
      <c r="G73" s="133">
        <f>((G33+G37)/12)*5%*8%</f>
        <v>0.80256099950000004</v>
      </c>
      <c r="H73" s="7"/>
      <c r="I73" s="7"/>
      <c r="J73" s="7"/>
      <c r="K73" s="7"/>
      <c r="L73" s="7"/>
      <c r="M73" s="7"/>
      <c r="N73" s="7"/>
      <c r="O73" s="7"/>
      <c r="P73" s="7"/>
      <c r="Q73" s="7"/>
      <c r="R73" s="7"/>
      <c r="S73" s="7"/>
      <c r="T73" s="7"/>
      <c r="U73" s="7"/>
      <c r="V73" s="7"/>
      <c r="W73" s="7"/>
    </row>
    <row r="74" spans="1:25" ht="15.75" customHeight="1">
      <c r="A74" s="100" t="s">
        <v>251</v>
      </c>
      <c r="B74" s="263" t="s">
        <v>295</v>
      </c>
      <c r="C74" s="217"/>
      <c r="D74" s="96">
        <v>0</v>
      </c>
      <c r="E74" s="96">
        <v>0</v>
      </c>
      <c r="F74" s="133">
        <v>0</v>
      </c>
      <c r="G74" s="133">
        <v>0</v>
      </c>
      <c r="H74" s="7"/>
      <c r="I74" s="7"/>
      <c r="J74" s="7"/>
      <c r="K74" s="7"/>
      <c r="L74" s="7"/>
      <c r="M74" s="7"/>
      <c r="N74" s="7"/>
      <c r="O74" s="7"/>
      <c r="P74" s="7"/>
      <c r="Q74" s="7"/>
      <c r="R74" s="7"/>
      <c r="S74" s="7"/>
      <c r="T74" s="7"/>
      <c r="U74" s="7"/>
      <c r="V74" s="7"/>
      <c r="W74" s="7"/>
    </row>
    <row r="75" spans="1:25" ht="15.75" customHeight="1">
      <c r="A75" s="100" t="s">
        <v>253</v>
      </c>
      <c r="B75" s="263" t="s">
        <v>296</v>
      </c>
      <c r="C75" s="217"/>
      <c r="D75" s="96">
        <f>(((D33+D59)/30/12)*7)</f>
        <v>43.216152777777779</v>
      </c>
      <c r="E75" s="96">
        <f>(((E33+E59)/30/12)*7)</f>
        <v>33.243194444444448</v>
      </c>
      <c r="F75" s="133">
        <f>(((F33+F59)/30/12)*7)</f>
        <v>43.216152777777779</v>
      </c>
      <c r="G75" s="133">
        <f>(((G33+G59)/30/12)*7)</f>
        <v>43.216152777777779</v>
      </c>
      <c r="H75" s="7"/>
      <c r="I75" s="7"/>
      <c r="J75" s="7"/>
      <c r="K75" s="7"/>
      <c r="L75" s="7"/>
      <c r="M75" s="7"/>
      <c r="N75" s="7"/>
      <c r="O75" s="7"/>
      <c r="P75" s="7"/>
      <c r="Q75" s="7"/>
      <c r="R75" s="7"/>
      <c r="S75" s="7"/>
      <c r="T75" s="7"/>
      <c r="U75" s="7"/>
      <c r="V75" s="7"/>
      <c r="W75" s="7"/>
    </row>
    <row r="76" spans="1:25" ht="24" customHeight="1">
      <c r="A76" s="100" t="s">
        <v>255</v>
      </c>
      <c r="B76" s="263" t="s">
        <v>297</v>
      </c>
      <c r="C76" s="217"/>
      <c r="D76" s="97">
        <f>(D33/30/12*7)*8%</f>
        <v>3.4572922222222222</v>
      </c>
      <c r="E76" s="97">
        <f>(E33/30/12*7)*8%</f>
        <v>2.6594555555555561</v>
      </c>
      <c r="F76" s="134">
        <f>(F33/30/12*7)*8%</f>
        <v>3.4572922222222222</v>
      </c>
      <c r="G76" s="134">
        <f>(G33/30/12*7)*8%</f>
        <v>3.4572922222222222</v>
      </c>
      <c r="H76" s="7"/>
      <c r="I76" s="7"/>
      <c r="J76" s="7"/>
      <c r="K76" s="7"/>
      <c r="L76" s="7"/>
      <c r="M76" s="7"/>
      <c r="N76" s="7"/>
      <c r="O76" s="7"/>
      <c r="P76" s="7"/>
      <c r="Q76" s="7"/>
      <c r="R76" s="7"/>
      <c r="S76" s="7"/>
      <c r="T76" s="7"/>
      <c r="U76" s="7"/>
      <c r="V76" s="7"/>
      <c r="W76" s="7"/>
    </row>
    <row r="77" spans="1:25" ht="15.75" customHeight="1">
      <c r="A77" s="100" t="s">
        <v>257</v>
      </c>
      <c r="B77" s="263" t="s">
        <v>298</v>
      </c>
      <c r="C77" s="217"/>
      <c r="D77" s="96">
        <f>D33*4%</f>
        <v>88.901800000000009</v>
      </c>
      <c r="E77" s="96">
        <f>E33*4%</f>
        <v>68.38600000000001</v>
      </c>
      <c r="F77" s="133">
        <f>F33*4%</f>
        <v>88.901800000000009</v>
      </c>
      <c r="G77" s="133">
        <f>G33*4%</f>
        <v>88.901800000000009</v>
      </c>
      <c r="H77" s="7"/>
      <c r="I77" s="7"/>
      <c r="J77" s="7"/>
      <c r="K77" s="7"/>
      <c r="L77" s="7"/>
      <c r="M77" s="7"/>
      <c r="N77" s="7"/>
      <c r="O77" s="7"/>
      <c r="P77" s="7"/>
      <c r="Q77" s="7"/>
      <c r="R77" s="7"/>
      <c r="S77" s="7"/>
      <c r="T77" s="7"/>
      <c r="U77" s="7"/>
      <c r="V77" s="7"/>
      <c r="W77" s="7"/>
    </row>
    <row r="78" spans="1:25" ht="15.75" customHeight="1" thickBot="1">
      <c r="A78" s="115"/>
      <c r="B78" s="264" t="s">
        <v>36</v>
      </c>
      <c r="C78" s="243"/>
      <c r="D78" s="126">
        <f t="shared" ref="D78:G78" si="4">SUM(D72:D77)</f>
        <v>147.53035159741668</v>
      </c>
      <c r="E78" s="126">
        <f t="shared" si="4"/>
        <v>113.48488584416668</v>
      </c>
      <c r="F78" s="127">
        <f t="shared" si="4"/>
        <v>147.53035159741668</v>
      </c>
      <c r="G78" s="127">
        <f t="shared" si="4"/>
        <v>147.53035159741668</v>
      </c>
      <c r="H78" s="7"/>
      <c r="I78" s="7"/>
      <c r="J78" s="7"/>
      <c r="K78" s="7"/>
      <c r="L78" s="7"/>
      <c r="M78" s="7"/>
      <c r="N78" s="7"/>
      <c r="O78" s="7"/>
      <c r="P78" s="7"/>
      <c r="Q78" s="7"/>
      <c r="R78" s="7"/>
      <c r="S78" s="7"/>
      <c r="T78" s="7"/>
      <c r="U78" s="7"/>
      <c r="V78" s="7"/>
      <c r="W78" s="7"/>
    </row>
    <row r="79" spans="1:25" ht="15.75" customHeight="1" thickBot="1">
      <c r="A79" s="72"/>
      <c r="B79" s="72"/>
      <c r="C79" s="72"/>
      <c r="D79" s="72"/>
      <c r="E79" s="77"/>
      <c r="F79" s="7"/>
      <c r="G79" s="7"/>
      <c r="H79" s="7"/>
      <c r="I79" s="7"/>
      <c r="J79" s="7"/>
      <c r="K79" s="7"/>
      <c r="L79" s="7"/>
      <c r="M79" s="7"/>
      <c r="N79" s="7"/>
      <c r="O79" s="7"/>
      <c r="P79" s="7"/>
      <c r="Q79" s="7"/>
      <c r="R79" s="7"/>
      <c r="S79" s="7"/>
      <c r="T79" s="7"/>
      <c r="U79" s="7"/>
      <c r="V79" s="7"/>
      <c r="W79" s="7"/>
      <c r="X79" s="7"/>
      <c r="Y79" s="7"/>
    </row>
    <row r="80" spans="1:25" ht="51" customHeight="1">
      <c r="A80" s="261" t="s">
        <v>299</v>
      </c>
      <c r="B80" s="262"/>
      <c r="C80" s="247"/>
      <c r="D80" s="158" t="s">
        <v>368</v>
      </c>
      <c r="E80" s="111" t="s">
        <v>15</v>
      </c>
      <c r="F80" s="112" t="s">
        <v>244</v>
      </c>
      <c r="G80" s="112" t="s">
        <v>367</v>
      </c>
      <c r="H80" s="7"/>
      <c r="I80" s="7"/>
      <c r="J80" s="7"/>
      <c r="K80" s="7"/>
      <c r="L80" s="7"/>
      <c r="M80" s="7"/>
      <c r="N80" s="7"/>
      <c r="O80" s="7"/>
      <c r="P80" s="7"/>
      <c r="Q80" s="7"/>
      <c r="R80" s="7"/>
      <c r="S80" s="7"/>
      <c r="T80" s="7"/>
      <c r="U80" s="7"/>
      <c r="V80" s="7"/>
      <c r="W80" s="7"/>
    </row>
    <row r="81" spans="1:25" ht="15.75" customHeight="1">
      <c r="A81" s="98" t="s">
        <v>300</v>
      </c>
      <c r="B81" s="265" t="s">
        <v>301</v>
      </c>
      <c r="C81" s="217"/>
      <c r="D81" s="86" t="s">
        <v>246</v>
      </c>
      <c r="E81" s="86" t="s">
        <v>246</v>
      </c>
      <c r="F81" s="99" t="s">
        <v>246</v>
      </c>
      <c r="G81" s="99" t="s">
        <v>246</v>
      </c>
      <c r="H81" s="7"/>
      <c r="I81" s="7"/>
      <c r="J81" s="7"/>
      <c r="K81" s="7"/>
      <c r="L81" s="7"/>
      <c r="M81" s="7"/>
      <c r="N81" s="7"/>
      <c r="O81" s="7"/>
      <c r="P81" s="7"/>
      <c r="Q81" s="7"/>
      <c r="R81" s="7"/>
      <c r="S81" s="7"/>
      <c r="T81" s="7"/>
      <c r="U81" s="7"/>
      <c r="V81" s="7"/>
      <c r="W81" s="7"/>
    </row>
    <row r="82" spans="1:25" ht="15.75" customHeight="1">
      <c r="A82" s="100" t="s">
        <v>247</v>
      </c>
      <c r="B82" s="263" t="s">
        <v>302</v>
      </c>
      <c r="C82" s="217"/>
      <c r="D82" s="96">
        <v>0</v>
      </c>
      <c r="E82" s="96">
        <v>0</v>
      </c>
      <c r="F82" s="133">
        <v>0</v>
      </c>
      <c r="G82" s="133">
        <v>0</v>
      </c>
      <c r="H82" s="7"/>
      <c r="I82" s="7"/>
      <c r="J82" s="7"/>
      <c r="K82" s="7"/>
      <c r="L82" s="7"/>
      <c r="M82" s="7"/>
      <c r="N82" s="7"/>
      <c r="O82" s="7"/>
      <c r="P82" s="7"/>
      <c r="Q82" s="7"/>
      <c r="R82" s="7"/>
      <c r="S82" s="7"/>
      <c r="T82" s="7"/>
      <c r="U82" s="7"/>
      <c r="V82" s="7"/>
      <c r="W82" s="7"/>
    </row>
    <row r="83" spans="1:25" ht="15.75" customHeight="1">
      <c r="A83" s="100" t="s">
        <v>249</v>
      </c>
      <c r="B83" s="263" t="s">
        <v>303</v>
      </c>
      <c r="C83" s="217"/>
      <c r="D83" s="96">
        <f>(((D33+D68+D78+D86+D107)-(D57-D58-D104-D105))/30*2.96)/12</f>
        <v>41.491607508549897</v>
      </c>
      <c r="E83" s="96">
        <f>(((E33+E68+E78+E86+E107)-(E57-E58-E104-E105))/30*2.96)/12</f>
        <v>33.49898481009123</v>
      </c>
      <c r="F83" s="133">
        <f>(((F33+F68+F78+F86+F107)-(F57-F58-F104-F105))/30*2.96)/12</f>
        <v>40.492749882818899</v>
      </c>
      <c r="G83" s="133">
        <f>(((G33+G68+G78+G86+G107)-(G57-G58-G104-G105))/30*2.96)/12</f>
        <v>43.112637660596675</v>
      </c>
      <c r="H83" s="7"/>
      <c r="I83" s="7"/>
      <c r="J83" s="7"/>
      <c r="K83" s="7"/>
      <c r="L83" s="7"/>
      <c r="M83" s="7"/>
      <c r="N83" s="7"/>
      <c r="O83" s="7"/>
      <c r="P83" s="7"/>
      <c r="Q83" s="7"/>
      <c r="R83" s="7"/>
      <c r="S83" s="7"/>
      <c r="T83" s="7"/>
      <c r="U83" s="7"/>
      <c r="V83" s="7"/>
      <c r="W83" s="7"/>
    </row>
    <row r="84" spans="1:25" ht="15.75" customHeight="1">
      <c r="A84" s="100" t="s">
        <v>251</v>
      </c>
      <c r="B84" s="263" t="s">
        <v>304</v>
      </c>
      <c r="C84" s="217"/>
      <c r="D84" s="96">
        <f>(((D33+D68+D78+D86+D107)-(D57-D58-D104-D105))/30*5*1.5%)/12</f>
        <v>1.0513076226828522</v>
      </c>
      <c r="E84" s="96">
        <f>(((E33+E68+E78+E86+E107)-(E57-E58-E104-E105))/30*5*1.5%)/12</f>
        <v>0.84879184485028458</v>
      </c>
      <c r="F84" s="133">
        <f>(((F33+F68+F78+F86+F107)-(F57-F58-F104-F105))/30*5*1.5%)/12</f>
        <v>1.0259987301389923</v>
      </c>
      <c r="G84" s="133">
        <f>(((G33+G68+G78+G86+G107)-(G57-G58-G104-G105))/30*5*1.5%)/12</f>
        <v>1.0923810218056589</v>
      </c>
      <c r="H84" s="7"/>
      <c r="I84" s="7"/>
      <c r="J84" s="7"/>
      <c r="K84" s="7"/>
      <c r="L84" s="7"/>
      <c r="M84" s="7"/>
      <c r="N84" s="7"/>
      <c r="O84" s="7"/>
      <c r="P84" s="7"/>
      <c r="Q84" s="7"/>
      <c r="R84" s="7"/>
      <c r="S84" s="7"/>
      <c r="T84" s="7"/>
      <c r="U84" s="7"/>
      <c r="V84" s="7"/>
      <c r="W84" s="7"/>
    </row>
    <row r="85" spans="1:25" ht="15.75" customHeight="1">
      <c r="A85" s="100" t="s">
        <v>253</v>
      </c>
      <c r="B85" s="263" t="s">
        <v>305</v>
      </c>
      <c r="C85" s="217"/>
      <c r="D85" s="96">
        <f>(((D33+D68+D78+D86+D107)-(D57-D58-D104-D105))/30*15*0.78%)/12</f>
        <v>1.6400398913852496</v>
      </c>
      <c r="E85" s="96">
        <f>(((E33+E68+E78+E86+E107)-(E57-E58-E104-E105))/30*15*0.78%)/12</f>
        <v>1.324115277966444</v>
      </c>
      <c r="F85" s="133">
        <f>(((F33+F68+F78+F86+F107)-(F57-F58-F104-F105))/30*15*0.78%)/12</f>
        <v>1.6005580190168283</v>
      </c>
      <c r="G85" s="133">
        <f>(((G33+G68+G78+G86+G107)-(G57-G58-G104-G105))/30*15*0.78%)/12</f>
        <v>1.7041143940168284</v>
      </c>
      <c r="H85" s="7"/>
      <c r="I85" s="7"/>
      <c r="J85" s="7"/>
      <c r="K85" s="7"/>
      <c r="L85" s="7"/>
      <c r="M85" s="7"/>
      <c r="N85" s="7"/>
      <c r="O85" s="7"/>
      <c r="P85" s="7"/>
      <c r="Q85" s="7"/>
      <c r="R85" s="7"/>
      <c r="S85" s="7"/>
      <c r="T85" s="7"/>
      <c r="U85" s="7"/>
      <c r="V85" s="7"/>
      <c r="W85" s="7"/>
    </row>
    <row r="86" spans="1:25" ht="15.75" customHeight="1">
      <c r="A86" s="100" t="s">
        <v>255</v>
      </c>
      <c r="B86" s="263" t="s">
        <v>306</v>
      </c>
      <c r="C86" s="217"/>
      <c r="D86" s="96">
        <f>(((D38*3.95/12)+(D60*3.95*1.02%))/12+((D33+D37)*39.8%*3.95)*1.02%/12)</f>
        <v>10.661847236414461</v>
      </c>
      <c r="E86" s="96">
        <f t="shared" ref="E86:G86" si="5">(((E38*3.95/12)+(E60*3.95*1.02%))/12+((E33+E37)*39.8%*3.95)*1.02%/12)</f>
        <v>8.2170333260880479</v>
      </c>
      <c r="F86" s="96">
        <f t="shared" si="5"/>
        <v>10.661847236414461</v>
      </c>
      <c r="G86" s="96">
        <f t="shared" si="5"/>
        <v>10.661847236414461</v>
      </c>
      <c r="H86" s="7"/>
      <c r="I86" s="7"/>
      <c r="J86" s="7"/>
      <c r="K86" s="7"/>
      <c r="L86" s="7"/>
      <c r="M86" s="7"/>
      <c r="N86" s="7"/>
      <c r="O86" s="7"/>
      <c r="P86" s="7"/>
      <c r="Q86" s="7"/>
      <c r="R86" s="7"/>
      <c r="S86" s="7"/>
      <c r="T86" s="7"/>
      <c r="U86" s="7"/>
      <c r="V86" s="7"/>
      <c r="W86" s="7"/>
    </row>
    <row r="87" spans="1:25" ht="15.75" customHeight="1">
      <c r="A87" s="100" t="s">
        <v>257</v>
      </c>
      <c r="B87" s="263" t="s">
        <v>307</v>
      </c>
      <c r="C87" s="217"/>
      <c r="D87" s="96">
        <v>0</v>
      </c>
      <c r="E87" s="96">
        <v>0</v>
      </c>
      <c r="F87" s="133">
        <v>0</v>
      </c>
      <c r="G87" s="133">
        <v>0</v>
      </c>
      <c r="H87" s="7"/>
      <c r="I87" s="7"/>
      <c r="J87" s="7"/>
      <c r="K87" s="7"/>
      <c r="L87" s="7"/>
      <c r="M87" s="7"/>
      <c r="N87" s="7"/>
      <c r="O87" s="7"/>
      <c r="P87" s="7"/>
      <c r="Q87" s="7"/>
      <c r="R87" s="7"/>
      <c r="S87" s="7"/>
      <c r="T87" s="7"/>
      <c r="U87" s="7"/>
      <c r="V87" s="7"/>
      <c r="W87" s="7"/>
    </row>
    <row r="88" spans="1:25" ht="15.75" customHeight="1" thickBot="1">
      <c r="A88" s="115"/>
      <c r="B88" s="264" t="s">
        <v>36</v>
      </c>
      <c r="C88" s="243"/>
      <c r="D88" s="126">
        <f t="shared" ref="D88:G88" si="6">SUM(D82:D87)</f>
        <v>54.844802259032456</v>
      </c>
      <c r="E88" s="126">
        <f t="shared" si="6"/>
        <v>43.888925258996004</v>
      </c>
      <c r="F88" s="127">
        <f t="shared" si="6"/>
        <v>53.781153868389183</v>
      </c>
      <c r="G88" s="127">
        <f t="shared" si="6"/>
        <v>56.570980312833619</v>
      </c>
      <c r="H88" s="7"/>
      <c r="I88" s="7"/>
      <c r="J88" s="7"/>
      <c r="K88" s="7"/>
      <c r="L88" s="7"/>
      <c r="M88" s="7"/>
      <c r="N88" s="7"/>
      <c r="O88" s="7"/>
      <c r="P88" s="7"/>
      <c r="Q88" s="7"/>
      <c r="R88" s="7"/>
      <c r="S88" s="7"/>
      <c r="T88" s="7"/>
      <c r="U88" s="7"/>
      <c r="V88" s="7"/>
      <c r="W88" s="7"/>
    </row>
    <row r="89" spans="1:25" ht="15.75" customHeight="1" thickBot="1">
      <c r="A89" s="72"/>
      <c r="B89" s="72"/>
      <c r="C89" s="72"/>
      <c r="D89" s="72"/>
      <c r="E89" s="77"/>
      <c r="F89" s="7"/>
      <c r="G89" s="7"/>
      <c r="H89" s="7"/>
      <c r="I89" s="7"/>
      <c r="J89" s="7"/>
      <c r="K89" s="7"/>
      <c r="L89" s="7"/>
      <c r="M89" s="7"/>
      <c r="N89" s="7"/>
      <c r="O89" s="7"/>
      <c r="P89" s="7"/>
      <c r="Q89" s="7"/>
      <c r="R89" s="7"/>
      <c r="S89" s="7"/>
      <c r="T89" s="7"/>
      <c r="U89" s="7"/>
      <c r="V89" s="7"/>
      <c r="W89" s="7"/>
      <c r="X89" s="7"/>
      <c r="Y89" s="7"/>
    </row>
    <row r="90" spans="1:25" ht="51" customHeight="1">
      <c r="A90" s="261" t="s">
        <v>308</v>
      </c>
      <c r="B90" s="262"/>
      <c r="C90" s="247"/>
      <c r="D90" s="158" t="s">
        <v>368</v>
      </c>
      <c r="E90" s="111" t="s">
        <v>15</v>
      </c>
      <c r="F90" s="112" t="s">
        <v>244</v>
      </c>
      <c r="G90" s="112" t="s">
        <v>367</v>
      </c>
      <c r="H90" s="7"/>
      <c r="I90" s="7"/>
      <c r="J90" s="7"/>
      <c r="K90" s="7"/>
      <c r="L90" s="7"/>
      <c r="M90" s="7"/>
      <c r="N90" s="7"/>
      <c r="O90" s="7"/>
      <c r="P90" s="7"/>
      <c r="Q90" s="7"/>
      <c r="R90" s="7"/>
      <c r="S90" s="7"/>
      <c r="T90" s="7"/>
      <c r="U90" s="7"/>
      <c r="V90" s="7"/>
      <c r="W90" s="7"/>
    </row>
    <row r="91" spans="1:25" ht="15.75" customHeight="1">
      <c r="A91" s="98" t="s">
        <v>309</v>
      </c>
      <c r="B91" s="265" t="s">
        <v>310</v>
      </c>
      <c r="C91" s="217"/>
      <c r="D91" s="86" t="s">
        <v>246</v>
      </c>
      <c r="E91" s="86" t="s">
        <v>246</v>
      </c>
      <c r="F91" s="99" t="s">
        <v>246</v>
      </c>
      <c r="G91" s="99" t="s">
        <v>246</v>
      </c>
      <c r="H91" s="7"/>
      <c r="I91" s="7"/>
      <c r="J91" s="7"/>
      <c r="K91" s="7"/>
      <c r="L91" s="7"/>
      <c r="M91" s="7"/>
      <c r="N91" s="7"/>
      <c r="O91" s="7"/>
      <c r="P91" s="7"/>
      <c r="Q91" s="7"/>
      <c r="R91" s="7"/>
      <c r="S91" s="7"/>
      <c r="T91" s="7"/>
      <c r="U91" s="7"/>
      <c r="V91" s="7"/>
      <c r="W91" s="7"/>
    </row>
    <row r="92" spans="1:25" ht="15.75" customHeight="1">
      <c r="A92" s="100" t="s">
        <v>247</v>
      </c>
      <c r="B92" s="266" t="s">
        <v>311</v>
      </c>
      <c r="C92" s="217"/>
      <c r="D92" s="135">
        <v>0</v>
      </c>
      <c r="E92" s="135">
        <v>0</v>
      </c>
      <c r="F92" s="101">
        <v>0</v>
      </c>
      <c r="G92" s="101">
        <v>0</v>
      </c>
      <c r="H92" s="7"/>
      <c r="I92" s="7"/>
      <c r="J92" s="7"/>
      <c r="K92" s="7"/>
      <c r="L92" s="7"/>
      <c r="M92" s="7"/>
      <c r="N92" s="7"/>
      <c r="O92" s="7"/>
      <c r="P92" s="7"/>
      <c r="Q92" s="7"/>
      <c r="R92" s="7"/>
      <c r="S92" s="7"/>
      <c r="T92" s="7"/>
      <c r="U92" s="7"/>
      <c r="V92" s="7"/>
      <c r="W92" s="7"/>
    </row>
    <row r="93" spans="1:25" ht="15.75" customHeight="1" thickBot="1">
      <c r="A93" s="102"/>
      <c r="B93" s="264" t="s">
        <v>36</v>
      </c>
      <c r="C93" s="243"/>
      <c r="D93" s="136">
        <v>0</v>
      </c>
      <c r="E93" s="136">
        <v>0</v>
      </c>
      <c r="F93" s="103">
        <v>0</v>
      </c>
      <c r="G93" s="103">
        <v>0</v>
      </c>
      <c r="H93" s="7"/>
      <c r="I93" s="7"/>
      <c r="J93" s="7"/>
      <c r="K93" s="7"/>
      <c r="L93" s="7"/>
      <c r="M93" s="7"/>
      <c r="N93" s="7"/>
      <c r="O93" s="7"/>
      <c r="P93" s="7"/>
      <c r="Q93" s="7"/>
      <c r="R93" s="7"/>
      <c r="S93" s="7"/>
      <c r="T93" s="7"/>
      <c r="U93" s="7"/>
      <c r="V93" s="7"/>
      <c r="W93" s="7"/>
    </row>
    <row r="94" spans="1:25" ht="15.75" customHeight="1" thickBot="1">
      <c r="A94" s="72"/>
      <c r="B94" s="72"/>
      <c r="C94" s="72"/>
      <c r="D94" s="72"/>
      <c r="E94" s="77"/>
      <c r="F94" s="7"/>
      <c r="G94" s="7"/>
      <c r="H94" s="7"/>
      <c r="I94" s="7"/>
      <c r="J94" s="7"/>
      <c r="K94" s="7"/>
      <c r="L94" s="7"/>
      <c r="M94" s="7"/>
      <c r="N94" s="7"/>
      <c r="O94" s="7"/>
      <c r="P94" s="7"/>
      <c r="Q94" s="7"/>
      <c r="R94" s="7"/>
      <c r="S94" s="7"/>
      <c r="T94" s="7"/>
      <c r="U94" s="7"/>
      <c r="V94" s="7"/>
      <c r="W94" s="7"/>
      <c r="X94" s="7"/>
      <c r="Y94" s="7"/>
    </row>
    <row r="95" spans="1:25" ht="47.25" customHeight="1">
      <c r="A95" s="261" t="s">
        <v>312</v>
      </c>
      <c r="B95" s="262"/>
      <c r="C95" s="247"/>
      <c r="D95" s="158" t="s">
        <v>368</v>
      </c>
      <c r="E95" s="111" t="s">
        <v>15</v>
      </c>
      <c r="F95" s="112" t="s">
        <v>244</v>
      </c>
      <c r="G95" s="112" t="s">
        <v>367</v>
      </c>
      <c r="H95" s="7"/>
      <c r="I95" s="7"/>
      <c r="J95" s="7"/>
      <c r="K95" s="7"/>
      <c r="L95" s="7"/>
      <c r="M95" s="7"/>
      <c r="N95" s="7"/>
      <c r="O95" s="7"/>
      <c r="P95" s="7"/>
      <c r="Q95" s="7"/>
      <c r="R95" s="7"/>
      <c r="S95" s="7"/>
      <c r="T95" s="7"/>
      <c r="U95" s="7"/>
      <c r="V95" s="7"/>
      <c r="W95" s="7"/>
    </row>
    <row r="96" spans="1:25" ht="15.75" customHeight="1">
      <c r="A96" s="137">
        <v>4</v>
      </c>
      <c r="B96" s="258" t="s">
        <v>313</v>
      </c>
      <c r="C96" s="217"/>
      <c r="D96" s="94" t="s">
        <v>288</v>
      </c>
      <c r="E96" s="94" t="s">
        <v>288</v>
      </c>
      <c r="F96" s="130" t="s">
        <v>288</v>
      </c>
      <c r="G96" s="130" t="s">
        <v>288</v>
      </c>
      <c r="H96" s="7"/>
      <c r="I96" s="7"/>
      <c r="J96" s="7"/>
      <c r="K96" s="7"/>
      <c r="L96" s="7"/>
      <c r="M96" s="7"/>
      <c r="N96" s="7"/>
      <c r="O96" s="7"/>
      <c r="P96" s="7"/>
      <c r="Q96" s="7"/>
      <c r="R96" s="7"/>
      <c r="S96" s="7"/>
      <c r="T96" s="7"/>
      <c r="U96" s="7"/>
      <c r="V96" s="7"/>
      <c r="W96" s="7"/>
    </row>
    <row r="97" spans="1:25" ht="15.75" customHeight="1">
      <c r="A97" s="129" t="s">
        <v>300</v>
      </c>
      <c r="B97" s="259" t="s">
        <v>314</v>
      </c>
      <c r="C97" s="217"/>
      <c r="D97" s="80">
        <f>D88</f>
        <v>54.844802259032456</v>
      </c>
      <c r="E97" s="80">
        <f>E88</f>
        <v>43.888925258996004</v>
      </c>
      <c r="F97" s="128">
        <f>F88</f>
        <v>53.781153868389183</v>
      </c>
      <c r="G97" s="128">
        <f>G88</f>
        <v>56.570980312833619</v>
      </c>
      <c r="H97" s="7"/>
      <c r="I97" s="7"/>
      <c r="J97" s="7"/>
      <c r="K97" s="7"/>
      <c r="L97" s="7"/>
      <c r="M97" s="7"/>
      <c r="N97" s="7"/>
      <c r="O97" s="7"/>
      <c r="P97" s="7"/>
      <c r="Q97" s="7"/>
      <c r="R97" s="7"/>
      <c r="S97" s="7"/>
      <c r="T97" s="7"/>
      <c r="U97" s="7"/>
      <c r="V97" s="7"/>
      <c r="W97" s="7"/>
    </row>
    <row r="98" spans="1:25" ht="15.75" customHeight="1">
      <c r="A98" s="129" t="s">
        <v>309</v>
      </c>
      <c r="B98" s="259" t="s">
        <v>310</v>
      </c>
      <c r="C98" s="217"/>
      <c r="D98" s="80">
        <v>0</v>
      </c>
      <c r="E98" s="80">
        <v>0</v>
      </c>
      <c r="F98" s="128">
        <v>0</v>
      </c>
      <c r="G98" s="128">
        <v>0</v>
      </c>
      <c r="H98" s="7"/>
      <c r="I98" s="7"/>
      <c r="J98" s="7"/>
      <c r="K98" s="7"/>
      <c r="L98" s="7"/>
      <c r="M98" s="7"/>
      <c r="N98" s="7"/>
      <c r="O98" s="7"/>
      <c r="P98" s="7"/>
      <c r="Q98" s="7"/>
      <c r="R98" s="7"/>
      <c r="S98" s="7"/>
      <c r="T98" s="7"/>
      <c r="U98" s="7"/>
      <c r="V98" s="7"/>
      <c r="W98" s="7"/>
    </row>
    <row r="99" spans="1:25" ht="15.75" customHeight="1" thickBot="1">
      <c r="A99" s="115"/>
      <c r="B99" s="260" t="s">
        <v>263</v>
      </c>
      <c r="C99" s="243"/>
      <c r="D99" s="116">
        <f t="shared" ref="D99:G99" si="7">SUM(D97:D98)</f>
        <v>54.844802259032456</v>
      </c>
      <c r="E99" s="116">
        <f t="shared" si="7"/>
        <v>43.888925258996004</v>
      </c>
      <c r="F99" s="117">
        <f t="shared" si="7"/>
        <v>53.781153868389183</v>
      </c>
      <c r="G99" s="117">
        <f t="shared" si="7"/>
        <v>56.570980312833619</v>
      </c>
      <c r="H99" s="7"/>
      <c r="I99" s="7"/>
      <c r="J99" s="7"/>
      <c r="K99" s="7"/>
      <c r="L99" s="7"/>
      <c r="M99" s="7"/>
      <c r="N99" s="7"/>
      <c r="O99" s="7"/>
      <c r="P99" s="7"/>
      <c r="Q99" s="7"/>
      <c r="R99" s="7"/>
      <c r="S99" s="7"/>
      <c r="T99" s="7"/>
      <c r="U99" s="7"/>
      <c r="V99" s="7"/>
      <c r="W99" s="7"/>
    </row>
    <row r="100" spans="1:25" ht="15.75" customHeight="1" thickBot="1">
      <c r="A100" s="72"/>
      <c r="B100" s="72"/>
      <c r="C100" s="72"/>
      <c r="D100" s="72"/>
      <c r="E100" s="72"/>
      <c r="F100" s="7"/>
      <c r="G100" s="7"/>
      <c r="H100" s="7"/>
      <c r="I100" s="7"/>
      <c r="J100" s="7"/>
      <c r="K100" s="7"/>
      <c r="L100" s="7"/>
      <c r="M100" s="7"/>
      <c r="N100" s="7"/>
      <c r="O100" s="7"/>
      <c r="P100" s="7"/>
      <c r="Q100" s="7"/>
      <c r="R100" s="7"/>
      <c r="S100" s="7"/>
      <c r="T100" s="7"/>
      <c r="U100" s="7"/>
      <c r="V100" s="7"/>
      <c r="W100" s="7"/>
      <c r="X100" s="7"/>
      <c r="Y100" s="7"/>
    </row>
    <row r="101" spans="1:25" ht="51.75" customHeight="1">
      <c r="A101" s="261" t="s">
        <v>315</v>
      </c>
      <c r="B101" s="262"/>
      <c r="C101" s="247"/>
      <c r="D101" s="158" t="s">
        <v>368</v>
      </c>
      <c r="E101" s="111" t="s">
        <v>15</v>
      </c>
      <c r="F101" s="112" t="s">
        <v>244</v>
      </c>
      <c r="G101" s="112" t="s">
        <v>367</v>
      </c>
      <c r="H101" s="7"/>
      <c r="I101" s="7"/>
      <c r="J101" s="7"/>
      <c r="K101" s="7"/>
      <c r="L101" s="7"/>
      <c r="M101" s="7"/>
      <c r="N101" s="7"/>
      <c r="O101" s="7"/>
      <c r="P101" s="7"/>
      <c r="Q101" s="7"/>
      <c r="R101" s="7"/>
      <c r="S101" s="7"/>
      <c r="T101" s="7"/>
      <c r="U101" s="7"/>
      <c r="V101" s="7"/>
      <c r="W101" s="7"/>
    </row>
    <row r="102" spans="1:25" ht="15.75" customHeight="1">
      <c r="A102" s="138">
        <v>5</v>
      </c>
      <c r="B102" s="258" t="s">
        <v>316</v>
      </c>
      <c r="C102" s="217"/>
      <c r="D102" s="78" t="s">
        <v>246</v>
      </c>
      <c r="E102" s="78" t="s">
        <v>246</v>
      </c>
      <c r="F102" s="113" t="s">
        <v>246</v>
      </c>
      <c r="G102" s="113" t="s">
        <v>246</v>
      </c>
      <c r="H102" s="7"/>
      <c r="I102" s="7"/>
      <c r="J102" s="7"/>
      <c r="K102" s="7"/>
      <c r="L102" s="7"/>
      <c r="M102" s="7"/>
      <c r="N102" s="7"/>
      <c r="O102" s="7"/>
      <c r="P102" s="7"/>
      <c r="Q102" s="7"/>
      <c r="R102" s="7"/>
      <c r="S102" s="7"/>
      <c r="T102" s="7"/>
      <c r="U102" s="7"/>
      <c r="V102" s="7"/>
      <c r="W102" s="7"/>
    </row>
    <row r="103" spans="1:25" ht="15.75" customHeight="1">
      <c r="A103" s="139" t="s">
        <v>247</v>
      </c>
      <c r="B103" s="259" t="s">
        <v>317</v>
      </c>
      <c r="C103" s="217"/>
      <c r="D103" s="206">
        <f>'Anexo III-B Uniformes'!H27</f>
        <v>128.24083333333337</v>
      </c>
      <c r="E103" s="206">
        <f>'Anexo III-B Uniformes'!H66</f>
        <v>85.195000000000007</v>
      </c>
      <c r="F103" s="207">
        <f>'Anexo III-B Uniformes'!H27</f>
        <v>128.24083333333337</v>
      </c>
      <c r="G103" s="207">
        <f>'Anexo III-B Uniformes'!H51</f>
        <v>273.57583333333338</v>
      </c>
      <c r="H103" s="7"/>
      <c r="I103" s="7"/>
      <c r="J103" s="7"/>
      <c r="K103" s="7"/>
      <c r="L103" s="7"/>
      <c r="M103" s="7"/>
      <c r="N103" s="7"/>
      <c r="O103" s="7"/>
      <c r="P103" s="7"/>
      <c r="Q103" s="7"/>
      <c r="R103" s="7"/>
      <c r="S103" s="7"/>
      <c r="T103" s="7"/>
      <c r="U103" s="7"/>
      <c r="V103" s="7"/>
      <c r="W103" s="7"/>
    </row>
    <row r="104" spans="1:25" ht="26.25" customHeight="1">
      <c r="A104" s="139" t="s">
        <v>249</v>
      </c>
      <c r="B104" s="263" t="s">
        <v>318</v>
      </c>
      <c r="C104" s="217"/>
      <c r="D104" s="206">
        <f>'Anexo III-C Materiais'!H45</f>
        <v>39.305219298245618</v>
      </c>
      <c r="E104" s="206">
        <f>'Anexo III-C Materiais'!H29</f>
        <v>45.431555555555555</v>
      </c>
      <c r="F104" s="207"/>
      <c r="G104" s="207"/>
      <c r="H104" s="105"/>
      <c r="I104" s="7"/>
      <c r="J104" s="7"/>
      <c r="K104" s="7"/>
      <c r="L104" s="7"/>
      <c r="M104" s="7"/>
      <c r="N104" s="7"/>
      <c r="O104" s="7"/>
      <c r="P104" s="7"/>
      <c r="Q104" s="7"/>
      <c r="R104" s="7"/>
      <c r="S104" s="7"/>
      <c r="T104" s="7"/>
      <c r="U104" s="7"/>
      <c r="V104" s="7"/>
      <c r="W104" s="7"/>
    </row>
    <row r="105" spans="1:25" ht="15.75" customHeight="1">
      <c r="A105" s="139" t="s">
        <v>251</v>
      </c>
      <c r="B105" s="259" t="s">
        <v>319</v>
      </c>
      <c r="C105" s="217"/>
      <c r="D105" s="208">
        <f>'Anexo III-A Equip.'!F16</f>
        <v>21.436122807017544</v>
      </c>
      <c r="E105" s="208"/>
      <c r="F105" s="209"/>
      <c r="G105" s="209">
        <f>'Anexo III-A Equip.'!F26</f>
        <v>86.65</v>
      </c>
      <c r="H105" s="104"/>
      <c r="I105" s="7"/>
      <c r="J105" s="7"/>
      <c r="K105" s="7"/>
      <c r="L105" s="7"/>
      <c r="M105" s="7"/>
      <c r="N105" s="7"/>
      <c r="O105" s="7"/>
      <c r="P105" s="7"/>
      <c r="Q105" s="7"/>
      <c r="R105" s="7"/>
      <c r="S105" s="7"/>
      <c r="T105" s="7"/>
      <c r="U105" s="7"/>
      <c r="V105" s="7"/>
      <c r="W105" s="7"/>
    </row>
    <row r="106" spans="1:25" ht="15.75" customHeight="1">
      <c r="A106" s="139" t="s">
        <v>253</v>
      </c>
      <c r="B106" s="259" t="s">
        <v>320</v>
      </c>
      <c r="C106" s="217"/>
      <c r="D106" s="81"/>
      <c r="E106" s="81"/>
      <c r="F106" s="140"/>
      <c r="G106" s="140"/>
      <c r="H106" s="104"/>
      <c r="I106" s="7"/>
      <c r="J106" s="7"/>
      <c r="K106" s="7"/>
      <c r="L106" s="7"/>
      <c r="M106" s="7"/>
      <c r="N106" s="7"/>
      <c r="O106" s="7"/>
      <c r="P106" s="7"/>
      <c r="Q106" s="7"/>
      <c r="R106" s="7"/>
      <c r="S106" s="7"/>
      <c r="T106" s="7"/>
      <c r="U106" s="7"/>
      <c r="V106" s="7"/>
      <c r="W106" s="7"/>
    </row>
    <row r="107" spans="1:25" ht="15.75" customHeight="1" thickBot="1">
      <c r="A107" s="141"/>
      <c r="B107" s="260" t="s">
        <v>321</v>
      </c>
      <c r="C107" s="243"/>
      <c r="D107" s="142">
        <f t="shared" ref="D107:G107" si="8">SUM(D103:D106)</f>
        <v>188.98217543859653</v>
      </c>
      <c r="E107" s="142">
        <f t="shared" si="8"/>
        <v>130.62655555555557</v>
      </c>
      <c r="F107" s="143">
        <f t="shared" si="8"/>
        <v>128.24083333333337</v>
      </c>
      <c r="G107" s="143">
        <f t="shared" si="8"/>
        <v>360.22583333333341</v>
      </c>
      <c r="H107" s="7"/>
      <c r="I107" s="7"/>
      <c r="J107" s="7"/>
      <c r="K107" s="7"/>
      <c r="L107" s="7"/>
      <c r="M107" s="7"/>
      <c r="N107" s="7"/>
      <c r="O107" s="7"/>
      <c r="P107" s="7"/>
      <c r="Q107" s="7"/>
      <c r="R107" s="7"/>
      <c r="S107" s="7"/>
      <c r="T107" s="7"/>
      <c r="U107" s="7"/>
      <c r="V107" s="7"/>
      <c r="W107" s="7"/>
    </row>
    <row r="108" spans="1:25" ht="15.75" customHeight="1" thickBot="1">
      <c r="A108" s="106"/>
      <c r="B108" s="107"/>
      <c r="C108" s="108"/>
      <c r="D108" s="108"/>
      <c r="E108" s="72"/>
      <c r="F108" s="7"/>
      <c r="G108" s="7"/>
      <c r="H108" s="7"/>
      <c r="I108" s="7"/>
      <c r="J108" s="7"/>
      <c r="K108" s="7"/>
      <c r="L108" s="7"/>
      <c r="M108" s="7"/>
      <c r="N108" s="7"/>
      <c r="O108" s="7"/>
      <c r="P108" s="7"/>
      <c r="Q108" s="7"/>
      <c r="R108" s="7"/>
      <c r="S108" s="7"/>
      <c r="T108" s="7"/>
      <c r="U108" s="7"/>
      <c r="V108" s="7"/>
      <c r="W108" s="7"/>
      <c r="X108" s="7"/>
      <c r="Y108" s="7"/>
    </row>
    <row r="109" spans="1:25" ht="49.5" customHeight="1">
      <c r="A109" s="270" t="s">
        <v>322</v>
      </c>
      <c r="B109" s="303"/>
      <c r="C109" s="110"/>
      <c r="D109" s="158" t="s">
        <v>368</v>
      </c>
      <c r="E109" s="111" t="s">
        <v>15</v>
      </c>
      <c r="F109" s="112" t="s">
        <v>244</v>
      </c>
      <c r="G109" s="112" t="s">
        <v>367</v>
      </c>
      <c r="H109" s="7"/>
      <c r="I109" s="7"/>
      <c r="J109" s="7"/>
      <c r="K109" s="7"/>
      <c r="L109" s="7"/>
      <c r="M109" s="7"/>
      <c r="N109" s="7"/>
      <c r="O109" s="7"/>
      <c r="P109" s="7"/>
      <c r="Q109" s="7"/>
      <c r="R109" s="7"/>
      <c r="S109" s="7"/>
      <c r="T109" s="7"/>
      <c r="U109" s="7"/>
      <c r="V109" s="7"/>
      <c r="W109" s="7"/>
    </row>
    <row r="110" spans="1:25" ht="15.75" customHeight="1">
      <c r="A110" s="138">
        <v>6</v>
      </c>
      <c r="B110" s="85" t="s">
        <v>323</v>
      </c>
      <c r="C110" s="62" t="s">
        <v>267</v>
      </c>
      <c r="D110" s="86" t="s">
        <v>246</v>
      </c>
      <c r="E110" s="86" t="s">
        <v>246</v>
      </c>
      <c r="F110" s="99" t="s">
        <v>246</v>
      </c>
      <c r="G110" s="99" t="s">
        <v>246</v>
      </c>
      <c r="H110" s="7"/>
      <c r="I110" s="7"/>
      <c r="J110" s="7"/>
      <c r="K110" s="7"/>
      <c r="L110" s="7"/>
      <c r="M110" s="7"/>
      <c r="N110" s="7"/>
      <c r="O110" s="7"/>
      <c r="P110" s="7"/>
      <c r="Q110" s="7"/>
      <c r="R110" s="7"/>
      <c r="S110" s="7"/>
      <c r="T110" s="7"/>
      <c r="U110" s="7"/>
      <c r="V110" s="7"/>
      <c r="W110" s="7"/>
    </row>
    <row r="111" spans="1:25" ht="15.75" customHeight="1">
      <c r="A111" s="139" t="s">
        <v>247</v>
      </c>
      <c r="B111" s="71" t="s">
        <v>324</v>
      </c>
      <c r="C111" s="79">
        <v>4.8</v>
      </c>
      <c r="D111" s="83">
        <f>(D128)*$C$111/100</f>
        <v>232.44360968616218</v>
      </c>
      <c r="E111" s="83">
        <f>(E128)*$C$111/100</f>
        <v>186.1103131996185</v>
      </c>
      <c r="F111" s="118">
        <f>(F128)*$C$111/100</f>
        <v>229.47697014235862</v>
      </c>
      <c r="G111" s="118">
        <f>(G128)*$C$111/100</f>
        <v>240.74616181169196</v>
      </c>
      <c r="H111" s="7"/>
      <c r="I111" s="7"/>
      <c r="J111" s="7"/>
      <c r="K111" s="7"/>
      <c r="L111" s="7"/>
      <c r="M111" s="7"/>
      <c r="N111" s="7"/>
      <c r="O111" s="7"/>
      <c r="P111" s="7"/>
      <c r="Q111" s="7"/>
      <c r="R111" s="7"/>
      <c r="S111" s="7"/>
      <c r="T111" s="7"/>
      <c r="U111" s="7"/>
      <c r="V111" s="7"/>
      <c r="W111" s="7"/>
    </row>
    <row r="112" spans="1:25" ht="15.75" customHeight="1">
      <c r="A112" s="139" t="s">
        <v>249</v>
      </c>
      <c r="B112" s="71" t="s">
        <v>325</v>
      </c>
      <c r="C112" s="79">
        <v>3.92</v>
      </c>
      <c r="D112" s="83">
        <f>(D128+D111)*$C$112/100</f>
        <v>198.94073741006329</v>
      </c>
      <c r="E112" s="83">
        <f>(E128+E111)*$C$112/100</f>
        <v>159.28561339044683</v>
      </c>
      <c r="F112" s="118">
        <f>(F128+F111)*$C$112/100</f>
        <v>196.40168951250666</v>
      </c>
      <c r="G112" s="118">
        <f>(G128+G111)*$C$112/100</f>
        <v>206.04661502256675</v>
      </c>
      <c r="H112" s="7"/>
      <c r="I112" s="7"/>
      <c r="J112" s="7"/>
      <c r="K112" s="7"/>
      <c r="L112" s="7"/>
      <c r="M112" s="7"/>
      <c r="N112" s="7"/>
      <c r="O112" s="7"/>
      <c r="P112" s="7"/>
      <c r="Q112" s="7"/>
      <c r="R112" s="7"/>
      <c r="S112" s="7"/>
      <c r="T112" s="7"/>
      <c r="U112" s="7"/>
      <c r="V112" s="7"/>
      <c r="W112" s="7"/>
    </row>
    <row r="113" spans="1:25" ht="15.75" customHeight="1">
      <c r="A113" s="139" t="s">
        <v>251</v>
      </c>
      <c r="B113" s="71" t="s">
        <v>326</v>
      </c>
      <c r="C113" s="79"/>
      <c r="D113" s="83"/>
      <c r="E113" s="83"/>
      <c r="F113" s="118"/>
      <c r="G113" s="118"/>
      <c r="H113" s="7"/>
      <c r="I113" s="7"/>
      <c r="J113" s="7"/>
      <c r="K113" s="7"/>
      <c r="L113" s="7"/>
      <c r="M113" s="7"/>
      <c r="N113" s="7"/>
      <c r="O113" s="7"/>
      <c r="P113" s="7"/>
      <c r="Q113" s="7"/>
      <c r="R113" s="7"/>
      <c r="S113" s="7"/>
      <c r="T113" s="7"/>
      <c r="U113" s="7"/>
      <c r="V113" s="7"/>
      <c r="W113" s="7"/>
    </row>
    <row r="114" spans="1:25" ht="15.75" customHeight="1">
      <c r="A114" s="139"/>
      <c r="B114" s="71" t="s">
        <v>327</v>
      </c>
      <c r="C114" s="79">
        <f>3+0.65</f>
        <v>3.65</v>
      </c>
      <c r="D114" s="83">
        <f>((D128+D111+D112)/(1-($C$114+$C$116)/100))*$C$114/100</f>
        <v>210.72744776631785</v>
      </c>
      <c r="E114" s="83">
        <f>((E128+E111+E112)/(1-($C$114+$C$116)/100))*$C$114/100</f>
        <v>168.72286296232141</v>
      </c>
      <c r="F114" s="118">
        <f>((F128+F111+F112)/(1-($C$114+$C$116)/100))*$C$114/100</f>
        <v>208.03796802388737</v>
      </c>
      <c r="G114" s="118">
        <f>((G128+G111+G112)/(1-($C$114+$C$116)/100))*$C$114/100</f>
        <v>218.2543297559838</v>
      </c>
      <c r="H114" s="7"/>
      <c r="I114" s="7"/>
      <c r="J114" s="7"/>
      <c r="K114" s="7"/>
      <c r="L114" s="7"/>
      <c r="M114" s="7"/>
      <c r="N114" s="7"/>
      <c r="O114" s="7"/>
      <c r="P114" s="7"/>
      <c r="Q114" s="7"/>
      <c r="R114" s="7"/>
      <c r="S114" s="7"/>
      <c r="T114" s="7"/>
      <c r="U114" s="7"/>
      <c r="V114" s="7"/>
      <c r="W114" s="7"/>
    </row>
    <row r="115" spans="1:25" ht="15.75" customHeight="1">
      <c r="A115" s="139"/>
      <c r="B115" s="71" t="s">
        <v>328</v>
      </c>
      <c r="C115" s="79"/>
      <c r="D115" s="83"/>
      <c r="E115" s="83"/>
      <c r="F115" s="118"/>
      <c r="G115" s="118"/>
      <c r="H115" s="7"/>
      <c r="I115" s="7"/>
      <c r="J115" s="7"/>
      <c r="K115" s="7"/>
      <c r="L115" s="7"/>
      <c r="M115" s="7"/>
      <c r="N115" s="7"/>
      <c r="O115" s="7"/>
      <c r="P115" s="7"/>
      <c r="Q115" s="7"/>
      <c r="R115" s="7"/>
      <c r="S115" s="7"/>
      <c r="T115" s="7"/>
      <c r="U115" s="7"/>
      <c r="V115" s="7"/>
      <c r="W115" s="7"/>
    </row>
    <row r="116" spans="1:25" ht="15.75" customHeight="1">
      <c r="A116" s="139"/>
      <c r="B116" s="71" t="s">
        <v>329</v>
      </c>
      <c r="C116" s="33">
        <v>5</v>
      </c>
      <c r="D116" s="83">
        <f>((D128+D111+D112)/(1-($C$114+$C$116)/100))*$C$116/100</f>
        <v>288.66773666618883</v>
      </c>
      <c r="E116" s="83">
        <f>((E128+E111+E112)/(1-($C$114+$C$116)/100))*$C$116/100</f>
        <v>231.12720953742661</v>
      </c>
      <c r="F116" s="118">
        <f>((F128+F111+F112)/(1-($C$114+$C$116)/100))*$C$116/100</f>
        <v>284.9835178409416</v>
      </c>
      <c r="G116" s="118">
        <f>((G128+G111+G112)/(1-($C$114+$C$116)/100))*$C$116/100</f>
        <v>298.9785339123066</v>
      </c>
      <c r="H116" s="7"/>
      <c r="I116" s="7"/>
      <c r="J116" s="7"/>
      <c r="K116" s="7"/>
      <c r="L116" s="7"/>
      <c r="M116" s="7"/>
      <c r="N116" s="7"/>
      <c r="O116" s="7"/>
      <c r="P116" s="7"/>
      <c r="Q116" s="7"/>
      <c r="R116" s="7"/>
      <c r="S116" s="7"/>
      <c r="T116" s="7"/>
      <c r="U116" s="7"/>
      <c r="V116" s="7"/>
      <c r="W116" s="7"/>
    </row>
    <row r="117" spans="1:25" ht="15.75" customHeight="1">
      <c r="A117" s="139"/>
      <c r="B117" s="71" t="s">
        <v>330</v>
      </c>
      <c r="C117" s="79"/>
      <c r="D117" s="19"/>
      <c r="E117" s="19"/>
      <c r="F117" s="114"/>
      <c r="G117" s="114"/>
      <c r="H117" s="7"/>
      <c r="I117" s="7"/>
      <c r="J117" s="7"/>
      <c r="K117" s="7"/>
      <c r="L117" s="7"/>
      <c r="M117" s="7"/>
      <c r="N117" s="7"/>
      <c r="O117" s="7"/>
      <c r="P117" s="7"/>
      <c r="Q117" s="7"/>
      <c r="R117" s="7"/>
      <c r="S117" s="7"/>
      <c r="T117" s="7"/>
      <c r="U117" s="7"/>
      <c r="V117" s="7"/>
      <c r="W117" s="7"/>
    </row>
    <row r="118" spans="1:25" ht="15.75" customHeight="1" thickBot="1">
      <c r="A118" s="144"/>
      <c r="B118" s="124" t="s">
        <v>36</v>
      </c>
      <c r="C118" s="145">
        <f t="shared" ref="C118:G118" si="9">SUM(C111:C117)</f>
        <v>17.369999999999997</v>
      </c>
      <c r="D118" s="126">
        <f t="shared" si="9"/>
        <v>930.77953152873215</v>
      </c>
      <c r="E118" s="126">
        <f t="shared" si="9"/>
        <v>745.24599908981327</v>
      </c>
      <c r="F118" s="127">
        <f t="shared" si="9"/>
        <v>918.90014551969421</v>
      </c>
      <c r="G118" s="127">
        <f t="shared" si="9"/>
        <v>964.02564050254909</v>
      </c>
      <c r="H118" s="7"/>
      <c r="I118" s="7"/>
      <c r="J118" s="7"/>
      <c r="K118" s="7"/>
      <c r="L118" s="7"/>
      <c r="M118" s="7"/>
      <c r="N118" s="7"/>
      <c r="O118" s="7"/>
      <c r="P118" s="7"/>
      <c r="Q118" s="7"/>
      <c r="R118" s="7"/>
      <c r="S118" s="7"/>
      <c r="T118" s="7"/>
      <c r="U118" s="7"/>
      <c r="V118" s="7"/>
      <c r="W118" s="7"/>
    </row>
    <row r="119" spans="1:25" ht="15.75" customHeight="1">
      <c r="A119" s="106"/>
      <c r="B119" s="107"/>
      <c r="C119" s="108"/>
      <c r="D119" s="108"/>
      <c r="E119" s="72"/>
      <c r="F119" s="7"/>
      <c r="G119" s="7"/>
      <c r="H119" s="7"/>
      <c r="I119" s="7"/>
      <c r="J119" s="7"/>
      <c r="K119" s="7"/>
      <c r="L119" s="7"/>
      <c r="M119" s="7"/>
      <c r="N119" s="7"/>
      <c r="O119" s="7"/>
      <c r="P119" s="7"/>
      <c r="Q119" s="7"/>
      <c r="R119" s="7"/>
      <c r="S119" s="7"/>
      <c r="T119" s="7"/>
      <c r="U119" s="7"/>
      <c r="V119" s="7"/>
      <c r="W119" s="7"/>
      <c r="X119" s="7"/>
      <c r="Y119" s="7"/>
    </row>
    <row r="120" spans="1:25" ht="15.75" customHeight="1" thickBot="1">
      <c r="A120" s="305" t="s">
        <v>331</v>
      </c>
      <c r="B120" s="302"/>
      <c r="C120" s="302"/>
      <c r="D120" s="302"/>
      <c r="E120" s="302"/>
      <c r="F120" s="302"/>
      <c r="G120" s="302"/>
      <c r="H120" s="156"/>
      <c r="I120" s="157"/>
      <c r="J120" s="7"/>
      <c r="K120" s="7"/>
      <c r="L120" s="7"/>
      <c r="M120" s="7"/>
      <c r="N120" s="7"/>
      <c r="O120" s="7"/>
      <c r="P120" s="7"/>
      <c r="Q120" s="7"/>
      <c r="R120" s="7"/>
      <c r="S120" s="7"/>
      <c r="T120" s="7"/>
      <c r="U120" s="7"/>
      <c r="V120" s="7"/>
      <c r="W120" s="7"/>
      <c r="X120" s="7"/>
      <c r="Y120" s="7"/>
    </row>
    <row r="121" spans="1:25" ht="62.25" customHeight="1">
      <c r="A121" s="304" t="s">
        <v>332</v>
      </c>
      <c r="B121" s="223"/>
      <c r="C121" s="217"/>
      <c r="D121" s="158" t="s">
        <v>368</v>
      </c>
      <c r="E121" s="111" t="s">
        <v>15</v>
      </c>
      <c r="F121" s="112" t="s">
        <v>244</v>
      </c>
      <c r="G121" s="112" t="s">
        <v>367</v>
      </c>
      <c r="H121" s="7"/>
      <c r="I121" s="7"/>
      <c r="J121" s="7"/>
      <c r="K121" s="7"/>
      <c r="L121" s="7"/>
      <c r="M121" s="7"/>
      <c r="N121" s="7"/>
      <c r="O121" s="7"/>
      <c r="P121" s="7"/>
      <c r="Q121" s="7"/>
      <c r="R121" s="7"/>
      <c r="S121" s="7"/>
      <c r="T121" s="7"/>
      <c r="U121" s="7"/>
      <c r="V121" s="7"/>
      <c r="W121" s="7"/>
    </row>
    <row r="122" spans="1:25" ht="15.75" customHeight="1">
      <c r="A122" s="76"/>
      <c r="B122" s="265" t="s">
        <v>333</v>
      </c>
      <c r="C122" s="217"/>
      <c r="D122" s="86" t="s">
        <v>246</v>
      </c>
      <c r="E122" s="86" t="s">
        <v>246</v>
      </c>
      <c r="F122" s="99" t="s">
        <v>246</v>
      </c>
      <c r="G122" s="99" t="s">
        <v>246</v>
      </c>
      <c r="H122" s="7"/>
      <c r="I122" s="7"/>
      <c r="J122" s="7"/>
      <c r="K122" s="7"/>
      <c r="L122" s="7"/>
      <c r="M122" s="7"/>
      <c r="N122" s="7"/>
      <c r="O122" s="7"/>
      <c r="P122" s="7"/>
      <c r="Q122" s="7"/>
      <c r="R122" s="7"/>
      <c r="S122" s="7"/>
      <c r="T122" s="7"/>
      <c r="U122" s="7"/>
      <c r="V122" s="7"/>
      <c r="W122" s="7"/>
    </row>
    <row r="123" spans="1:25" ht="15.75" customHeight="1">
      <c r="A123" s="76" t="s">
        <v>247</v>
      </c>
      <c r="B123" s="263" t="s">
        <v>334</v>
      </c>
      <c r="C123" s="217"/>
      <c r="D123" s="83">
        <f>D33</f>
        <v>2222.5450000000001</v>
      </c>
      <c r="E123" s="83">
        <f>E33</f>
        <v>1709.65</v>
      </c>
      <c r="F123" s="118">
        <f>F33</f>
        <v>2222.5450000000001</v>
      </c>
      <c r="G123" s="118">
        <f>G33</f>
        <v>2222.5450000000001</v>
      </c>
      <c r="H123" s="7"/>
      <c r="I123" s="7"/>
      <c r="J123" s="7"/>
      <c r="K123" s="7"/>
      <c r="L123" s="7"/>
      <c r="M123" s="7"/>
      <c r="N123" s="7"/>
      <c r="O123" s="7"/>
      <c r="P123" s="7"/>
      <c r="Q123" s="7"/>
      <c r="R123" s="7"/>
      <c r="S123" s="7"/>
      <c r="T123" s="7"/>
      <c r="U123" s="7"/>
      <c r="V123" s="7"/>
      <c r="W123" s="7"/>
    </row>
    <row r="124" spans="1:25" ht="15.75" customHeight="1">
      <c r="A124" s="76" t="s">
        <v>249</v>
      </c>
      <c r="B124" s="263" t="s">
        <v>335</v>
      </c>
      <c r="C124" s="217"/>
      <c r="D124" s="83">
        <f>D68</f>
        <v>2228.6728724999998</v>
      </c>
      <c r="E124" s="83">
        <f>E68</f>
        <v>1879.647825</v>
      </c>
      <c r="F124" s="118">
        <f>F68</f>
        <v>2228.6728724999998</v>
      </c>
      <c r="G124" s="118">
        <f>G68</f>
        <v>2228.6728724999998</v>
      </c>
      <c r="H124" s="7"/>
      <c r="I124" s="7"/>
      <c r="J124" s="7"/>
      <c r="K124" s="7"/>
      <c r="L124" s="7"/>
      <c r="M124" s="7"/>
      <c r="N124" s="7"/>
      <c r="O124" s="7"/>
      <c r="P124" s="7"/>
      <c r="Q124" s="7"/>
      <c r="R124" s="7"/>
      <c r="S124" s="7"/>
      <c r="T124" s="7"/>
      <c r="U124" s="7"/>
      <c r="V124" s="7"/>
      <c r="W124" s="7"/>
    </row>
    <row r="125" spans="1:25" ht="15.75" customHeight="1">
      <c r="A125" s="76" t="s">
        <v>251</v>
      </c>
      <c r="B125" s="263" t="s">
        <v>336</v>
      </c>
      <c r="C125" s="217"/>
      <c r="D125" s="83">
        <f>D78</f>
        <v>147.53035159741668</v>
      </c>
      <c r="E125" s="83">
        <f>E78</f>
        <v>113.48488584416668</v>
      </c>
      <c r="F125" s="118">
        <f>F78</f>
        <v>147.53035159741668</v>
      </c>
      <c r="G125" s="118">
        <f>G78</f>
        <v>147.53035159741668</v>
      </c>
      <c r="H125" s="7"/>
      <c r="I125" s="7"/>
      <c r="J125" s="7"/>
      <c r="K125" s="7"/>
      <c r="L125" s="7"/>
      <c r="M125" s="7"/>
      <c r="N125" s="7"/>
      <c r="O125" s="7"/>
      <c r="P125" s="7"/>
      <c r="Q125" s="7"/>
      <c r="R125" s="7"/>
      <c r="S125" s="7"/>
      <c r="T125" s="7"/>
      <c r="U125" s="7"/>
      <c r="V125" s="7"/>
      <c r="W125" s="7"/>
    </row>
    <row r="126" spans="1:25" ht="15.75" customHeight="1">
      <c r="A126" s="76" t="s">
        <v>253</v>
      </c>
      <c r="B126" s="263" t="s">
        <v>337</v>
      </c>
      <c r="C126" s="217"/>
      <c r="D126" s="83">
        <f>D99</f>
        <v>54.844802259032456</v>
      </c>
      <c r="E126" s="83">
        <f>E99</f>
        <v>43.888925258996004</v>
      </c>
      <c r="F126" s="118">
        <f>F99</f>
        <v>53.781153868389183</v>
      </c>
      <c r="G126" s="118">
        <f>G99</f>
        <v>56.570980312833619</v>
      </c>
      <c r="H126" s="7"/>
      <c r="I126" s="7"/>
      <c r="J126" s="7"/>
      <c r="K126" s="7"/>
      <c r="L126" s="7"/>
      <c r="M126" s="7"/>
      <c r="N126" s="7"/>
      <c r="O126" s="7"/>
      <c r="P126" s="7"/>
      <c r="Q126" s="7"/>
      <c r="R126" s="7"/>
      <c r="S126" s="7"/>
      <c r="T126" s="7"/>
      <c r="U126" s="7"/>
      <c r="V126" s="7"/>
      <c r="W126" s="7"/>
    </row>
    <row r="127" spans="1:25" ht="15.75" customHeight="1">
      <c r="A127" s="76" t="s">
        <v>255</v>
      </c>
      <c r="B127" s="263" t="s">
        <v>338</v>
      </c>
      <c r="C127" s="217"/>
      <c r="D127" s="83">
        <f>D107</f>
        <v>188.98217543859653</v>
      </c>
      <c r="E127" s="83">
        <f>E107</f>
        <v>130.62655555555557</v>
      </c>
      <c r="F127" s="118">
        <f>F107</f>
        <v>128.24083333333337</v>
      </c>
      <c r="G127" s="118">
        <f>G107</f>
        <v>360.22583333333341</v>
      </c>
      <c r="H127" s="7"/>
      <c r="I127" s="7"/>
      <c r="J127" s="7"/>
      <c r="K127" s="7"/>
      <c r="L127" s="7"/>
      <c r="M127" s="7"/>
      <c r="N127" s="7"/>
      <c r="O127" s="7"/>
      <c r="P127" s="7"/>
      <c r="Q127" s="7"/>
      <c r="R127" s="7"/>
      <c r="S127" s="7"/>
      <c r="T127" s="7"/>
      <c r="U127" s="7"/>
      <c r="V127" s="7"/>
      <c r="W127" s="7"/>
    </row>
    <row r="128" spans="1:25" ht="15.75" customHeight="1">
      <c r="A128" s="76"/>
      <c r="B128" s="265" t="s">
        <v>339</v>
      </c>
      <c r="C128" s="217"/>
      <c r="D128" s="84">
        <f t="shared" ref="D128:G128" si="10">SUM(D123:D127)</f>
        <v>4842.5752017950454</v>
      </c>
      <c r="E128" s="84">
        <f t="shared" si="10"/>
        <v>3877.2981916587187</v>
      </c>
      <c r="F128" s="119">
        <f t="shared" si="10"/>
        <v>4780.7702112991383</v>
      </c>
      <c r="G128" s="119">
        <f t="shared" si="10"/>
        <v>5015.5450377435827</v>
      </c>
      <c r="H128" s="7"/>
      <c r="I128" s="7"/>
      <c r="J128" s="7"/>
      <c r="K128" s="7"/>
      <c r="L128" s="7"/>
      <c r="M128" s="7"/>
      <c r="N128" s="7"/>
      <c r="O128" s="7"/>
      <c r="P128" s="7"/>
      <c r="Q128" s="7"/>
      <c r="R128" s="7"/>
      <c r="S128" s="7"/>
      <c r="T128" s="7"/>
      <c r="U128" s="7"/>
      <c r="V128" s="7"/>
      <c r="W128" s="7"/>
    </row>
    <row r="129" spans="1:25" ht="15.75" customHeight="1">
      <c r="A129" s="76" t="s">
        <v>257</v>
      </c>
      <c r="B129" s="263" t="s">
        <v>340</v>
      </c>
      <c r="C129" s="217"/>
      <c r="D129" s="83">
        <f>D118</f>
        <v>930.77953152873215</v>
      </c>
      <c r="E129" s="83">
        <f>E118</f>
        <v>745.24599908981327</v>
      </c>
      <c r="F129" s="118">
        <f>F118</f>
        <v>918.90014551969421</v>
      </c>
      <c r="G129" s="118">
        <f>G118</f>
        <v>964.02564050254909</v>
      </c>
      <c r="H129" s="7"/>
      <c r="I129" s="7"/>
      <c r="J129" s="7"/>
      <c r="K129" s="7"/>
      <c r="L129" s="7"/>
      <c r="M129" s="7"/>
      <c r="N129" s="7"/>
      <c r="O129" s="7"/>
      <c r="P129" s="7"/>
      <c r="Q129" s="7"/>
      <c r="R129" s="7"/>
      <c r="S129" s="7"/>
      <c r="T129" s="7"/>
      <c r="U129" s="7"/>
      <c r="V129" s="7"/>
      <c r="W129" s="7"/>
    </row>
    <row r="130" spans="1:25" ht="15.75" customHeight="1">
      <c r="A130" s="76"/>
      <c r="B130" s="265" t="s">
        <v>341</v>
      </c>
      <c r="C130" s="217"/>
      <c r="D130" s="84">
        <f t="shared" ref="D130:G130" si="11">SUM(D128:D129)</f>
        <v>5773.3547333237775</v>
      </c>
      <c r="E130" s="84">
        <f t="shared" si="11"/>
        <v>4622.5441907485319</v>
      </c>
      <c r="F130" s="119">
        <f t="shared" si="11"/>
        <v>5699.6703568188323</v>
      </c>
      <c r="G130" s="119">
        <f t="shared" si="11"/>
        <v>5979.570678246132</v>
      </c>
      <c r="H130" s="7"/>
      <c r="I130" s="7"/>
      <c r="J130" s="7"/>
      <c r="K130" s="7"/>
      <c r="L130" s="7"/>
      <c r="M130" s="7"/>
      <c r="N130" s="7"/>
      <c r="O130" s="7"/>
      <c r="P130" s="7"/>
      <c r="Q130" s="7"/>
      <c r="R130" s="7"/>
      <c r="S130" s="7"/>
      <c r="T130" s="7"/>
      <c r="U130" s="7"/>
      <c r="V130" s="7"/>
      <c r="W130" s="7"/>
    </row>
    <row r="131" spans="1:25" ht="15.75" customHeight="1" thickBot="1">
      <c r="A131" s="115"/>
      <c r="B131" s="264" t="s">
        <v>342</v>
      </c>
      <c r="C131" s="243"/>
      <c r="D131" s="125">
        <f>D130/D33</f>
        <v>2.5976323239006534</v>
      </c>
      <c r="E131" s="125">
        <f>E130/E33</f>
        <v>2.7037956252733202</v>
      </c>
      <c r="F131" s="146">
        <f>F130/F33</f>
        <v>2.5644791699690366</v>
      </c>
      <c r="G131" s="146">
        <f>G130/G33</f>
        <v>2.6904160222835225</v>
      </c>
      <c r="H131" s="7"/>
      <c r="I131" s="7"/>
      <c r="J131" s="7"/>
      <c r="K131" s="7"/>
      <c r="L131" s="7"/>
      <c r="M131" s="7"/>
      <c r="N131" s="7"/>
      <c r="O131" s="7"/>
      <c r="P131" s="7"/>
      <c r="Q131" s="7"/>
      <c r="R131" s="7"/>
      <c r="S131" s="7"/>
      <c r="T131" s="7"/>
      <c r="U131" s="7"/>
      <c r="V131" s="7"/>
      <c r="W131" s="7"/>
    </row>
    <row r="132" spans="1:25" ht="15.75" customHeight="1">
      <c r="A132" s="72"/>
      <c r="B132" s="109"/>
      <c r="C132" s="72"/>
      <c r="D132" s="72"/>
      <c r="E132" s="72"/>
      <c r="F132" s="7"/>
      <c r="G132" s="7"/>
      <c r="H132" s="7"/>
      <c r="I132" s="7"/>
      <c r="J132" s="7"/>
      <c r="K132" s="7"/>
      <c r="L132" s="7"/>
      <c r="M132" s="7"/>
      <c r="N132" s="7"/>
      <c r="O132" s="7"/>
      <c r="P132" s="7"/>
      <c r="Q132" s="7"/>
      <c r="R132" s="7"/>
      <c r="S132" s="7"/>
      <c r="T132" s="7"/>
      <c r="U132" s="7"/>
      <c r="V132" s="7"/>
      <c r="W132" s="7"/>
      <c r="X132" s="7"/>
      <c r="Y132" s="7"/>
    </row>
    <row r="133" spans="1:25" ht="15.75" customHeight="1" thickBot="1">
      <c r="A133" s="72"/>
      <c r="B133" s="72"/>
      <c r="C133" s="72"/>
      <c r="D133" s="72"/>
      <c r="E133" s="72"/>
      <c r="F133" s="7"/>
      <c r="G133" s="7"/>
      <c r="H133" s="7"/>
      <c r="I133" s="7"/>
      <c r="J133" s="7"/>
      <c r="K133" s="7"/>
      <c r="L133" s="7"/>
      <c r="M133" s="7"/>
      <c r="N133" s="7"/>
      <c r="O133" s="7"/>
      <c r="P133" s="7"/>
      <c r="Q133" s="7"/>
      <c r="R133" s="7"/>
      <c r="S133" s="7"/>
      <c r="T133" s="7"/>
      <c r="U133" s="7"/>
      <c r="V133" s="7"/>
      <c r="W133" s="7"/>
      <c r="X133" s="7"/>
      <c r="Y133" s="7"/>
    </row>
    <row r="134" spans="1:25" ht="58.5" customHeight="1">
      <c r="A134" s="261" t="s">
        <v>343</v>
      </c>
      <c r="B134" s="247"/>
      <c r="C134" s="110"/>
      <c r="D134" s="158" t="s">
        <v>368</v>
      </c>
      <c r="E134" s="111" t="s">
        <v>15</v>
      </c>
      <c r="F134" s="112" t="s">
        <v>244</v>
      </c>
      <c r="G134" s="112" t="s">
        <v>367</v>
      </c>
      <c r="H134" s="7"/>
      <c r="I134" s="7"/>
      <c r="J134" s="7"/>
      <c r="K134" s="7"/>
      <c r="L134" s="7"/>
      <c r="M134" s="7"/>
      <c r="N134" s="7"/>
      <c r="O134" s="7"/>
      <c r="P134" s="7"/>
      <c r="Q134" s="7"/>
      <c r="R134" s="7"/>
      <c r="S134" s="7"/>
      <c r="T134" s="7"/>
      <c r="U134" s="7"/>
      <c r="V134" s="7"/>
      <c r="W134" s="7"/>
    </row>
    <row r="135" spans="1:25" ht="15.75" customHeight="1">
      <c r="A135" s="138">
        <v>6</v>
      </c>
      <c r="B135" s="85" t="s">
        <v>323</v>
      </c>
      <c r="C135" s="62" t="s">
        <v>267</v>
      </c>
      <c r="D135" s="86" t="s">
        <v>246</v>
      </c>
      <c r="E135" s="86" t="s">
        <v>246</v>
      </c>
      <c r="F135" s="99" t="s">
        <v>246</v>
      </c>
      <c r="G135" s="99" t="s">
        <v>246</v>
      </c>
      <c r="H135" s="7"/>
      <c r="I135" s="7"/>
      <c r="J135" s="7"/>
      <c r="K135" s="7"/>
      <c r="L135" s="7"/>
      <c r="M135" s="7"/>
      <c r="N135" s="7"/>
      <c r="O135" s="7"/>
      <c r="P135" s="7"/>
      <c r="Q135" s="7"/>
      <c r="R135" s="7"/>
      <c r="S135" s="7"/>
      <c r="T135" s="7"/>
      <c r="U135" s="7"/>
      <c r="V135" s="7"/>
      <c r="W135" s="7"/>
    </row>
    <row r="136" spans="1:25" ht="15.75" customHeight="1">
      <c r="A136" s="139" t="s">
        <v>247</v>
      </c>
      <c r="B136" s="71" t="s">
        <v>324</v>
      </c>
      <c r="C136" s="79">
        <v>4.8</v>
      </c>
      <c r="D136" s="83">
        <f>(D153)*$C$136/100</f>
        <v>232.44360968616218</v>
      </c>
      <c r="E136" s="83">
        <f>(E153)*$C$136/100</f>
        <v>186.1103131996185</v>
      </c>
      <c r="F136" s="118">
        <f>(F153)*$C$136/100</f>
        <v>229.47697014235862</v>
      </c>
      <c r="G136" s="118">
        <f>(G153)*$C$136/100</f>
        <v>240.74616181169196</v>
      </c>
      <c r="H136" s="7"/>
      <c r="I136" s="7"/>
      <c r="J136" s="7"/>
      <c r="K136" s="7"/>
      <c r="L136" s="7"/>
      <c r="M136" s="7"/>
      <c r="N136" s="7"/>
      <c r="O136" s="7"/>
      <c r="P136" s="7"/>
      <c r="Q136" s="7"/>
      <c r="R136" s="7"/>
      <c r="S136" s="7"/>
      <c r="T136" s="7"/>
      <c r="U136" s="7"/>
      <c r="V136" s="7"/>
      <c r="W136" s="7"/>
    </row>
    <row r="137" spans="1:25" ht="15.75" customHeight="1">
      <c r="A137" s="139" t="s">
        <v>249</v>
      </c>
      <c r="B137" s="71" t="s">
        <v>325</v>
      </c>
      <c r="C137" s="79">
        <v>3.92</v>
      </c>
      <c r="D137" s="83">
        <f>(D153+D136)*$C$137/100</f>
        <v>198.94073741006329</v>
      </c>
      <c r="E137" s="83">
        <f>(E153+E136)*$C$137/100</f>
        <v>159.28561339044683</v>
      </c>
      <c r="F137" s="118">
        <f>(F153+F136)*$C$137/100</f>
        <v>196.40168951250666</v>
      </c>
      <c r="G137" s="118">
        <f>(G153+G136)*$C$137/100</f>
        <v>206.04661502256675</v>
      </c>
      <c r="H137" s="7"/>
      <c r="I137" s="7"/>
      <c r="J137" s="7"/>
      <c r="K137" s="7"/>
      <c r="L137" s="7"/>
      <c r="M137" s="7"/>
      <c r="N137" s="7"/>
      <c r="O137" s="7"/>
      <c r="P137" s="7"/>
      <c r="Q137" s="7"/>
      <c r="R137" s="7"/>
      <c r="S137" s="7"/>
      <c r="T137" s="7"/>
      <c r="U137" s="7"/>
      <c r="V137" s="7"/>
      <c r="W137" s="7"/>
    </row>
    <row r="138" spans="1:25" ht="15.75" customHeight="1">
      <c r="A138" s="139" t="s">
        <v>251</v>
      </c>
      <c r="B138" s="71" t="s">
        <v>326</v>
      </c>
      <c r="C138" s="79"/>
      <c r="D138" s="83"/>
      <c r="E138" s="83"/>
      <c r="F138" s="118"/>
      <c r="G138" s="118"/>
      <c r="H138" s="7"/>
      <c r="I138" s="7"/>
      <c r="J138" s="7"/>
      <c r="K138" s="7"/>
      <c r="L138" s="7"/>
      <c r="M138" s="7"/>
      <c r="N138" s="7"/>
      <c r="O138" s="7"/>
      <c r="P138" s="7"/>
      <c r="Q138" s="7"/>
      <c r="R138" s="7"/>
      <c r="S138" s="7"/>
      <c r="T138" s="7"/>
      <c r="U138" s="7"/>
      <c r="V138" s="7"/>
      <c r="W138" s="7"/>
    </row>
    <row r="139" spans="1:25" ht="15.75" customHeight="1">
      <c r="A139" s="139"/>
      <c r="B139" s="71" t="s">
        <v>344</v>
      </c>
      <c r="C139" s="87">
        <v>9.25</v>
      </c>
      <c r="D139" s="83">
        <f>((D153+D136+D137)/(1-($C$139+$C$141)/100))*$C$139/100</f>
        <v>568.91108836436433</v>
      </c>
      <c r="E139" s="83">
        <f>((E153+E136+E137)/(1-($C$139+$C$141)/100))*$C$139/100</f>
        <v>455.5092780618221</v>
      </c>
      <c r="F139" s="118">
        <f>((F153+F136+F137)/(1-($C$139+$C$141)/100))*$C$139/100</f>
        <v>561.65016975305571</v>
      </c>
      <c r="G139" s="118">
        <f>((G153+G136+G137)/(1-($C$139+$C$141)/100))*$C$139/100</f>
        <v>589.2317759165602</v>
      </c>
      <c r="H139" s="7"/>
      <c r="I139" s="7"/>
      <c r="J139" s="7"/>
      <c r="K139" s="7"/>
      <c r="L139" s="7"/>
      <c r="M139" s="7"/>
      <c r="N139" s="7"/>
      <c r="O139" s="7"/>
      <c r="P139" s="7"/>
      <c r="Q139" s="7"/>
      <c r="R139" s="7"/>
      <c r="S139" s="7"/>
      <c r="T139" s="7"/>
      <c r="U139" s="7"/>
      <c r="V139" s="7"/>
      <c r="W139" s="7"/>
    </row>
    <row r="140" spans="1:25" ht="15.75" customHeight="1">
      <c r="A140" s="139"/>
      <c r="B140" s="71" t="s">
        <v>328</v>
      </c>
      <c r="C140" s="79"/>
      <c r="D140" s="83"/>
      <c r="E140" s="83"/>
      <c r="F140" s="118"/>
      <c r="G140" s="118"/>
      <c r="H140" s="7"/>
      <c r="I140" s="7"/>
      <c r="J140" s="7"/>
      <c r="K140" s="7"/>
      <c r="L140" s="7"/>
      <c r="M140" s="7"/>
      <c r="N140" s="7"/>
      <c r="O140" s="7"/>
      <c r="P140" s="7"/>
      <c r="Q140" s="7"/>
      <c r="R140" s="7"/>
      <c r="S140" s="7"/>
      <c r="T140" s="7"/>
      <c r="U140" s="7"/>
      <c r="V140" s="7"/>
      <c r="W140" s="7"/>
    </row>
    <row r="141" spans="1:25" ht="15.75" customHeight="1">
      <c r="A141" s="139"/>
      <c r="B141" s="71" t="s">
        <v>329</v>
      </c>
      <c r="C141" s="33">
        <v>5</v>
      </c>
      <c r="D141" s="83">
        <f>((D153+D136+D137)/(1-($C$139+$C$141)/100))*$C$141/100</f>
        <v>307.51950722398072</v>
      </c>
      <c r="E141" s="83">
        <f>((E153+E136+E137)/(1-($C$139+$C$141)/100))*$C$141/100</f>
        <v>246.22123138476871</v>
      </c>
      <c r="F141" s="118">
        <f>((F153+F136+F137)/(1-($C$139+$C$141)/100))*$C$141/100</f>
        <v>303.59468635300311</v>
      </c>
      <c r="G141" s="118">
        <f>((G153+G136+G137)/(1-($C$139+$C$141)/100))*$C$141/100</f>
        <v>318.50366265760005</v>
      </c>
      <c r="H141" s="7"/>
      <c r="I141" s="7"/>
      <c r="J141" s="7"/>
      <c r="K141" s="7"/>
      <c r="L141" s="7"/>
      <c r="M141" s="7"/>
      <c r="N141" s="7"/>
      <c r="O141" s="7"/>
      <c r="P141" s="7"/>
      <c r="Q141" s="7"/>
      <c r="R141" s="7"/>
      <c r="S141" s="7"/>
      <c r="T141" s="7"/>
      <c r="U141" s="7"/>
      <c r="V141" s="7"/>
      <c r="W141" s="7"/>
    </row>
    <row r="142" spans="1:25" ht="15.75" customHeight="1">
      <c r="A142" s="139"/>
      <c r="B142" s="71" t="s">
        <v>330</v>
      </c>
      <c r="C142" s="79"/>
      <c r="D142" s="83"/>
      <c r="E142" s="83"/>
      <c r="F142" s="118"/>
      <c r="G142" s="118"/>
      <c r="H142" s="7"/>
      <c r="I142" s="7"/>
      <c r="J142" s="7"/>
      <c r="K142" s="7"/>
      <c r="L142" s="7"/>
      <c r="M142" s="7"/>
      <c r="N142" s="7"/>
      <c r="O142" s="7"/>
      <c r="P142" s="7"/>
      <c r="Q142" s="7"/>
      <c r="R142" s="7"/>
      <c r="S142" s="7"/>
      <c r="T142" s="7"/>
      <c r="U142" s="7"/>
      <c r="V142" s="7"/>
      <c r="W142" s="7"/>
    </row>
    <row r="143" spans="1:25" ht="15.75" customHeight="1" thickBot="1">
      <c r="A143" s="144"/>
      <c r="B143" s="124" t="s">
        <v>36</v>
      </c>
      <c r="C143" s="145">
        <f t="shared" ref="C143:G143" si="12">SUM(C136:C142)</f>
        <v>22.97</v>
      </c>
      <c r="D143" s="126">
        <f t="shared" si="12"/>
        <v>1307.8149426845705</v>
      </c>
      <c r="E143" s="126">
        <f t="shared" si="12"/>
        <v>1047.1264360366561</v>
      </c>
      <c r="F143" s="127">
        <f t="shared" si="12"/>
        <v>1291.123515760924</v>
      </c>
      <c r="G143" s="127">
        <f t="shared" si="12"/>
        <v>1354.5282154084189</v>
      </c>
      <c r="H143" s="7"/>
      <c r="I143" s="7"/>
      <c r="J143" s="7"/>
      <c r="K143" s="7"/>
      <c r="L143" s="7"/>
      <c r="M143" s="7"/>
      <c r="N143" s="7"/>
      <c r="O143" s="7"/>
      <c r="P143" s="7"/>
      <c r="Q143" s="7"/>
      <c r="R143" s="7"/>
      <c r="S143" s="7"/>
      <c r="T143" s="7"/>
      <c r="U143" s="7"/>
      <c r="V143" s="7"/>
      <c r="W143" s="7"/>
    </row>
    <row r="144" spans="1:25" ht="15.75" customHeight="1">
      <c r="A144" s="72"/>
      <c r="B144" s="72"/>
      <c r="C144" s="72"/>
      <c r="D144" s="72"/>
      <c r="E144" s="72"/>
      <c r="F144" s="7"/>
      <c r="G144" s="7"/>
      <c r="H144" s="7"/>
      <c r="I144" s="7"/>
      <c r="J144" s="7"/>
      <c r="K144" s="7"/>
      <c r="L144" s="7"/>
      <c r="M144" s="7"/>
      <c r="N144" s="7"/>
      <c r="O144" s="7"/>
      <c r="P144" s="7"/>
      <c r="Q144" s="7"/>
      <c r="R144" s="7"/>
      <c r="S144" s="7"/>
      <c r="T144" s="7"/>
      <c r="U144" s="7"/>
      <c r="V144" s="7"/>
      <c r="W144" s="7"/>
      <c r="X144" s="7"/>
      <c r="Y144" s="7"/>
    </row>
    <row r="145" spans="1:25" ht="15.75" customHeight="1" thickBot="1">
      <c r="A145" s="302" t="s">
        <v>345</v>
      </c>
      <c r="B145" s="302"/>
      <c r="C145" s="302"/>
      <c r="D145" s="302"/>
      <c r="E145" s="302"/>
      <c r="F145" s="302"/>
      <c r="G145" s="302"/>
      <c r="H145" s="176"/>
      <c r="I145" s="7"/>
      <c r="J145" s="7"/>
      <c r="K145" s="7"/>
      <c r="L145" s="7"/>
      <c r="M145" s="7"/>
      <c r="N145" s="7"/>
      <c r="O145" s="7"/>
      <c r="P145" s="7"/>
      <c r="Q145" s="7"/>
      <c r="R145" s="7"/>
      <c r="S145" s="7"/>
      <c r="T145" s="7"/>
      <c r="U145" s="7"/>
      <c r="V145" s="7"/>
      <c r="W145" s="7"/>
      <c r="X145" s="7"/>
      <c r="Y145" s="7"/>
    </row>
    <row r="146" spans="1:25" ht="55.5" customHeight="1">
      <c r="A146" s="297" t="s">
        <v>346</v>
      </c>
      <c r="B146" s="298"/>
      <c r="C146" s="299"/>
      <c r="D146" s="178" t="s">
        <v>368</v>
      </c>
      <c r="E146" s="179" t="s">
        <v>15</v>
      </c>
      <c r="F146" s="180" t="s">
        <v>244</v>
      </c>
      <c r="G146" s="180" t="s">
        <v>367</v>
      </c>
      <c r="H146" s="177"/>
      <c r="I146" s="7"/>
      <c r="J146" s="7"/>
      <c r="K146" s="7"/>
      <c r="L146" s="7"/>
      <c r="M146" s="7"/>
      <c r="N146" s="7"/>
      <c r="O146" s="7"/>
      <c r="P146" s="7"/>
      <c r="Q146" s="7"/>
      <c r="R146" s="7"/>
      <c r="S146" s="7"/>
      <c r="T146" s="7"/>
      <c r="U146" s="7"/>
      <c r="V146" s="7"/>
      <c r="W146" s="7"/>
    </row>
    <row r="147" spans="1:25" ht="15.75" customHeight="1">
      <c r="A147" s="181"/>
      <c r="B147" s="265" t="s">
        <v>333</v>
      </c>
      <c r="C147" s="217"/>
      <c r="D147" s="86" t="s">
        <v>246</v>
      </c>
      <c r="E147" s="86" t="s">
        <v>246</v>
      </c>
      <c r="F147" s="114"/>
      <c r="G147" s="114"/>
      <c r="H147" s="7"/>
      <c r="I147" s="7"/>
      <c r="J147" s="7"/>
      <c r="K147" s="7"/>
      <c r="L147" s="7"/>
      <c r="M147" s="7"/>
      <c r="N147" s="7"/>
      <c r="O147" s="7"/>
      <c r="P147" s="7"/>
      <c r="Q147" s="7"/>
      <c r="R147" s="7"/>
      <c r="S147" s="7"/>
      <c r="T147" s="7"/>
      <c r="U147" s="7"/>
      <c r="V147" s="7"/>
      <c r="W147" s="7"/>
    </row>
    <row r="148" spans="1:25" ht="15.75" customHeight="1">
      <c r="A148" s="181" t="s">
        <v>247</v>
      </c>
      <c r="B148" s="263" t="s">
        <v>334</v>
      </c>
      <c r="C148" s="217"/>
      <c r="D148" s="83">
        <f t="shared" ref="D148:G152" si="13">D123</f>
        <v>2222.5450000000001</v>
      </c>
      <c r="E148" s="83">
        <f t="shared" si="13"/>
        <v>1709.65</v>
      </c>
      <c r="F148" s="118">
        <f t="shared" si="13"/>
        <v>2222.5450000000001</v>
      </c>
      <c r="G148" s="118">
        <f t="shared" si="13"/>
        <v>2222.5450000000001</v>
      </c>
      <c r="H148" s="7"/>
      <c r="I148" s="7"/>
      <c r="J148" s="7"/>
      <c r="K148" s="7"/>
      <c r="L148" s="7"/>
      <c r="M148" s="7"/>
      <c r="N148" s="7"/>
      <c r="O148" s="7"/>
      <c r="P148" s="7"/>
      <c r="Q148" s="7"/>
      <c r="R148" s="7"/>
      <c r="S148" s="7"/>
      <c r="T148" s="7"/>
      <c r="U148" s="7"/>
      <c r="V148" s="7"/>
      <c r="W148" s="7"/>
    </row>
    <row r="149" spans="1:25" ht="15.75" customHeight="1">
      <c r="A149" s="181" t="s">
        <v>249</v>
      </c>
      <c r="B149" s="263" t="s">
        <v>335</v>
      </c>
      <c r="C149" s="217"/>
      <c r="D149" s="83">
        <f t="shared" si="13"/>
        <v>2228.6728724999998</v>
      </c>
      <c r="E149" s="83">
        <f t="shared" si="13"/>
        <v>1879.647825</v>
      </c>
      <c r="F149" s="118">
        <f t="shared" si="13"/>
        <v>2228.6728724999998</v>
      </c>
      <c r="G149" s="118">
        <f t="shared" si="13"/>
        <v>2228.6728724999998</v>
      </c>
      <c r="H149" s="7"/>
      <c r="I149" s="7"/>
      <c r="J149" s="7"/>
      <c r="K149" s="7"/>
      <c r="L149" s="7"/>
      <c r="M149" s="7"/>
      <c r="N149" s="7"/>
      <c r="O149" s="7"/>
      <c r="P149" s="7"/>
      <c r="Q149" s="7"/>
      <c r="R149" s="7"/>
      <c r="S149" s="7"/>
      <c r="T149" s="7"/>
      <c r="U149" s="7"/>
      <c r="V149" s="7"/>
      <c r="W149" s="7"/>
    </row>
    <row r="150" spans="1:25" ht="15.75" customHeight="1">
      <c r="A150" s="181" t="s">
        <v>251</v>
      </c>
      <c r="B150" s="263" t="s">
        <v>336</v>
      </c>
      <c r="C150" s="217"/>
      <c r="D150" s="83">
        <f t="shared" si="13"/>
        <v>147.53035159741668</v>
      </c>
      <c r="E150" s="83">
        <f t="shared" si="13"/>
        <v>113.48488584416668</v>
      </c>
      <c r="F150" s="118">
        <f t="shared" si="13"/>
        <v>147.53035159741668</v>
      </c>
      <c r="G150" s="118">
        <f t="shared" si="13"/>
        <v>147.53035159741668</v>
      </c>
      <c r="H150" s="7"/>
      <c r="I150" s="7"/>
      <c r="J150" s="7"/>
      <c r="K150" s="7"/>
      <c r="L150" s="7"/>
      <c r="M150" s="7"/>
      <c r="N150" s="7"/>
      <c r="O150" s="7"/>
      <c r="P150" s="7"/>
      <c r="Q150" s="7"/>
      <c r="R150" s="7"/>
      <c r="S150" s="7"/>
      <c r="T150" s="7"/>
      <c r="U150" s="7"/>
      <c r="V150" s="7"/>
      <c r="W150" s="7"/>
    </row>
    <row r="151" spans="1:25" ht="15.75" customHeight="1">
      <c r="A151" s="181" t="s">
        <v>253</v>
      </c>
      <c r="B151" s="263" t="s">
        <v>337</v>
      </c>
      <c r="C151" s="217"/>
      <c r="D151" s="83">
        <f t="shared" si="13"/>
        <v>54.844802259032456</v>
      </c>
      <c r="E151" s="83">
        <f t="shared" si="13"/>
        <v>43.888925258996004</v>
      </c>
      <c r="F151" s="118">
        <f t="shared" si="13"/>
        <v>53.781153868389183</v>
      </c>
      <c r="G151" s="118">
        <f t="shared" si="13"/>
        <v>56.570980312833619</v>
      </c>
      <c r="H151" s="7"/>
      <c r="I151" s="7"/>
      <c r="J151" s="7"/>
      <c r="K151" s="7"/>
      <c r="L151" s="7"/>
      <c r="M151" s="7"/>
      <c r="N151" s="7"/>
      <c r="O151" s="7"/>
      <c r="P151" s="7"/>
      <c r="Q151" s="7"/>
      <c r="R151" s="7"/>
      <c r="S151" s="7"/>
      <c r="T151" s="7"/>
      <c r="U151" s="7"/>
      <c r="V151" s="7"/>
      <c r="W151" s="7"/>
    </row>
    <row r="152" spans="1:25" ht="15.75" customHeight="1">
      <c r="A152" s="181" t="s">
        <v>255</v>
      </c>
      <c r="B152" s="263" t="s">
        <v>338</v>
      </c>
      <c r="C152" s="217"/>
      <c r="D152" s="83">
        <f t="shared" si="13"/>
        <v>188.98217543859653</v>
      </c>
      <c r="E152" s="83">
        <f t="shared" si="13"/>
        <v>130.62655555555557</v>
      </c>
      <c r="F152" s="118">
        <f t="shared" si="13"/>
        <v>128.24083333333337</v>
      </c>
      <c r="G152" s="118">
        <f t="shared" si="13"/>
        <v>360.22583333333341</v>
      </c>
      <c r="H152" s="7"/>
      <c r="I152" s="7"/>
      <c r="J152" s="7"/>
      <c r="K152" s="7"/>
      <c r="L152" s="7"/>
      <c r="M152" s="7"/>
      <c r="N152" s="7"/>
      <c r="O152" s="7"/>
      <c r="P152" s="7"/>
      <c r="Q152" s="7"/>
      <c r="R152" s="7"/>
      <c r="S152" s="7"/>
      <c r="T152" s="7"/>
      <c r="U152" s="7"/>
      <c r="V152" s="7"/>
      <c r="W152" s="7"/>
    </row>
    <row r="153" spans="1:25" ht="15.75" customHeight="1">
      <c r="A153" s="181"/>
      <c r="B153" s="265" t="s">
        <v>339</v>
      </c>
      <c r="C153" s="217"/>
      <c r="D153" s="84">
        <f t="shared" ref="D153:G153" si="14">SUM(D148:D152)</f>
        <v>4842.5752017950454</v>
      </c>
      <c r="E153" s="84">
        <f t="shared" si="14"/>
        <v>3877.2981916587187</v>
      </c>
      <c r="F153" s="119">
        <f t="shared" si="14"/>
        <v>4780.7702112991383</v>
      </c>
      <c r="G153" s="119">
        <f t="shared" si="14"/>
        <v>5015.5450377435827</v>
      </c>
      <c r="H153" s="7"/>
      <c r="I153" s="7"/>
      <c r="J153" s="7"/>
      <c r="K153" s="7"/>
      <c r="L153" s="7"/>
      <c r="M153" s="7"/>
      <c r="N153" s="7"/>
      <c r="O153" s="7"/>
      <c r="P153" s="7"/>
      <c r="Q153" s="7"/>
      <c r="R153" s="7"/>
      <c r="S153" s="7"/>
      <c r="T153" s="7"/>
      <c r="U153" s="7"/>
      <c r="V153" s="7"/>
      <c r="W153" s="7"/>
    </row>
    <row r="154" spans="1:25" ht="15.75" customHeight="1">
      <c r="A154" s="181" t="s">
        <v>257</v>
      </c>
      <c r="B154" s="263" t="s">
        <v>340</v>
      </c>
      <c r="C154" s="217"/>
      <c r="D154" s="83">
        <f>D143</f>
        <v>1307.8149426845705</v>
      </c>
      <c r="E154" s="83">
        <f>E143</f>
        <v>1047.1264360366561</v>
      </c>
      <c r="F154" s="118">
        <f>F143</f>
        <v>1291.123515760924</v>
      </c>
      <c r="G154" s="118">
        <f>G143</f>
        <v>1354.5282154084189</v>
      </c>
      <c r="H154" s="7"/>
      <c r="I154" s="7"/>
      <c r="J154" s="7"/>
      <c r="K154" s="7"/>
      <c r="L154" s="7"/>
      <c r="M154" s="7"/>
      <c r="N154" s="7"/>
      <c r="O154" s="7"/>
      <c r="P154" s="7"/>
      <c r="Q154" s="7"/>
      <c r="R154" s="7"/>
      <c r="S154" s="7"/>
      <c r="T154" s="7"/>
      <c r="U154" s="7"/>
      <c r="V154" s="7"/>
      <c r="W154" s="7"/>
    </row>
    <row r="155" spans="1:25" ht="15.75" customHeight="1">
      <c r="A155" s="181"/>
      <c r="B155" s="265" t="s">
        <v>341</v>
      </c>
      <c r="C155" s="217"/>
      <c r="D155" s="84">
        <f t="shared" ref="D155:G155" si="15">SUM(D153:D154)</f>
        <v>6150.3901444796156</v>
      </c>
      <c r="E155" s="84">
        <f t="shared" si="15"/>
        <v>4924.4246276953745</v>
      </c>
      <c r="F155" s="119">
        <f t="shared" si="15"/>
        <v>6071.8937270600618</v>
      </c>
      <c r="G155" s="119">
        <f t="shared" si="15"/>
        <v>6370.0732531520016</v>
      </c>
      <c r="H155" s="7"/>
      <c r="I155" s="7"/>
      <c r="J155" s="7"/>
      <c r="K155" s="7"/>
      <c r="L155" s="7"/>
      <c r="M155" s="7"/>
      <c r="N155" s="7"/>
      <c r="O155" s="7"/>
      <c r="P155" s="7"/>
      <c r="Q155" s="7"/>
      <c r="R155" s="7"/>
      <c r="S155" s="7"/>
      <c r="T155" s="7"/>
      <c r="U155" s="7"/>
      <c r="V155" s="7"/>
      <c r="W155" s="7"/>
    </row>
    <row r="156" spans="1:25" ht="15.75" customHeight="1" thickBot="1">
      <c r="A156" s="182"/>
      <c r="B156" s="300" t="s">
        <v>342</v>
      </c>
      <c r="C156" s="301"/>
      <c r="D156" s="183">
        <f>D155/D33</f>
        <v>2.7672736185227365</v>
      </c>
      <c r="E156" s="183">
        <f>E155/E33</f>
        <v>2.8803700334544349</v>
      </c>
      <c r="F156" s="184">
        <f>F155/F33</f>
        <v>2.7319553606608915</v>
      </c>
      <c r="G156" s="184">
        <f>G155/G33</f>
        <v>2.8661166604734669</v>
      </c>
      <c r="H156" s="7"/>
      <c r="I156" s="7"/>
      <c r="J156" s="7"/>
      <c r="K156" s="7"/>
      <c r="L156" s="7"/>
      <c r="M156" s="7"/>
      <c r="N156" s="7"/>
      <c r="O156" s="7"/>
      <c r="P156" s="7"/>
      <c r="Q156" s="7"/>
      <c r="R156" s="7"/>
      <c r="S156" s="7"/>
      <c r="T156" s="7"/>
      <c r="U156" s="7"/>
      <c r="V156" s="7"/>
      <c r="W156" s="7"/>
    </row>
    <row r="157" spans="1:25" ht="15.7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row>
    <row r="158" spans="1:25" ht="15.7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row>
    <row r="159" spans="1:25" ht="15.7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row>
    <row r="160" spans="1:25" ht="15.7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row>
    <row r="161" spans="1:25" ht="15.7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row>
    <row r="162" spans="1:25" ht="15.7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row>
    <row r="163" spans="1:25" ht="15.7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row>
    <row r="164" spans="1:25" ht="15.7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row>
    <row r="165" spans="1:25" ht="15.7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row>
    <row r="166" spans="1:25" ht="15.7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row>
    <row r="167" spans="1:25" ht="15.7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row>
    <row r="168" spans="1:25" ht="15.7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row>
    <row r="169" spans="1:25" ht="15.7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row>
    <row r="170" spans="1:25" ht="15.7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row>
    <row r="171" spans="1:25" ht="15.7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row>
    <row r="172" spans="1:25" ht="15.7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row>
    <row r="173" spans="1:25" ht="15.7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row>
    <row r="174" spans="1:25" ht="15.7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row>
    <row r="175" spans="1:25" ht="15.7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row>
    <row r="176" spans="1:25" ht="15.7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row>
    <row r="177" spans="1:25" ht="15.7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row>
    <row r="178" spans="1:25" ht="15.7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row>
    <row r="179" spans="1:25" ht="15.7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row>
    <row r="180" spans="1:25" ht="15.7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row>
    <row r="181" spans="1:25" ht="15.7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row>
    <row r="182" spans="1:25" ht="15.7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row>
    <row r="183" spans="1:25" ht="15.7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row>
    <row r="184" spans="1:25" ht="15.7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row>
    <row r="185" spans="1:25" ht="15.7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row>
    <row r="186" spans="1:25" ht="15.7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row>
    <row r="187" spans="1:25" ht="15.7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row>
    <row r="188" spans="1:25" ht="15.7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row>
    <row r="189" spans="1:25" ht="15.7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row>
    <row r="190" spans="1:25" ht="15.7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row>
    <row r="191" spans="1:25" ht="15.7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row>
    <row r="192" spans="1:25" ht="15.7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row>
    <row r="193" spans="1:25" ht="15.7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row>
    <row r="194" spans="1:25" ht="15.7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row>
    <row r="195" spans="1:25" ht="15.7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row>
    <row r="196" spans="1:25" ht="15.7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row>
    <row r="197" spans="1:25" ht="15.7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row>
    <row r="198" spans="1:25" ht="15.7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row>
    <row r="199" spans="1:25" ht="15.7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row>
    <row r="200" spans="1:25" ht="15.7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row>
    <row r="201" spans="1:25" ht="15.7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row>
    <row r="202" spans="1:25" ht="15.7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row>
    <row r="203" spans="1:25" ht="15.7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row>
    <row r="204" spans="1:25" ht="15.7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row>
    <row r="205" spans="1:25" ht="15.7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row>
    <row r="206" spans="1:25" ht="15.7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row>
    <row r="207" spans="1:25" ht="15.7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row>
    <row r="208" spans="1:25" ht="15.7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row>
    <row r="209" spans="1:25" ht="15.7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row>
    <row r="210" spans="1:25" ht="15.7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row>
    <row r="211" spans="1:25" ht="15.7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row>
    <row r="212" spans="1:25" ht="15.7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row>
    <row r="213" spans="1:25" ht="15.7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row>
    <row r="214" spans="1:25" ht="15.7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row>
    <row r="215" spans="1:25" ht="15.7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row>
    <row r="216" spans="1:25" ht="15.7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row>
    <row r="217" spans="1:25" ht="15.7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row>
    <row r="218" spans="1:25" ht="15.7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row>
    <row r="219" spans="1:25" ht="15.7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row>
    <row r="220" spans="1:25" ht="15.7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row>
    <row r="221" spans="1:25" ht="15.7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row>
    <row r="222" spans="1:25" ht="15.7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row>
    <row r="223" spans="1:25" ht="15.7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row>
    <row r="224" spans="1:25" ht="15.7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row>
    <row r="225" spans="1:25" ht="15.7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row>
    <row r="226" spans="1:25" ht="15.7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row>
    <row r="227" spans="1:25" ht="15.7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row>
    <row r="228" spans="1:25" ht="15.7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row>
    <row r="229" spans="1:25" ht="15.7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row>
    <row r="230" spans="1:25" ht="15.7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row>
    <row r="231" spans="1:25" ht="15.7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row>
    <row r="232" spans="1:25" ht="15.7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row>
    <row r="233" spans="1:25" ht="15.7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row>
    <row r="234" spans="1:25" ht="15.7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row>
    <row r="235" spans="1:25" ht="15.7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row>
    <row r="236" spans="1:25" ht="15.7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row>
    <row r="237" spans="1:25" ht="15.7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row>
    <row r="238" spans="1:25" ht="15.7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row>
    <row r="239" spans="1:25" ht="15.7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row>
    <row r="240" spans="1:25" ht="15.7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row>
    <row r="241" spans="1:25" ht="15.7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row>
    <row r="242" spans="1:25" ht="15.7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row>
    <row r="243" spans="1:25" ht="15.7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row>
    <row r="244" spans="1:25" ht="15.7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row>
    <row r="245" spans="1:25" ht="15.7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row>
    <row r="246" spans="1:25" ht="15.7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row>
    <row r="247" spans="1:25" ht="15.7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row>
    <row r="248" spans="1:25" ht="15.7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row>
    <row r="249" spans="1:25" ht="15.7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row>
    <row r="250" spans="1:25" ht="15.7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row>
    <row r="251" spans="1:25" ht="15.7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row>
    <row r="252" spans="1:25" ht="15.7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row>
    <row r="253" spans="1:25" ht="15.7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row>
    <row r="254" spans="1:25" ht="15.7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row>
    <row r="255" spans="1:25" ht="15.7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row>
    <row r="256" spans="1:25" ht="15.7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row>
    <row r="257" spans="1:25" ht="15.7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row>
    <row r="258" spans="1:25" ht="15.7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row>
    <row r="259" spans="1:25" ht="15.7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row>
    <row r="260" spans="1:25" ht="15.7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row>
    <row r="261" spans="1:25" ht="15.7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row>
    <row r="262" spans="1:25" ht="15.7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row>
    <row r="263" spans="1:25" ht="15.7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row>
    <row r="264" spans="1:25" ht="15.7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row>
    <row r="265" spans="1:25" ht="15.7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row>
    <row r="266" spans="1:25" ht="15.7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row>
    <row r="267" spans="1:25" ht="15.7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row>
    <row r="268" spans="1:25" ht="15.7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row>
    <row r="269" spans="1:25" ht="15.7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row>
    <row r="270" spans="1:25" ht="15.7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row>
    <row r="271" spans="1:25" ht="15.7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row>
    <row r="272" spans="1:25" ht="15.7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row>
    <row r="273" spans="1:25" ht="15.7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row>
    <row r="274" spans="1:25" ht="15.7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row>
    <row r="275" spans="1:25" ht="15.7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row>
    <row r="276" spans="1:25" ht="15.7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row>
    <row r="277" spans="1:25" ht="15.7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row>
    <row r="278" spans="1:25" ht="15.7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row>
    <row r="279" spans="1:25" ht="15.7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row>
    <row r="280" spans="1:25" ht="15.7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row>
    <row r="281" spans="1:25" ht="15.7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row>
    <row r="282" spans="1:25" ht="15.7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row>
    <row r="283" spans="1:25" ht="15.7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row>
    <row r="284" spans="1:25" ht="15.7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row>
    <row r="285" spans="1:25" ht="15.7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row>
    <row r="286" spans="1:25" ht="15.7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row>
    <row r="287" spans="1:25" ht="15.7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row>
    <row r="288" spans="1:25" ht="15.7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row>
    <row r="289" spans="1:25" ht="15.7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row>
    <row r="290" spans="1:25" ht="15.7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row>
    <row r="291" spans="1:25" ht="15.7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row>
    <row r="292" spans="1:25" ht="15.7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row>
    <row r="293" spans="1:25" ht="15.7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row>
    <row r="294" spans="1:25" ht="15.7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row>
    <row r="295" spans="1:25" ht="15.7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row>
    <row r="296" spans="1:25" ht="15.7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row>
    <row r="297" spans="1:25" ht="15.7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row>
    <row r="298" spans="1:25" ht="15.7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row>
    <row r="299" spans="1:25" ht="15.7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row>
    <row r="300" spans="1:25" ht="15.7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row>
    <row r="301" spans="1:25" ht="15.7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row>
    <row r="302" spans="1:25" ht="15.7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row>
    <row r="303" spans="1:25" ht="15.7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row>
    <row r="304" spans="1:25" ht="15.7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row>
    <row r="305" spans="1:25" ht="15.7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row>
    <row r="306" spans="1:25" ht="15.7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row>
    <row r="307" spans="1:25" ht="15.7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row>
    <row r="308" spans="1:25" ht="15.7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row>
    <row r="309" spans="1:25" ht="15.7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row>
    <row r="310" spans="1:25" ht="15.7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row>
    <row r="311" spans="1:25" ht="15.7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row>
    <row r="312" spans="1:25" ht="15.7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row>
    <row r="313" spans="1:25" ht="15.7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row>
    <row r="314" spans="1:25" ht="15.7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row>
    <row r="315" spans="1:25" ht="15.7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row>
    <row r="316" spans="1:25" ht="15.7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row>
    <row r="317" spans="1:25" ht="15.7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row>
    <row r="318" spans="1:25" ht="15.7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row>
    <row r="319" spans="1:25" ht="15.7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row>
    <row r="320" spans="1:25" ht="15.7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row>
    <row r="321" spans="1:25" ht="15.7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row>
    <row r="322" spans="1:25" ht="15.7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row>
    <row r="323" spans="1:25" ht="15.7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row>
    <row r="324" spans="1:25" ht="15.7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row>
    <row r="325" spans="1:25" ht="15.7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row>
    <row r="326" spans="1:25" ht="15.7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row>
    <row r="327" spans="1:25" ht="15.7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row>
    <row r="328" spans="1:25" ht="15.7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row>
    <row r="329" spans="1:25" ht="15.7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row>
    <row r="330" spans="1:25" ht="15.7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row>
    <row r="331" spans="1:25" ht="15.7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row>
    <row r="332" spans="1:25" ht="15.7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row>
    <row r="333" spans="1:25" ht="15.7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row>
    <row r="334" spans="1:25" ht="15.7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row>
    <row r="335" spans="1:25" ht="15.7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row>
    <row r="336" spans="1:25" ht="15.7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row>
    <row r="337" spans="1:25" ht="15.7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row>
    <row r="338" spans="1:25" ht="15.7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row>
    <row r="339" spans="1:25" ht="15.7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row>
    <row r="340" spans="1:25" ht="15.7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row>
    <row r="341" spans="1:25" ht="15.7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row>
    <row r="342" spans="1:25" ht="15.7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row>
    <row r="343" spans="1:25" ht="15.7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row>
    <row r="344" spans="1:25" ht="15.7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row>
    <row r="345" spans="1:25" ht="15.7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row>
    <row r="346" spans="1:25" ht="15.7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row>
    <row r="347" spans="1:25" ht="15.7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row>
    <row r="348" spans="1:25" ht="15.7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row>
    <row r="349" spans="1:25" ht="15.7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row>
    <row r="350" spans="1:25" ht="15.7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row>
    <row r="351" spans="1:25" ht="15.7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row>
    <row r="352" spans="1:25" ht="15.7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row>
    <row r="353" spans="1:25" ht="15.7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row>
    <row r="354" spans="1:25" ht="15.7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row>
    <row r="355" spans="1:25" ht="15.7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row>
    <row r="356" spans="1:25" ht="15.7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row>
    <row r="357" spans="1:25" ht="15.75" customHeight="1"/>
    <row r="358" spans="1:25" ht="15.75" customHeight="1"/>
    <row r="359" spans="1:25" ht="15.75" customHeight="1"/>
    <row r="360" spans="1:25" ht="15.75" customHeight="1"/>
    <row r="361" spans="1:25" ht="15.75" customHeight="1"/>
    <row r="362" spans="1:25" ht="15.75" customHeight="1"/>
    <row r="363" spans="1:25" ht="15.75" customHeight="1"/>
    <row r="364" spans="1:25" ht="15.75" customHeight="1"/>
    <row r="365" spans="1:25" ht="15.75" customHeight="1"/>
    <row r="366" spans="1:25" ht="15.75" customHeight="1"/>
    <row r="367" spans="1:25" ht="15.75" customHeight="1"/>
    <row r="368" spans="1:25"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sheetData>
  <mergeCells count="108">
    <mergeCell ref="B61:C61"/>
    <mergeCell ref="A63:C63"/>
    <mergeCell ref="B74:C74"/>
    <mergeCell ref="B75:C75"/>
    <mergeCell ref="B76:C76"/>
    <mergeCell ref="B77:C77"/>
    <mergeCell ref="B78:C78"/>
    <mergeCell ref="A80:C80"/>
    <mergeCell ref="B81:C81"/>
    <mergeCell ref="B82:C82"/>
    <mergeCell ref="B83:C83"/>
    <mergeCell ref="B64:C64"/>
    <mergeCell ref="B65:C65"/>
    <mergeCell ref="B66:C66"/>
    <mergeCell ref="B67:C67"/>
    <mergeCell ref="B68:C68"/>
    <mergeCell ref="A70:C70"/>
    <mergeCell ref="B71:C71"/>
    <mergeCell ref="B72:C72"/>
    <mergeCell ref="B73:C73"/>
    <mergeCell ref="B104:C104"/>
    <mergeCell ref="B105:C105"/>
    <mergeCell ref="B106:C106"/>
    <mergeCell ref="B107:C107"/>
    <mergeCell ref="A109:B109"/>
    <mergeCell ref="A121:C121"/>
    <mergeCell ref="B122:C122"/>
    <mergeCell ref="B103:C103"/>
    <mergeCell ref="A120:G120"/>
    <mergeCell ref="B123:C123"/>
    <mergeCell ref="B124:C124"/>
    <mergeCell ref="B125:C125"/>
    <mergeCell ref="B126:C126"/>
    <mergeCell ref="B127:C127"/>
    <mergeCell ref="B128:C128"/>
    <mergeCell ref="B129:C129"/>
    <mergeCell ref="B130:C130"/>
    <mergeCell ref="B131:C131"/>
    <mergeCell ref="A134:B134"/>
    <mergeCell ref="A146:C146"/>
    <mergeCell ref="B147:C147"/>
    <mergeCell ref="B155:C155"/>
    <mergeCell ref="B156:C156"/>
    <mergeCell ref="B148:C148"/>
    <mergeCell ref="B149:C149"/>
    <mergeCell ref="B150:C150"/>
    <mergeCell ref="B151:C151"/>
    <mergeCell ref="B152:C152"/>
    <mergeCell ref="B153:C153"/>
    <mergeCell ref="B154:C154"/>
    <mergeCell ref="A145:G145"/>
    <mergeCell ref="C9:G9"/>
    <mergeCell ref="A11:G11"/>
    <mergeCell ref="C12:G12"/>
    <mergeCell ref="C13:G13"/>
    <mergeCell ref="C14:G14"/>
    <mergeCell ref="C15:G15"/>
    <mergeCell ref="C16:G16"/>
    <mergeCell ref="A18:D18"/>
    <mergeCell ref="A1:G1"/>
    <mergeCell ref="A2:G2"/>
    <mergeCell ref="A4:G4"/>
    <mergeCell ref="A5:G5"/>
    <mergeCell ref="A6:G6"/>
    <mergeCell ref="A7:G7"/>
    <mergeCell ref="C8:G8"/>
    <mergeCell ref="A8:B8"/>
    <mergeCell ref="A9:B9"/>
    <mergeCell ref="A12:B12"/>
    <mergeCell ref="A13:B13"/>
    <mergeCell ref="A14:B14"/>
    <mergeCell ref="A15:B15"/>
    <mergeCell ref="A16:B16"/>
    <mergeCell ref="A25:C25"/>
    <mergeCell ref="B26:C26"/>
    <mergeCell ref="B27:C27"/>
    <mergeCell ref="B28:C28"/>
    <mergeCell ref="B29:C29"/>
    <mergeCell ref="B30:C30"/>
    <mergeCell ref="B31:C31"/>
    <mergeCell ref="B32:C32"/>
    <mergeCell ref="B33:C33"/>
    <mergeCell ref="B34:D34"/>
    <mergeCell ref="A35:C35"/>
    <mergeCell ref="A36:B36"/>
    <mergeCell ref="A42:C42"/>
    <mergeCell ref="A55:C55"/>
    <mergeCell ref="B56:C56"/>
    <mergeCell ref="B57:C57"/>
    <mergeCell ref="B58:C58"/>
    <mergeCell ref="B60:C60"/>
    <mergeCell ref="B59:C59"/>
    <mergeCell ref="B96:C96"/>
    <mergeCell ref="B97:C97"/>
    <mergeCell ref="B98:C98"/>
    <mergeCell ref="B99:C99"/>
    <mergeCell ref="A101:C101"/>
    <mergeCell ref="B102:C102"/>
    <mergeCell ref="A95:C95"/>
    <mergeCell ref="B84:C84"/>
    <mergeCell ref="B85:C85"/>
    <mergeCell ref="B86:C86"/>
    <mergeCell ref="B87:C87"/>
    <mergeCell ref="B88:C88"/>
    <mergeCell ref="A90:C90"/>
    <mergeCell ref="B91:C91"/>
    <mergeCell ref="B92:C92"/>
    <mergeCell ref="B93:C93"/>
  </mergeCells>
  <pageMargins left="0.511811024" right="0.511811024" top="0.87124999999999997" bottom="0.78740157499999996" header="0" footer="0"/>
  <pageSetup paperSize="9" orientation="landscape" r:id="rId1"/>
  <headerFooter>
    <oddHeader>&amp;C&amp;"-,Negrito itálico"Processo 23069.161254/2024-90
PE XX/2024</oddHeader>
    <oddFooter>&amp;L&amp;A</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991"/>
  <sheetViews>
    <sheetView tabSelected="1" topLeftCell="A2" zoomScaleNormal="100" workbookViewId="0">
      <selection activeCell="C8" sqref="C8"/>
    </sheetView>
  </sheetViews>
  <sheetFormatPr defaultColWidth="14.42578125" defaultRowHeight="15" customHeight="1"/>
  <cols>
    <col min="1" max="1" width="5.140625" customWidth="1"/>
    <col min="2" max="2" width="41.28515625" customWidth="1"/>
    <col min="3" max="3" width="7.7109375" customWidth="1"/>
    <col min="4" max="4" width="16.140625" customWidth="1"/>
    <col min="5" max="5" width="17.7109375" customWidth="1"/>
    <col min="6" max="6" width="14.5703125" customWidth="1"/>
    <col min="7" max="7" width="14.42578125" customWidth="1"/>
    <col min="8" max="8" width="15.42578125" customWidth="1"/>
    <col min="9" max="26" width="11.42578125" customWidth="1"/>
  </cols>
  <sheetData>
    <row r="1" spans="1:26">
      <c r="A1" s="310" t="s">
        <v>350</v>
      </c>
      <c r="B1" s="211"/>
      <c r="C1" s="211"/>
      <c r="D1" s="211"/>
      <c r="E1" s="211"/>
      <c r="F1" s="211"/>
      <c r="G1" s="211"/>
      <c r="H1" s="211"/>
      <c r="I1" s="72"/>
      <c r="J1" s="72"/>
      <c r="K1" s="72"/>
      <c r="L1" s="72"/>
      <c r="M1" s="72"/>
      <c r="N1" s="72"/>
      <c r="O1" s="72"/>
      <c r="P1" s="72"/>
      <c r="Q1" s="72"/>
      <c r="R1" s="72"/>
      <c r="S1" s="72"/>
      <c r="T1" s="72"/>
      <c r="U1" s="72"/>
      <c r="V1" s="72"/>
      <c r="W1" s="72"/>
      <c r="X1" s="72"/>
      <c r="Y1" s="72"/>
      <c r="Z1" s="72"/>
    </row>
    <row r="2" spans="1:26">
      <c r="A2" s="311" t="s">
        <v>351</v>
      </c>
      <c r="B2" s="211"/>
      <c r="C2" s="211"/>
      <c r="D2" s="211"/>
      <c r="E2" s="211"/>
      <c r="F2" s="211"/>
      <c r="G2" s="211"/>
      <c r="H2" s="211"/>
      <c r="I2" s="72"/>
      <c r="J2" s="72"/>
      <c r="K2" s="72"/>
      <c r="L2" s="72"/>
      <c r="M2" s="72"/>
      <c r="N2" s="72"/>
      <c r="O2" s="72"/>
      <c r="P2" s="72"/>
      <c r="Q2" s="72"/>
      <c r="R2" s="72"/>
      <c r="S2" s="72"/>
      <c r="T2" s="72"/>
      <c r="U2" s="72"/>
      <c r="V2" s="72"/>
      <c r="W2" s="72"/>
      <c r="X2" s="72"/>
      <c r="Y2" s="72"/>
      <c r="Z2" s="72"/>
    </row>
    <row r="3" spans="1:26">
      <c r="A3" s="311" t="s">
        <v>352</v>
      </c>
      <c r="B3" s="211"/>
      <c r="C3" s="211"/>
      <c r="D3" s="211"/>
      <c r="E3" s="211"/>
      <c r="F3" s="211"/>
      <c r="G3" s="211"/>
      <c r="H3" s="211"/>
      <c r="I3" s="72"/>
      <c r="J3" s="72"/>
      <c r="K3" s="72"/>
      <c r="L3" s="72"/>
      <c r="M3" s="72"/>
      <c r="N3" s="72"/>
      <c r="O3" s="72"/>
      <c r="P3" s="72"/>
      <c r="Q3" s="72"/>
      <c r="R3" s="72"/>
      <c r="S3" s="72"/>
      <c r="T3" s="72"/>
      <c r="U3" s="72"/>
      <c r="V3" s="72"/>
      <c r="W3" s="72"/>
      <c r="X3" s="72"/>
      <c r="Y3" s="72"/>
      <c r="Z3" s="72"/>
    </row>
    <row r="4" spans="1:26">
      <c r="A4" s="312" t="s">
        <v>371</v>
      </c>
      <c r="B4" s="211"/>
      <c r="C4" s="211"/>
      <c r="D4" s="211"/>
      <c r="E4" s="211"/>
      <c r="F4" s="211"/>
      <c r="G4" s="211"/>
      <c r="H4" s="211"/>
      <c r="I4" s="72"/>
      <c r="J4" s="72"/>
      <c r="K4" s="72"/>
      <c r="L4" s="72"/>
      <c r="M4" s="72"/>
      <c r="N4" s="72"/>
      <c r="O4" s="72"/>
      <c r="P4" s="72"/>
      <c r="Q4" s="72"/>
      <c r="R4" s="72"/>
      <c r="S4" s="72"/>
      <c r="T4" s="72"/>
      <c r="U4" s="72"/>
      <c r="V4" s="72"/>
      <c r="W4" s="72"/>
      <c r="X4" s="72"/>
      <c r="Y4" s="72"/>
      <c r="Z4" s="72"/>
    </row>
    <row r="5" spans="1:26" ht="24" customHeight="1">
      <c r="A5" s="313" t="s">
        <v>353</v>
      </c>
      <c r="B5" s="211"/>
      <c r="C5" s="211"/>
      <c r="D5" s="211"/>
      <c r="E5" s="211"/>
      <c r="F5" s="211"/>
      <c r="G5" s="211"/>
      <c r="H5" s="211"/>
      <c r="I5" s="72"/>
      <c r="J5" s="72"/>
      <c r="K5" s="72"/>
      <c r="L5" s="72"/>
      <c r="M5" s="72"/>
      <c r="N5" s="72"/>
      <c r="O5" s="72"/>
      <c r="P5" s="72"/>
      <c r="Q5" s="72"/>
      <c r="R5" s="72"/>
      <c r="S5" s="72"/>
      <c r="T5" s="72"/>
      <c r="U5" s="72"/>
      <c r="V5" s="72"/>
      <c r="W5" s="72"/>
      <c r="X5" s="72"/>
      <c r="Y5" s="72"/>
      <c r="Z5" s="72"/>
    </row>
    <row r="6" spans="1:26" ht="38.25" customHeight="1">
      <c r="A6" s="221" t="s">
        <v>369</v>
      </c>
      <c r="B6" s="211"/>
      <c r="C6" s="211"/>
      <c r="D6" s="211"/>
      <c r="E6" s="211"/>
      <c r="F6" s="211"/>
      <c r="G6" s="211"/>
      <c r="H6" s="211"/>
      <c r="I6" s="72"/>
      <c r="J6" s="72"/>
      <c r="K6" s="72"/>
      <c r="L6" s="72"/>
      <c r="M6" s="72"/>
      <c r="N6" s="72"/>
      <c r="O6" s="72"/>
      <c r="P6" s="72"/>
      <c r="Q6" s="72"/>
      <c r="R6" s="72"/>
      <c r="S6" s="72"/>
      <c r="T6" s="72"/>
      <c r="U6" s="72"/>
      <c r="V6" s="72"/>
      <c r="W6" s="72"/>
      <c r="X6" s="72"/>
      <c r="Y6" s="72"/>
      <c r="Z6" s="72"/>
    </row>
    <row r="7" spans="1:26">
      <c r="A7" s="308" t="s">
        <v>419</v>
      </c>
      <c r="B7" s="211"/>
      <c r="C7" s="211"/>
      <c r="D7" s="211"/>
      <c r="E7" s="211"/>
      <c r="F7" s="211"/>
      <c r="G7" s="211"/>
      <c r="H7" s="147"/>
      <c r="I7" s="72"/>
      <c r="J7" s="72"/>
      <c r="K7" s="72"/>
      <c r="L7" s="72"/>
      <c r="M7" s="72"/>
      <c r="N7" s="72"/>
      <c r="O7" s="72"/>
      <c r="P7" s="72"/>
      <c r="Q7" s="72"/>
      <c r="R7" s="72"/>
      <c r="S7" s="72"/>
      <c r="T7" s="72"/>
      <c r="U7" s="72"/>
      <c r="V7" s="72"/>
      <c r="W7" s="72"/>
      <c r="X7" s="72"/>
      <c r="Y7" s="72"/>
      <c r="Z7" s="72"/>
    </row>
    <row r="8" spans="1:26" ht="15.75" thickBot="1">
      <c r="A8" s="72"/>
      <c r="B8" s="77"/>
      <c r="C8" s="72"/>
      <c r="D8" s="72"/>
      <c r="E8" s="72"/>
      <c r="F8" s="72"/>
      <c r="G8" s="77"/>
      <c r="H8" s="72"/>
      <c r="I8" s="72"/>
      <c r="J8" s="72"/>
      <c r="K8" s="72"/>
      <c r="L8" s="72"/>
      <c r="M8" s="72"/>
      <c r="N8" s="72"/>
      <c r="O8" s="72"/>
      <c r="P8" s="72"/>
      <c r="Q8" s="72"/>
      <c r="R8" s="72"/>
      <c r="S8" s="72"/>
      <c r="T8" s="72"/>
      <c r="U8" s="72"/>
      <c r="V8" s="72"/>
      <c r="W8" s="72"/>
      <c r="X8" s="72"/>
      <c r="Y8" s="72"/>
      <c r="Z8" s="72"/>
    </row>
    <row r="9" spans="1:26">
      <c r="A9" s="314" t="s">
        <v>354</v>
      </c>
      <c r="B9" s="272"/>
      <c r="C9" s="272"/>
      <c r="D9" s="272"/>
      <c r="E9" s="272"/>
      <c r="F9" s="272"/>
      <c r="G9" s="272"/>
      <c r="H9" s="315"/>
      <c r="I9" s="72"/>
      <c r="J9" s="72"/>
      <c r="K9" s="72"/>
      <c r="L9" s="72"/>
      <c r="M9" s="72"/>
      <c r="N9" s="72"/>
      <c r="O9" s="72"/>
      <c r="P9" s="72"/>
      <c r="Q9" s="72"/>
      <c r="R9" s="72"/>
      <c r="S9" s="72"/>
      <c r="T9" s="72"/>
      <c r="U9" s="72"/>
      <c r="V9" s="72"/>
      <c r="W9" s="72"/>
      <c r="X9" s="72"/>
      <c r="Y9" s="72"/>
      <c r="Z9" s="72"/>
    </row>
    <row r="10" spans="1:26" ht="30">
      <c r="A10" s="173" t="s">
        <v>209</v>
      </c>
      <c r="B10" s="168" t="s">
        <v>6</v>
      </c>
      <c r="C10" s="168" t="s">
        <v>355</v>
      </c>
      <c r="D10" s="168" t="s">
        <v>9</v>
      </c>
      <c r="E10" s="168" t="s">
        <v>356</v>
      </c>
      <c r="F10" s="168" t="s">
        <v>357</v>
      </c>
      <c r="G10" s="168" t="s">
        <v>358</v>
      </c>
      <c r="H10" s="203" t="s">
        <v>409</v>
      </c>
      <c r="I10" s="72"/>
      <c r="J10" s="72"/>
      <c r="K10" s="72"/>
      <c r="L10" s="72"/>
      <c r="M10" s="72"/>
      <c r="N10" s="72"/>
      <c r="O10" s="72"/>
      <c r="P10" s="72"/>
      <c r="Q10" s="72"/>
      <c r="R10" s="72"/>
      <c r="S10" s="72"/>
      <c r="T10" s="72"/>
      <c r="U10" s="72"/>
      <c r="V10" s="72"/>
      <c r="W10" s="72"/>
      <c r="X10" s="72"/>
      <c r="Y10" s="72"/>
      <c r="Z10" s="72"/>
    </row>
    <row r="11" spans="1:26">
      <c r="A11" s="174">
        <v>1</v>
      </c>
      <c r="B11" s="172" t="s">
        <v>418</v>
      </c>
      <c r="C11" s="169">
        <v>19</v>
      </c>
      <c r="D11" s="154">
        <f t="shared" ref="D11:D14" si="0">C11</f>
        <v>19</v>
      </c>
      <c r="E11" s="155">
        <f>'An IV A Custo G1'!D155</f>
        <v>6150.3901444796156</v>
      </c>
      <c r="F11" s="155">
        <f t="shared" ref="F11:F14" si="1">E11*C11</f>
        <v>116857.4127451127</v>
      </c>
      <c r="G11" s="155">
        <f t="shared" ref="G11:G14" si="2">12*F11</f>
        <v>1402288.9529413525</v>
      </c>
      <c r="H11" s="175">
        <f>24*F11</f>
        <v>2804577.905882705</v>
      </c>
      <c r="I11" s="72"/>
      <c r="J11" s="72"/>
      <c r="K11" s="72"/>
      <c r="L11" s="72"/>
      <c r="M11" s="72"/>
      <c r="N11" s="72"/>
      <c r="O11" s="72"/>
      <c r="P11" s="72"/>
      <c r="Q11" s="72"/>
      <c r="R11" s="72"/>
      <c r="S11" s="72"/>
      <c r="T11" s="72"/>
      <c r="U11" s="72"/>
      <c r="V11" s="72"/>
      <c r="W11" s="72"/>
      <c r="X11" s="72"/>
      <c r="Y11" s="72"/>
      <c r="Z11" s="72"/>
    </row>
    <row r="12" spans="1:26">
      <c r="A12" s="174">
        <v>2</v>
      </c>
      <c r="B12" s="151" t="s">
        <v>15</v>
      </c>
      <c r="C12" s="171">
        <v>15</v>
      </c>
      <c r="D12" s="154">
        <f t="shared" si="0"/>
        <v>15</v>
      </c>
      <c r="E12" s="155">
        <f>'An IV A Custo G1'!E155</f>
        <v>4924.4246276953745</v>
      </c>
      <c r="F12" s="155">
        <f t="shared" si="1"/>
        <v>73866.369415430614</v>
      </c>
      <c r="G12" s="155">
        <f t="shared" si="2"/>
        <v>886396.43298516737</v>
      </c>
      <c r="H12" s="175">
        <f t="shared" ref="H12:H14" si="3">24*F12</f>
        <v>1772792.8659703347</v>
      </c>
      <c r="I12" s="72"/>
      <c r="J12" s="72"/>
      <c r="K12" s="72"/>
      <c r="L12" s="72"/>
      <c r="M12" s="72"/>
      <c r="N12" s="72"/>
      <c r="O12" s="72"/>
      <c r="P12" s="72"/>
      <c r="Q12" s="72"/>
      <c r="R12" s="72"/>
      <c r="S12" s="72"/>
      <c r="T12" s="72"/>
      <c r="U12" s="72"/>
      <c r="V12" s="72"/>
      <c r="W12" s="72"/>
      <c r="X12" s="72"/>
      <c r="Y12" s="72"/>
      <c r="Z12" s="72"/>
    </row>
    <row r="13" spans="1:26">
      <c r="A13" s="174">
        <v>3</v>
      </c>
      <c r="B13" s="151" t="s">
        <v>244</v>
      </c>
      <c r="C13" s="171">
        <v>1</v>
      </c>
      <c r="D13" s="154">
        <f t="shared" si="0"/>
        <v>1</v>
      </c>
      <c r="E13" s="155">
        <f>'An IV A Custo G1'!F155</f>
        <v>6071.8937270600618</v>
      </c>
      <c r="F13" s="155">
        <f t="shared" si="1"/>
        <v>6071.8937270600618</v>
      </c>
      <c r="G13" s="155">
        <f t="shared" si="2"/>
        <v>72862.724724720742</v>
      </c>
      <c r="H13" s="175">
        <f t="shared" si="3"/>
        <v>145725.44944944148</v>
      </c>
      <c r="I13" s="72"/>
      <c r="J13" s="72"/>
      <c r="K13" s="72"/>
      <c r="L13" s="72"/>
      <c r="M13" s="72"/>
      <c r="N13" s="72"/>
      <c r="O13" s="72"/>
      <c r="P13" s="72"/>
      <c r="Q13" s="72"/>
      <c r="R13" s="72"/>
      <c r="S13" s="72"/>
      <c r="T13" s="72"/>
      <c r="U13" s="72"/>
      <c r="V13" s="72"/>
      <c r="W13" s="72"/>
      <c r="X13" s="72"/>
      <c r="Y13" s="72"/>
      <c r="Z13" s="72"/>
    </row>
    <row r="14" spans="1:26">
      <c r="A14" s="174">
        <v>4</v>
      </c>
      <c r="B14" s="151" t="s">
        <v>365</v>
      </c>
      <c r="C14" s="171">
        <v>2</v>
      </c>
      <c r="D14" s="154">
        <f t="shared" si="0"/>
        <v>2</v>
      </c>
      <c r="E14" s="155">
        <f>'An IV A Custo G1'!G155</f>
        <v>6370.0732531520016</v>
      </c>
      <c r="F14" s="155">
        <f t="shared" si="1"/>
        <v>12740.146506304003</v>
      </c>
      <c r="G14" s="155">
        <f t="shared" si="2"/>
        <v>152881.75807564805</v>
      </c>
      <c r="H14" s="175">
        <f t="shared" si="3"/>
        <v>305763.51615129609</v>
      </c>
      <c r="I14" s="148"/>
      <c r="J14" s="148"/>
      <c r="K14" s="148"/>
      <c r="L14" s="148"/>
      <c r="M14" s="148"/>
      <c r="N14" s="148"/>
      <c r="O14" s="148"/>
      <c r="P14" s="148"/>
      <c r="Q14" s="148"/>
      <c r="R14" s="148"/>
      <c r="S14" s="148"/>
      <c r="T14" s="148"/>
      <c r="U14" s="148"/>
      <c r="V14" s="148"/>
      <c r="W14" s="148"/>
      <c r="X14" s="148"/>
      <c r="Y14" s="148"/>
      <c r="Z14" s="148"/>
    </row>
    <row r="15" spans="1:26" ht="28.5" customHeight="1" thickBot="1">
      <c r="A15" s="309" t="s">
        <v>36</v>
      </c>
      <c r="B15" s="280"/>
      <c r="C15" s="199">
        <f>SUM(C11:C14)</f>
        <v>37</v>
      </c>
      <c r="D15" s="199">
        <f>SUM(D11:D14)</f>
        <v>37</v>
      </c>
      <c r="E15" s="200"/>
      <c r="F15" s="200">
        <f>SUM(F11:F14)</f>
        <v>209535.82239390738</v>
      </c>
      <c r="G15" s="200">
        <f>12*F15</f>
        <v>2514429.8687268887</v>
      </c>
      <c r="H15" s="201">
        <f>SUM(H11:H14)</f>
        <v>5028859.7374537773</v>
      </c>
      <c r="I15" s="72"/>
      <c r="J15" s="72"/>
      <c r="K15" s="72"/>
      <c r="L15" s="72"/>
      <c r="M15" s="72"/>
      <c r="N15" s="72"/>
      <c r="O15" s="72"/>
      <c r="P15" s="72"/>
      <c r="Q15" s="72"/>
      <c r="R15" s="72"/>
      <c r="S15" s="72"/>
      <c r="T15" s="72"/>
      <c r="U15" s="72"/>
      <c r="V15" s="72"/>
      <c r="W15" s="72"/>
      <c r="X15" s="72"/>
      <c r="Y15" s="72"/>
      <c r="Z15" s="72"/>
    </row>
    <row r="16" spans="1:26" ht="15.75" customHeight="1">
      <c r="A16" s="72"/>
      <c r="B16" s="77"/>
      <c r="C16" s="72"/>
      <c r="D16" s="72"/>
      <c r="E16" s="72"/>
      <c r="F16" s="72"/>
      <c r="G16" s="77"/>
      <c r="H16" s="72"/>
      <c r="I16" s="72"/>
      <c r="J16" s="72"/>
      <c r="K16" s="72"/>
      <c r="L16" s="72"/>
      <c r="M16" s="72"/>
      <c r="N16" s="72"/>
      <c r="O16" s="72"/>
      <c r="P16" s="72"/>
      <c r="Q16" s="72"/>
      <c r="R16" s="72"/>
      <c r="S16" s="72"/>
      <c r="T16" s="72"/>
      <c r="U16" s="72"/>
      <c r="V16" s="72"/>
      <c r="W16" s="72"/>
      <c r="X16" s="72"/>
      <c r="Y16" s="72"/>
      <c r="Z16" s="72"/>
    </row>
    <row r="17" spans="1:26" ht="15.75" customHeight="1">
      <c r="A17" s="202"/>
      <c r="B17" s="77"/>
      <c r="C17" s="72"/>
      <c r="D17" s="72"/>
      <c r="E17" s="72"/>
      <c r="F17" s="72"/>
      <c r="G17" s="77"/>
      <c r="H17" s="72"/>
      <c r="I17" s="72"/>
      <c r="J17" s="72"/>
      <c r="K17" s="72"/>
      <c r="L17" s="72"/>
      <c r="M17" s="72"/>
      <c r="N17" s="72"/>
      <c r="O17" s="72"/>
      <c r="P17" s="72"/>
      <c r="Q17" s="72"/>
      <c r="R17" s="72"/>
      <c r="S17" s="72"/>
      <c r="T17" s="72"/>
      <c r="U17" s="72"/>
      <c r="V17" s="72"/>
      <c r="W17" s="72"/>
      <c r="X17" s="72"/>
      <c r="Y17" s="72"/>
      <c r="Z17" s="72"/>
    </row>
    <row r="18" spans="1:26" ht="15.75" customHeight="1">
      <c r="A18" s="72"/>
      <c r="B18" s="77"/>
      <c r="C18" s="72"/>
      <c r="D18" s="72"/>
      <c r="E18" s="72"/>
      <c r="F18" s="72"/>
      <c r="G18" s="77"/>
      <c r="H18" s="72"/>
      <c r="I18" s="72"/>
      <c r="J18" s="72"/>
      <c r="K18" s="72"/>
      <c r="L18" s="72"/>
      <c r="M18" s="72"/>
      <c r="N18" s="72"/>
      <c r="O18" s="72"/>
      <c r="P18" s="72"/>
      <c r="Q18" s="72"/>
      <c r="R18" s="72"/>
      <c r="S18" s="72"/>
      <c r="T18" s="72"/>
      <c r="U18" s="72"/>
      <c r="V18" s="72"/>
      <c r="W18" s="72"/>
      <c r="X18" s="72"/>
      <c r="Y18" s="72"/>
      <c r="Z18" s="72"/>
    </row>
    <row r="19" spans="1:26" ht="15.75" customHeight="1">
      <c r="A19" s="72"/>
      <c r="B19" s="77"/>
      <c r="C19" s="72"/>
      <c r="D19" s="72"/>
      <c r="E19" s="72"/>
      <c r="F19" s="72"/>
      <c r="G19" s="77"/>
      <c r="H19" s="72"/>
      <c r="I19" s="72"/>
      <c r="J19" s="72"/>
      <c r="K19" s="72"/>
      <c r="L19" s="72"/>
      <c r="M19" s="72"/>
      <c r="N19" s="72"/>
      <c r="O19" s="72"/>
      <c r="P19" s="72"/>
      <c r="Q19" s="72"/>
      <c r="R19" s="72"/>
      <c r="S19" s="72"/>
      <c r="T19" s="72"/>
      <c r="U19" s="72"/>
      <c r="V19" s="72"/>
      <c r="W19" s="72"/>
      <c r="X19" s="72"/>
      <c r="Y19" s="72"/>
      <c r="Z19" s="72"/>
    </row>
    <row r="20" spans="1:26" ht="15.75" customHeight="1">
      <c r="A20" s="72"/>
      <c r="B20" s="77"/>
      <c r="C20" s="72"/>
      <c r="D20" s="72"/>
      <c r="E20" s="72"/>
      <c r="F20" s="72"/>
      <c r="G20" s="77"/>
      <c r="H20" s="72"/>
      <c r="I20" s="72"/>
      <c r="J20" s="72"/>
      <c r="K20" s="72"/>
      <c r="L20" s="72"/>
      <c r="M20" s="72"/>
      <c r="N20" s="72"/>
      <c r="O20" s="72"/>
      <c r="P20" s="72"/>
      <c r="Q20" s="72"/>
      <c r="R20" s="72"/>
      <c r="S20" s="72"/>
      <c r="T20" s="72"/>
      <c r="U20" s="72"/>
      <c r="V20" s="72"/>
      <c r="W20" s="72"/>
      <c r="X20" s="72"/>
      <c r="Y20" s="72"/>
      <c r="Z20" s="72"/>
    </row>
    <row r="21" spans="1:26" ht="15.75" customHeight="1">
      <c r="A21" s="72"/>
      <c r="B21" s="77"/>
      <c r="C21" s="72"/>
      <c r="D21" s="72"/>
      <c r="E21" s="72"/>
      <c r="F21" s="72"/>
      <c r="G21" s="77"/>
      <c r="H21" s="72"/>
      <c r="I21" s="72"/>
      <c r="J21" s="72"/>
      <c r="K21" s="72"/>
      <c r="L21" s="72"/>
      <c r="M21" s="72"/>
      <c r="N21" s="72"/>
      <c r="O21" s="72"/>
      <c r="P21" s="72"/>
      <c r="Q21" s="72"/>
      <c r="R21" s="72"/>
      <c r="S21" s="72"/>
      <c r="T21" s="72"/>
      <c r="U21" s="72"/>
      <c r="V21" s="72"/>
      <c r="W21" s="72"/>
      <c r="X21" s="72"/>
      <c r="Y21" s="72"/>
      <c r="Z21" s="72"/>
    </row>
    <row r="22" spans="1:26" ht="15.75" customHeight="1">
      <c r="A22" s="72"/>
      <c r="B22" s="77"/>
      <c r="C22" s="72"/>
      <c r="D22" s="72"/>
      <c r="E22" s="72"/>
      <c r="F22" s="72"/>
      <c r="G22" s="77"/>
      <c r="H22" s="72"/>
      <c r="I22" s="72"/>
      <c r="J22" s="72"/>
      <c r="K22" s="72"/>
      <c r="L22" s="72"/>
      <c r="M22" s="72"/>
      <c r="N22" s="72"/>
      <c r="O22" s="72"/>
      <c r="P22" s="72"/>
      <c r="Q22" s="72"/>
      <c r="R22" s="72"/>
      <c r="S22" s="72"/>
      <c r="T22" s="72"/>
      <c r="U22" s="72"/>
      <c r="V22" s="72"/>
      <c r="W22" s="72"/>
      <c r="X22" s="72"/>
      <c r="Y22" s="72"/>
      <c r="Z22" s="72"/>
    </row>
    <row r="23" spans="1:26" ht="15.75" customHeight="1">
      <c r="A23" s="72"/>
      <c r="B23" s="77"/>
      <c r="C23" s="72"/>
      <c r="D23" s="72"/>
      <c r="E23" s="72"/>
      <c r="F23" s="72"/>
      <c r="G23" s="77"/>
      <c r="H23" s="72"/>
      <c r="I23" s="72"/>
      <c r="J23" s="72"/>
      <c r="K23" s="72"/>
      <c r="L23" s="72"/>
      <c r="M23" s="72"/>
      <c r="N23" s="72"/>
      <c r="O23" s="72"/>
      <c r="P23" s="72"/>
      <c r="Q23" s="72"/>
      <c r="R23" s="72"/>
      <c r="S23" s="72"/>
      <c r="T23" s="72"/>
      <c r="U23" s="72"/>
      <c r="V23" s="72"/>
      <c r="W23" s="72"/>
      <c r="X23" s="72"/>
      <c r="Y23" s="72"/>
      <c r="Z23" s="72"/>
    </row>
    <row r="24" spans="1:26" ht="15.75" customHeight="1">
      <c r="A24" s="72"/>
      <c r="B24" s="77"/>
      <c r="C24" s="72"/>
      <c r="D24" s="72"/>
      <c r="E24" s="72"/>
      <c r="F24" s="72"/>
      <c r="G24" s="77"/>
      <c r="H24" s="72"/>
      <c r="I24" s="72"/>
      <c r="J24" s="72"/>
      <c r="K24" s="72"/>
      <c r="L24" s="72"/>
      <c r="M24" s="72"/>
      <c r="N24" s="72"/>
      <c r="O24" s="72"/>
      <c r="P24" s="72"/>
      <c r="Q24" s="72"/>
      <c r="R24" s="72"/>
      <c r="S24" s="72"/>
      <c r="T24" s="72"/>
      <c r="U24" s="72"/>
      <c r="V24" s="72"/>
      <c r="W24" s="72"/>
      <c r="X24" s="72"/>
      <c r="Y24" s="72"/>
      <c r="Z24" s="72"/>
    </row>
    <row r="25" spans="1:26" ht="15.75" customHeight="1">
      <c r="A25" s="72"/>
      <c r="B25" s="77"/>
      <c r="C25" s="72"/>
      <c r="D25" s="72"/>
      <c r="E25" s="72"/>
      <c r="F25" s="72"/>
      <c r="G25" s="77"/>
      <c r="H25" s="72"/>
      <c r="I25" s="72"/>
      <c r="J25" s="72"/>
      <c r="K25" s="72"/>
      <c r="L25" s="72"/>
      <c r="M25" s="72"/>
      <c r="N25" s="72"/>
      <c r="O25" s="72"/>
      <c r="P25" s="72"/>
      <c r="Q25" s="72"/>
      <c r="R25" s="72"/>
      <c r="S25" s="72"/>
      <c r="T25" s="72"/>
      <c r="U25" s="72"/>
      <c r="V25" s="72"/>
      <c r="W25" s="72"/>
      <c r="X25" s="72"/>
      <c r="Y25" s="72"/>
      <c r="Z25" s="72"/>
    </row>
    <row r="26" spans="1:26" ht="15.75" customHeight="1">
      <c r="A26" s="72"/>
      <c r="B26" s="77"/>
      <c r="C26" s="72"/>
      <c r="D26" s="72"/>
      <c r="E26" s="72"/>
      <c r="F26" s="72"/>
      <c r="G26" s="77"/>
      <c r="H26" s="72"/>
      <c r="I26" s="72"/>
      <c r="J26" s="72"/>
      <c r="K26" s="72"/>
      <c r="L26" s="72"/>
      <c r="M26" s="72"/>
      <c r="N26" s="72"/>
      <c r="O26" s="72"/>
      <c r="P26" s="72"/>
      <c r="Q26" s="72"/>
      <c r="R26" s="72"/>
      <c r="S26" s="72"/>
      <c r="T26" s="72"/>
      <c r="U26" s="72"/>
      <c r="V26" s="72"/>
      <c r="W26" s="72"/>
      <c r="X26" s="72"/>
      <c r="Y26" s="72"/>
      <c r="Z26" s="72"/>
    </row>
    <row r="27" spans="1:26" ht="15.75" customHeight="1">
      <c r="A27" s="72"/>
      <c r="B27" s="77"/>
      <c r="C27" s="72"/>
      <c r="D27" s="72"/>
      <c r="E27" s="72"/>
      <c r="F27" s="72"/>
      <c r="G27" s="77"/>
      <c r="H27" s="72"/>
      <c r="I27" s="72"/>
      <c r="J27" s="72"/>
      <c r="K27" s="72"/>
      <c r="L27" s="72"/>
      <c r="M27" s="72"/>
      <c r="N27" s="72"/>
      <c r="O27" s="72"/>
      <c r="P27" s="72"/>
      <c r="Q27" s="72"/>
      <c r="R27" s="72"/>
      <c r="S27" s="72"/>
      <c r="T27" s="72"/>
      <c r="U27" s="72"/>
      <c r="V27" s="72"/>
      <c r="W27" s="72"/>
      <c r="X27" s="72"/>
      <c r="Y27" s="72"/>
      <c r="Z27" s="72"/>
    </row>
    <row r="28" spans="1:26" ht="15.75" customHeight="1">
      <c r="A28" s="72"/>
      <c r="B28" s="77"/>
      <c r="C28" s="72"/>
      <c r="D28" s="72"/>
      <c r="E28" s="72"/>
      <c r="F28" s="72"/>
      <c r="G28" s="77"/>
      <c r="H28" s="72"/>
      <c r="I28" s="72"/>
      <c r="J28" s="72"/>
      <c r="K28" s="72"/>
      <c r="L28" s="72"/>
      <c r="M28" s="72"/>
      <c r="N28" s="72"/>
      <c r="O28" s="72"/>
      <c r="P28" s="72"/>
      <c r="Q28" s="72"/>
      <c r="R28" s="72"/>
      <c r="S28" s="72"/>
      <c r="T28" s="72"/>
      <c r="U28" s="72"/>
      <c r="V28" s="72"/>
      <c r="W28" s="72"/>
      <c r="X28" s="72"/>
      <c r="Y28" s="72"/>
      <c r="Z28" s="72"/>
    </row>
    <row r="29" spans="1:26" ht="15.75" customHeight="1">
      <c r="A29" s="72"/>
      <c r="B29" s="77"/>
      <c r="C29" s="72"/>
      <c r="D29" s="72"/>
      <c r="E29" s="72"/>
      <c r="F29" s="72"/>
      <c r="G29" s="77"/>
      <c r="H29" s="72"/>
      <c r="I29" s="72"/>
      <c r="J29" s="72"/>
      <c r="K29" s="72"/>
      <c r="L29" s="72"/>
      <c r="M29" s="72"/>
      <c r="N29" s="72"/>
      <c r="O29" s="72"/>
      <c r="P29" s="72"/>
      <c r="Q29" s="72"/>
      <c r="R29" s="72"/>
      <c r="S29" s="72"/>
      <c r="T29" s="72"/>
      <c r="U29" s="72"/>
      <c r="V29" s="72"/>
      <c r="W29" s="72"/>
      <c r="X29" s="72"/>
      <c r="Y29" s="72"/>
      <c r="Z29" s="72"/>
    </row>
    <row r="30" spans="1:26" ht="15.75" customHeight="1">
      <c r="A30" s="72"/>
      <c r="B30" s="77"/>
      <c r="C30" s="72"/>
      <c r="D30" s="72"/>
      <c r="E30" s="72"/>
      <c r="F30" s="72"/>
      <c r="G30" s="77"/>
      <c r="H30" s="72"/>
      <c r="I30" s="72"/>
      <c r="J30" s="72"/>
      <c r="K30" s="72"/>
      <c r="L30" s="72"/>
      <c r="M30" s="72"/>
      <c r="N30" s="72"/>
      <c r="O30" s="72"/>
      <c r="P30" s="72"/>
      <c r="Q30" s="72"/>
      <c r="R30" s="72"/>
      <c r="S30" s="72"/>
      <c r="T30" s="72"/>
      <c r="U30" s="72"/>
      <c r="V30" s="72"/>
      <c r="W30" s="72"/>
      <c r="X30" s="72"/>
      <c r="Y30" s="72"/>
      <c r="Z30" s="72"/>
    </row>
    <row r="31" spans="1:26" ht="15.75" customHeight="1">
      <c r="A31" s="72"/>
      <c r="B31" s="77"/>
      <c r="C31" s="72"/>
      <c r="D31" s="72"/>
      <c r="E31" s="72"/>
      <c r="F31" s="72"/>
      <c r="G31" s="77"/>
      <c r="H31" s="72"/>
      <c r="I31" s="72"/>
      <c r="J31" s="72"/>
      <c r="K31" s="72"/>
      <c r="L31" s="72"/>
      <c r="M31" s="72"/>
      <c r="N31" s="72"/>
      <c r="O31" s="72"/>
      <c r="P31" s="72"/>
      <c r="Q31" s="72"/>
      <c r="R31" s="72"/>
      <c r="S31" s="72"/>
      <c r="T31" s="72"/>
      <c r="U31" s="72"/>
      <c r="V31" s="72"/>
      <c r="W31" s="72"/>
      <c r="X31" s="72"/>
      <c r="Y31" s="72"/>
      <c r="Z31" s="72"/>
    </row>
    <row r="32" spans="1:26" ht="15.75" customHeight="1">
      <c r="A32" s="72"/>
      <c r="B32" s="77"/>
      <c r="C32" s="72"/>
      <c r="D32" s="72"/>
      <c r="E32" s="72"/>
      <c r="F32" s="72"/>
      <c r="G32" s="77"/>
      <c r="H32" s="72"/>
      <c r="I32" s="72"/>
      <c r="J32" s="72"/>
      <c r="K32" s="72"/>
      <c r="L32" s="72"/>
      <c r="M32" s="72"/>
      <c r="N32" s="72"/>
      <c r="O32" s="72"/>
      <c r="P32" s="72"/>
      <c r="Q32" s="72"/>
      <c r="R32" s="72"/>
      <c r="S32" s="72"/>
      <c r="T32" s="72"/>
      <c r="U32" s="72"/>
      <c r="V32" s="72"/>
      <c r="W32" s="72"/>
      <c r="X32" s="72"/>
      <c r="Y32" s="72"/>
      <c r="Z32" s="72"/>
    </row>
    <row r="33" spans="1:26" ht="15.75" customHeight="1">
      <c r="A33" s="72"/>
      <c r="B33" s="77"/>
      <c r="C33" s="72"/>
      <c r="D33" s="72"/>
      <c r="E33" s="72"/>
      <c r="F33" s="72"/>
      <c r="G33" s="77"/>
      <c r="H33" s="72"/>
      <c r="I33" s="72"/>
      <c r="J33" s="72"/>
      <c r="K33" s="72"/>
      <c r="L33" s="72"/>
      <c r="M33" s="72"/>
      <c r="N33" s="72"/>
      <c r="O33" s="72"/>
      <c r="P33" s="72"/>
      <c r="Q33" s="72"/>
      <c r="R33" s="72"/>
      <c r="S33" s="72"/>
      <c r="T33" s="72"/>
      <c r="U33" s="72"/>
      <c r="V33" s="72"/>
      <c r="W33" s="72"/>
      <c r="X33" s="72"/>
      <c r="Y33" s="72"/>
      <c r="Z33" s="72"/>
    </row>
    <row r="34" spans="1:26" ht="15.75" customHeight="1">
      <c r="A34" s="72"/>
      <c r="B34" s="77"/>
      <c r="C34" s="72"/>
      <c r="D34" s="72"/>
      <c r="E34" s="72"/>
      <c r="F34" s="72"/>
      <c r="G34" s="77"/>
      <c r="H34" s="72"/>
      <c r="I34" s="72"/>
      <c r="J34" s="72"/>
      <c r="K34" s="72"/>
      <c r="L34" s="72"/>
      <c r="M34" s="72"/>
      <c r="N34" s="72"/>
      <c r="O34" s="72"/>
      <c r="P34" s="72"/>
      <c r="Q34" s="72"/>
      <c r="R34" s="72"/>
      <c r="S34" s="72"/>
      <c r="T34" s="72"/>
      <c r="U34" s="72"/>
      <c r="V34" s="72"/>
      <c r="W34" s="72"/>
      <c r="X34" s="72"/>
      <c r="Y34" s="72"/>
      <c r="Z34" s="72"/>
    </row>
    <row r="35" spans="1:26" ht="15.75" customHeight="1">
      <c r="A35" s="72"/>
      <c r="B35" s="77"/>
      <c r="C35" s="72"/>
      <c r="D35" s="72"/>
      <c r="E35" s="72"/>
      <c r="F35" s="72"/>
      <c r="G35" s="77"/>
      <c r="H35" s="72"/>
      <c r="I35" s="72"/>
      <c r="J35" s="72"/>
      <c r="K35" s="72"/>
      <c r="L35" s="72"/>
      <c r="M35" s="72"/>
      <c r="N35" s="72"/>
      <c r="O35" s="72"/>
      <c r="P35" s="72"/>
      <c r="Q35" s="72"/>
      <c r="R35" s="72"/>
      <c r="S35" s="72"/>
      <c r="T35" s="72"/>
      <c r="U35" s="72"/>
      <c r="V35" s="72"/>
      <c r="W35" s="72"/>
      <c r="X35" s="72"/>
      <c r="Y35" s="72"/>
      <c r="Z35" s="72"/>
    </row>
    <row r="36" spans="1:26" ht="15.75" customHeight="1">
      <c r="A36" s="72"/>
      <c r="B36" s="77"/>
      <c r="C36" s="72"/>
      <c r="D36" s="72"/>
      <c r="E36" s="72"/>
      <c r="F36" s="72"/>
      <c r="G36" s="77"/>
      <c r="H36" s="72"/>
      <c r="I36" s="72"/>
      <c r="J36" s="72"/>
      <c r="K36" s="72"/>
      <c r="L36" s="72"/>
      <c r="M36" s="72"/>
      <c r="N36" s="72"/>
      <c r="O36" s="72"/>
      <c r="P36" s="72"/>
      <c r="Q36" s="72"/>
      <c r="R36" s="72"/>
      <c r="S36" s="72"/>
      <c r="T36" s="72"/>
      <c r="U36" s="72"/>
      <c r="V36" s="72"/>
      <c r="W36" s="72"/>
      <c r="X36" s="72"/>
      <c r="Y36" s="72"/>
      <c r="Z36" s="72"/>
    </row>
    <row r="37" spans="1:26" ht="15.75" customHeight="1">
      <c r="A37" s="72"/>
      <c r="B37" s="77"/>
      <c r="C37" s="72"/>
      <c r="D37" s="72"/>
      <c r="E37" s="72"/>
      <c r="F37" s="72"/>
      <c r="G37" s="77"/>
      <c r="H37" s="72"/>
      <c r="I37" s="72"/>
      <c r="J37" s="72"/>
      <c r="K37" s="72"/>
      <c r="L37" s="72"/>
      <c r="M37" s="72"/>
      <c r="N37" s="72"/>
      <c r="O37" s="72"/>
      <c r="P37" s="72"/>
      <c r="Q37" s="72"/>
      <c r="R37" s="72"/>
      <c r="S37" s="72"/>
      <c r="T37" s="72"/>
      <c r="U37" s="72"/>
      <c r="V37" s="72"/>
      <c r="W37" s="72"/>
      <c r="X37" s="72"/>
      <c r="Y37" s="72"/>
      <c r="Z37" s="72"/>
    </row>
    <row r="38" spans="1:26" ht="15.75" customHeight="1">
      <c r="A38" s="72"/>
      <c r="B38" s="77"/>
      <c r="C38" s="72"/>
      <c r="D38" s="72"/>
      <c r="E38" s="72"/>
      <c r="F38" s="72"/>
      <c r="G38" s="77"/>
      <c r="H38" s="72"/>
      <c r="I38" s="72"/>
      <c r="J38" s="72"/>
      <c r="K38" s="72"/>
      <c r="L38" s="72"/>
      <c r="M38" s="72"/>
      <c r="N38" s="72"/>
      <c r="O38" s="72"/>
      <c r="P38" s="72"/>
      <c r="Q38" s="72"/>
      <c r="R38" s="72"/>
      <c r="S38" s="72"/>
      <c r="T38" s="72"/>
      <c r="U38" s="72"/>
      <c r="V38" s="72"/>
      <c r="W38" s="72"/>
      <c r="X38" s="72"/>
      <c r="Y38" s="72"/>
      <c r="Z38" s="72"/>
    </row>
    <row r="39" spans="1:26" ht="15.75" customHeight="1">
      <c r="A39" s="72"/>
      <c r="B39" s="77"/>
      <c r="C39" s="72"/>
      <c r="D39" s="72"/>
      <c r="E39" s="72"/>
      <c r="F39" s="72"/>
      <c r="G39" s="77"/>
      <c r="H39" s="72"/>
      <c r="I39" s="72"/>
      <c r="J39" s="72"/>
      <c r="K39" s="72"/>
      <c r="L39" s="72"/>
      <c r="M39" s="72"/>
      <c r="N39" s="72"/>
      <c r="O39" s="72"/>
      <c r="P39" s="72"/>
      <c r="Q39" s="72"/>
      <c r="R39" s="72"/>
      <c r="S39" s="72"/>
      <c r="T39" s="72"/>
      <c r="U39" s="72"/>
      <c r="V39" s="72"/>
      <c r="W39" s="72"/>
      <c r="X39" s="72"/>
      <c r="Y39" s="72"/>
      <c r="Z39" s="72"/>
    </row>
    <row r="40" spans="1:26" ht="15.75" customHeight="1">
      <c r="A40" s="72"/>
      <c r="B40" s="77"/>
      <c r="C40" s="72"/>
      <c r="D40" s="72"/>
      <c r="E40" s="72"/>
      <c r="F40" s="72"/>
      <c r="G40" s="77"/>
      <c r="H40" s="72"/>
      <c r="I40" s="72"/>
      <c r="J40" s="72"/>
      <c r="K40" s="72"/>
      <c r="L40" s="72"/>
      <c r="M40" s="72"/>
      <c r="N40" s="72"/>
      <c r="O40" s="72"/>
      <c r="P40" s="72"/>
      <c r="Q40" s="72"/>
      <c r="R40" s="72"/>
      <c r="S40" s="72"/>
      <c r="T40" s="72"/>
      <c r="U40" s="72"/>
      <c r="V40" s="72"/>
      <c r="W40" s="72"/>
      <c r="X40" s="72"/>
      <c r="Y40" s="72"/>
      <c r="Z40" s="72"/>
    </row>
    <row r="41" spans="1:26" ht="15.75" customHeight="1">
      <c r="A41" s="72"/>
      <c r="B41" s="77"/>
      <c r="C41" s="72"/>
      <c r="D41" s="72"/>
      <c r="E41" s="72"/>
      <c r="F41" s="72"/>
      <c r="G41" s="77"/>
      <c r="H41" s="72"/>
      <c r="I41" s="72"/>
      <c r="J41" s="72"/>
      <c r="K41" s="72"/>
      <c r="L41" s="72"/>
      <c r="M41" s="72"/>
      <c r="N41" s="72"/>
      <c r="O41" s="72"/>
      <c r="P41" s="72"/>
      <c r="Q41" s="72"/>
      <c r="R41" s="72"/>
      <c r="S41" s="72"/>
      <c r="T41" s="72"/>
      <c r="U41" s="72"/>
      <c r="V41" s="72"/>
      <c r="W41" s="72"/>
      <c r="X41" s="72"/>
      <c r="Y41" s="72"/>
      <c r="Z41" s="72"/>
    </row>
    <row r="42" spans="1:26" ht="15.75" customHeight="1">
      <c r="A42" s="72"/>
      <c r="B42" s="77"/>
      <c r="C42" s="72"/>
      <c r="D42" s="72"/>
      <c r="E42" s="72"/>
      <c r="F42" s="72"/>
      <c r="G42" s="77"/>
      <c r="H42" s="72"/>
      <c r="I42" s="72"/>
      <c r="J42" s="72"/>
      <c r="K42" s="72"/>
      <c r="L42" s="72"/>
      <c r="M42" s="72"/>
      <c r="N42" s="72"/>
      <c r="O42" s="72"/>
      <c r="P42" s="72"/>
      <c r="Q42" s="72"/>
      <c r="R42" s="72"/>
      <c r="S42" s="72"/>
      <c r="T42" s="72"/>
      <c r="U42" s="72"/>
      <c r="V42" s="72"/>
      <c r="W42" s="72"/>
      <c r="X42" s="72"/>
      <c r="Y42" s="72"/>
      <c r="Z42" s="72"/>
    </row>
    <row r="43" spans="1:26" ht="15.75" customHeight="1">
      <c r="A43" s="72"/>
      <c r="B43" s="77"/>
      <c r="C43" s="72"/>
      <c r="D43" s="72"/>
      <c r="E43" s="72"/>
      <c r="F43" s="72"/>
      <c r="G43" s="77"/>
      <c r="H43" s="72"/>
      <c r="I43" s="72"/>
      <c r="J43" s="72"/>
      <c r="K43" s="72"/>
      <c r="L43" s="72"/>
      <c r="M43" s="72"/>
      <c r="N43" s="72"/>
      <c r="O43" s="72"/>
      <c r="P43" s="72"/>
      <c r="Q43" s="72"/>
      <c r="R43" s="72"/>
      <c r="S43" s="72"/>
      <c r="T43" s="72"/>
      <c r="U43" s="72"/>
      <c r="V43" s="72"/>
      <c r="W43" s="72"/>
      <c r="X43" s="72"/>
      <c r="Y43" s="72"/>
      <c r="Z43" s="72"/>
    </row>
    <row r="44" spans="1:26" ht="15.75" customHeight="1">
      <c r="A44" s="72"/>
      <c r="B44" s="77"/>
      <c r="C44" s="72"/>
      <c r="D44" s="72"/>
      <c r="E44" s="72"/>
      <c r="F44" s="72"/>
      <c r="G44" s="77"/>
      <c r="H44" s="72"/>
      <c r="I44" s="72"/>
      <c r="J44" s="72"/>
      <c r="K44" s="72"/>
      <c r="L44" s="72"/>
      <c r="M44" s="72"/>
      <c r="N44" s="72"/>
      <c r="O44" s="72"/>
      <c r="P44" s="72"/>
      <c r="Q44" s="72"/>
      <c r="R44" s="72"/>
      <c r="S44" s="72"/>
      <c r="T44" s="72"/>
      <c r="U44" s="72"/>
      <c r="V44" s="72"/>
      <c r="W44" s="72"/>
      <c r="X44" s="72"/>
      <c r="Y44" s="72"/>
      <c r="Z44" s="72"/>
    </row>
    <row r="45" spans="1:26" ht="15.75" customHeight="1">
      <c r="A45" s="72"/>
      <c r="B45" s="77"/>
      <c r="C45" s="72"/>
      <c r="D45" s="72"/>
      <c r="E45" s="72"/>
      <c r="F45" s="72"/>
      <c r="G45" s="77"/>
      <c r="H45" s="72"/>
      <c r="I45" s="72"/>
      <c r="J45" s="72"/>
      <c r="K45" s="72"/>
      <c r="L45" s="72"/>
      <c r="M45" s="72"/>
      <c r="N45" s="72"/>
      <c r="O45" s="72"/>
      <c r="P45" s="72"/>
      <c r="Q45" s="72"/>
      <c r="R45" s="72"/>
      <c r="S45" s="72"/>
      <c r="T45" s="72"/>
      <c r="U45" s="72"/>
      <c r="V45" s="72"/>
      <c r="W45" s="72"/>
      <c r="X45" s="72"/>
      <c r="Y45" s="72"/>
      <c r="Z45" s="72"/>
    </row>
    <row r="46" spans="1:26" ht="15.75" customHeight="1">
      <c r="A46" s="72"/>
      <c r="B46" s="77"/>
      <c r="C46" s="72"/>
      <c r="D46" s="72"/>
      <c r="E46" s="72"/>
      <c r="F46" s="72"/>
      <c r="G46" s="77"/>
      <c r="H46" s="72"/>
      <c r="I46" s="72"/>
      <c r="J46" s="72"/>
      <c r="K46" s="72"/>
      <c r="L46" s="72"/>
      <c r="M46" s="72"/>
      <c r="N46" s="72"/>
      <c r="O46" s="72"/>
      <c r="P46" s="72"/>
      <c r="Q46" s="72"/>
      <c r="R46" s="72"/>
      <c r="S46" s="72"/>
      <c r="T46" s="72"/>
      <c r="U46" s="72"/>
      <c r="V46" s="72"/>
      <c r="W46" s="72"/>
      <c r="X46" s="72"/>
      <c r="Y46" s="72"/>
      <c r="Z46" s="72"/>
    </row>
    <row r="47" spans="1:26" ht="15.75" customHeight="1">
      <c r="A47" s="72"/>
      <c r="B47" s="77"/>
      <c r="C47" s="72"/>
      <c r="D47" s="72"/>
      <c r="E47" s="72"/>
      <c r="F47" s="72"/>
      <c r="G47" s="77"/>
      <c r="H47" s="72"/>
      <c r="I47" s="72"/>
      <c r="J47" s="72"/>
      <c r="K47" s="72"/>
      <c r="L47" s="72"/>
      <c r="M47" s="72"/>
      <c r="N47" s="72"/>
      <c r="O47" s="72"/>
      <c r="P47" s="72"/>
      <c r="Q47" s="72"/>
      <c r="R47" s="72"/>
      <c r="S47" s="72"/>
      <c r="T47" s="72"/>
      <c r="U47" s="72"/>
      <c r="V47" s="72"/>
      <c r="W47" s="72"/>
      <c r="X47" s="72"/>
      <c r="Y47" s="72"/>
      <c r="Z47" s="72"/>
    </row>
    <row r="48" spans="1:26" ht="15.75" customHeight="1">
      <c r="A48" s="72"/>
      <c r="B48" s="77"/>
      <c r="C48" s="72"/>
      <c r="D48" s="72"/>
      <c r="E48" s="72"/>
      <c r="F48" s="72"/>
      <c r="G48" s="77"/>
      <c r="H48" s="72"/>
      <c r="I48" s="72"/>
      <c r="J48" s="72"/>
      <c r="K48" s="72"/>
      <c r="L48" s="72"/>
      <c r="M48" s="72"/>
      <c r="N48" s="72"/>
      <c r="O48" s="72"/>
      <c r="P48" s="72"/>
      <c r="Q48" s="72"/>
      <c r="R48" s="72"/>
      <c r="S48" s="72"/>
      <c r="T48" s="72"/>
      <c r="U48" s="72"/>
      <c r="V48" s="72"/>
      <c r="W48" s="72"/>
      <c r="X48" s="72"/>
      <c r="Y48" s="72"/>
      <c r="Z48" s="72"/>
    </row>
    <row r="49" spans="1:26" ht="15.75" customHeight="1">
      <c r="A49" s="72"/>
      <c r="B49" s="77"/>
      <c r="C49" s="72"/>
      <c r="D49" s="72"/>
      <c r="E49" s="72"/>
      <c r="F49" s="72"/>
      <c r="G49" s="77"/>
      <c r="H49" s="72"/>
      <c r="I49" s="72"/>
      <c r="J49" s="72"/>
      <c r="K49" s="72"/>
      <c r="L49" s="72"/>
      <c r="M49" s="72"/>
      <c r="N49" s="72"/>
      <c r="O49" s="72"/>
      <c r="P49" s="72"/>
      <c r="Q49" s="72"/>
      <c r="R49" s="72"/>
      <c r="S49" s="72"/>
      <c r="T49" s="72"/>
      <c r="U49" s="72"/>
      <c r="V49" s="72"/>
      <c r="W49" s="72"/>
      <c r="X49" s="72"/>
      <c r="Y49" s="72"/>
      <c r="Z49" s="72"/>
    </row>
    <row r="50" spans="1:26" ht="15.75" customHeight="1">
      <c r="A50" s="72"/>
      <c r="B50" s="77"/>
      <c r="C50" s="72"/>
      <c r="D50" s="72"/>
      <c r="E50" s="72"/>
      <c r="F50" s="72"/>
      <c r="G50" s="77"/>
      <c r="H50" s="72"/>
      <c r="I50" s="72"/>
      <c r="J50" s="72"/>
      <c r="K50" s="72"/>
      <c r="L50" s="72"/>
      <c r="M50" s="72"/>
      <c r="N50" s="72"/>
      <c r="O50" s="72"/>
      <c r="P50" s="72"/>
      <c r="Q50" s="72"/>
      <c r="R50" s="72"/>
      <c r="S50" s="72"/>
      <c r="T50" s="72"/>
      <c r="U50" s="72"/>
      <c r="V50" s="72"/>
      <c r="W50" s="72"/>
      <c r="X50" s="72"/>
      <c r="Y50" s="72"/>
      <c r="Z50" s="72"/>
    </row>
    <row r="51" spans="1:26" ht="15.75" customHeight="1">
      <c r="A51" s="72"/>
      <c r="B51" s="77"/>
      <c r="C51" s="72"/>
      <c r="D51" s="72"/>
      <c r="E51" s="72"/>
      <c r="F51" s="72"/>
      <c r="G51" s="77"/>
      <c r="H51" s="72"/>
      <c r="I51" s="72"/>
      <c r="J51" s="72"/>
      <c r="K51" s="72"/>
      <c r="L51" s="72"/>
      <c r="M51" s="72"/>
      <c r="N51" s="72"/>
      <c r="O51" s="72"/>
      <c r="P51" s="72"/>
      <c r="Q51" s="72"/>
      <c r="R51" s="72"/>
      <c r="S51" s="72"/>
      <c r="T51" s="72"/>
      <c r="U51" s="72"/>
      <c r="V51" s="72"/>
      <c r="W51" s="72"/>
      <c r="X51" s="72"/>
      <c r="Y51" s="72"/>
      <c r="Z51" s="72"/>
    </row>
    <row r="52" spans="1:26" ht="15.75" customHeight="1">
      <c r="A52" s="72"/>
      <c r="B52" s="77"/>
      <c r="C52" s="72"/>
      <c r="D52" s="72"/>
      <c r="E52" s="72"/>
      <c r="F52" s="72"/>
      <c r="G52" s="77"/>
      <c r="H52" s="72"/>
      <c r="I52" s="72"/>
      <c r="J52" s="72"/>
      <c r="K52" s="72"/>
      <c r="L52" s="72"/>
      <c r="M52" s="72"/>
      <c r="N52" s="72"/>
      <c r="O52" s="72"/>
      <c r="P52" s="72"/>
      <c r="Q52" s="72"/>
      <c r="R52" s="72"/>
      <c r="S52" s="72"/>
      <c r="T52" s="72"/>
      <c r="U52" s="72"/>
      <c r="V52" s="72"/>
      <c r="W52" s="72"/>
      <c r="X52" s="72"/>
      <c r="Y52" s="72"/>
      <c r="Z52" s="72"/>
    </row>
    <row r="53" spans="1:26" ht="15.75" customHeight="1">
      <c r="A53" s="72"/>
      <c r="B53" s="77"/>
      <c r="C53" s="72"/>
      <c r="D53" s="72"/>
      <c r="E53" s="72"/>
      <c r="F53" s="72"/>
      <c r="G53" s="77"/>
      <c r="H53" s="72"/>
      <c r="I53" s="72"/>
      <c r="J53" s="72"/>
      <c r="K53" s="72"/>
      <c r="L53" s="72"/>
      <c r="M53" s="72"/>
      <c r="N53" s="72"/>
      <c r="O53" s="72"/>
      <c r="P53" s="72"/>
      <c r="Q53" s="72"/>
      <c r="R53" s="72"/>
      <c r="S53" s="72"/>
      <c r="T53" s="72"/>
      <c r="U53" s="72"/>
      <c r="V53" s="72"/>
      <c r="W53" s="72"/>
      <c r="X53" s="72"/>
      <c r="Y53" s="72"/>
      <c r="Z53" s="72"/>
    </row>
    <row r="54" spans="1:26" ht="15.75" customHeight="1">
      <c r="A54" s="72"/>
      <c r="B54" s="77"/>
      <c r="C54" s="72"/>
      <c r="D54" s="72"/>
      <c r="E54" s="72"/>
      <c r="F54" s="72"/>
      <c r="G54" s="77"/>
      <c r="H54" s="72"/>
      <c r="I54" s="72"/>
      <c r="J54" s="72"/>
      <c r="K54" s="72"/>
      <c r="L54" s="72"/>
      <c r="M54" s="72"/>
      <c r="N54" s="72"/>
      <c r="O54" s="72"/>
      <c r="P54" s="72"/>
      <c r="Q54" s="72"/>
      <c r="R54" s="72"/>
      <c r="S54" s="72"/>
      <c r="T54" s="72"/>
      <c r="U54" s="72"/>
      <c r="V54" s="72"/>
      <c r="W54" s="72"/>
      <c r="X54" s="72"/>
      <c r="Y54" s="72"/>
      <c r="Z54" s="72"/>
    </row>
    <row r="55" spans="1:26" ht="15.75" customHeight="1">
      <c r="A55" s="72"/>
      <c r="B55" s="77"/>
      <c r="C55" s="72"/>
      <c r="D55" s="72"/>
      <c r="E55" s="72"/>
      <c r="F55" s="72"/>
      <c r="G55" s="77"/>
      <c r="H55" s="72"/>
      <c r="I55" s="72"/>
      <c r="J55" s="72"/>
      <c r="K55" s="72"/>
      <c r="L55" s="72"/>
      <c r="M55" s="72"/>
      <c r="N55" s="72"/>
      <c r="O55" s="72"/>
      <c r="P55" s="72"/>
      <c r="Q55" s="72"/>
      <c r="R55" s="72"/>
      <c r="S55" s="72"/>
      <c r="T55" s="72"/>
      <c r="U55" s="72"/>
      <c r="V55" s="72"/>
      <c r="W55" s="72"/>
      <c r="X55" s="72"/>
      <c r="Y55" s="72"/>
      <c r="Z55" s="72"/>
    </row>
    <row r="56" spans="1:26" ht="15.75" customHeight="1">
      <c r="A56" s="72"/>
      <c r="B56" s="77"/>
      <c r="C56" s="72"/>
      <c r="D56" s="72"/>
      <c r="E56" s="72"/>
      <c r="F56" s="72"/>
      <c r="G56" s="77"/>
      <c r="H56" s="72"/>
      <c r="I56" s="72"/>
      <c r="J56" s="72"/>
      <c r="K56" s="72"/>
      <c r="L56" s="72"/>
      <c r="M56" s="72"/>
      <c r="N56" s="72"/>
      <c r="O56" s="72"/>
      <c r="P56" s="72"/>
      <c r="Q56" s="72"/>
      <c r="R56" s="72"/>
      <c r="S56" s="72"/>
      <c r="T56" s="72"/>
      <c r="U56" s="72"/>
      <c r="V56" s="72"/>
      <c r="W56" s="72"/>
      <c r="X56" s="72"/>
      <c r="Y56" s="72"/>
      <c r="Z56" s="72"/>
    </row>
    <row r="57" spans="1:26" ht="15.75" customHeight="1">
      <c r="A57" s="72"/>
      <c r="B57" s="77"/>
      <c r="C57" s="72"/>
      <c r="D57" s="72"/>
      <c r="E57" s="72"/>
      <c r="F57" s="72"/>
      <c r="G57" s="77"/>
      <c r="H57" s="72"/>
      <c r="I57" s="72"/>
      <c r="J57" s="72"/>
      <c r="K57" s="72"/>
      <c r="L57" s="72"/>
      <c r="M57" s="72"/>
      <c r="N57" s="72"/>
      <c r="O57" s="72"/>
      <c r="P57" s="72"/>
      <c r="Q57" s="72"/>
      <c r="R57" s="72"/>
      <c r="S57" s="72"/>
      <c r="T57" s="72"/>
      <c r="U57" s="72"/>
      <c r="V57" s="72"/>
      <c r="W57" s="72"/>
      <c r="X57" s="72"/>
      <c r="Y57" s="72"/>
      <c r="Z57" s="72"/>
    </row>
    <row r="58" spans="1:26" ht="15.75" customHeight="1">
      <c r="A58" s="72"/>
      <c r="B58" s="77"/>
      <c r="C58" s="72"/>
      <c r="D58" s="72"/>
      <c r="E58" s="72"/>
      <c r="F58" s="72"/>
      <c r="G58" s="77"/>
      <c r="H58" s="72"/>
      <c r="I58" s="72"/>
      <c r="J58" s="72"/>
      <c r="K58" s="72"/>
      <c r="L58" s="72"/>
      <c r="M58" s="72"/>
      <c r="N58" s="72"/>
      <c r="O58" s="72"/>
      <c r="P58" s="72"/>
      <c r="Q58" s="72"/>
      <c r="R58" s="72"/>
      <c r="S58" s="72"/>
      <c r="T58" s="72"/>
      <c r="U58" s="72"/>
      <c r="V58" s="72"/>
      <c r="W58" s="72"/>
      <c r="X58" s="72"/>
      <c r="Y58" s="72"/>
      <c r="Z58" s="72"/>
    </row>
    <row r="59" spans="1:26" ht="15.75" customHeight="1">
      <c r="A59" s="72"/>
      <c r="B59" s="77"/>
      <c r="C59" s="72"/>
      <c r="D59" s="72"/>
      <c r="E59" s="72"/>
      <c r="F59" s="72"/>
      <c r="G59" s="77"/>
      <c r="H59" s="72"/>
      <c r="I59" s="72"/>
      <c r="J59" s="72"/>
      <c r="K59" s="72"/>
      <c r="L59" s="72"/>
      <c r="M59" s="72"/>
      <c r="N59" s="72"/>
      <c r="O59" s="72"/>
      <c r="P59" s="72"/>
      <c r="Q59" s="72"/>
      <c r="R59" s="72"/>
      <c r="S59" s="72"/>
      <c r="T59" s="72"/>
      <c r="U59" s="72"/>
      <c r="V59" s="72"/>
      <c r="W59" s="72"/>
      <c r="X59" s="72"/>
      <c r="Y59" s="72"/>
      <c r="Z59" s="72"/>
    </row>
    <row r="60" spans="1:26" ht="15.75" customHeight="1">
      <c r="A60" s="72"/>
      <c r="B60" s="77"/>
      <c r="C60" s="72"/>
      <c r="D60" s="72"/>
      <c r="E60" s="72"/>
      <c r="F60" s="72"/>
      <c r="G60" s="77"/>
      <c r="H60" s="72"/>
      <c r="I60" s="72"/>
      <c r="J60" s="72"/>
      <c r="K60" s="72"/>
      <c r="L60" s="72"/>
      <c r="M60" s="72"/>
      <c r="N60" s="72"/>
      <c r="O60" s="72"/>
      <c r="P60" s="72"/>
      <c r="Q60" s="72"/>
      <c r="R60" s="72"/>
      <c r="S60" s="72"/>
      <c r="T60" s="72"/>
      <c r="U60" s="72"/>
      <c r="V60" s="72"/>
      <c r="W60" s="72"/>
      <c r="X60" s="72"/>
      <c r="Y60" s="72"/>
      <c r="Z60" s="72"/>
    </row>
    <row r="61" spans="1:26" ht="15.75" customHeight="1">
      <c r="A61" s="72"/>
      <c r="B61" s="77"/>
      <c r="C61" s="72"/>
      <c r="D61" s="72"/>
      <c r="E61" s="72"/>
      <c r="F61" s="72"/>
      <c r="G61" s="77"/>
      <c r="H61" s="72"/>
      <c r="I61" s="72"/>
      <c r="J61" s="72"/>
      <c r="K61" s="72"/>
      <c r="L61" s="72"/>
      <c r="M61" s="72"/>
      <c r="N61" s="72"/>
      <c r="O61" s="72"/>
      <c r="P61" s="72"/>
      <c r="Q61" s="72"/>
      <c r="R61" s="72"/>
      <c r="S61" s="72"/>
      <c r="T61" s="72"/>
      <c r="U61" s="72"/>
      <c r="V61" s="72"/>
      <c r="W61" s="72"/>
      <c r="X61" s="72"/>
      <c r="Y61" s="72"/>
      <c r="Z61" s="72"/>
    </row>
    <row r="62" spans="1:26" ht="15.75" customHeight="1">
      <c r="A62" s="72"/>
      <c r="B62" s="77"/>
      <c r="C62" s="72"/>
      <c r="D62" s="72"/>
      <c r="E62" s="72"/>
      <c r="F62" s="72"/>
      <c r="G62" s="77"/>
      <c r="H62" s="72"/>
      <c r="I62" s="72"/>
      <c r="J62" s="72"/>
      <c r="K62" s="72"/>
      <c r="L62" s="72"/>
      <c r="M62" s="72"/>
      <c r="N62" s="72"/>
      <c r="O62" s="72"/>
      <c r="P62" s="72"/>
      <c r="Q62" s="72"/>
      <c r="R62" s="72"/>
      <c r="S62" s="72"/>
      <c r="T62" s="72"/>
      <c r="U62" s="72"/>
      <c r="V62" s="72"/>
      <c r="W62" s="72"/>
      <c r="X62" s="72"/>
      <c r="Y62" s="72"/>
      <c r="Z62" s="72"/>
    </row>
    <row r="63" spans="1:26" ht="15.75" customHeight="1">
      <c r="A63" s="72"/>
      <c r="B63" s="77"/>
      <c r="C63" s="72"/>
      <c r="D63" s="72"/>
      <c r="E63" s="72"/>
      <c r="F63" s="72"/>
      <c r="G63" s="77"/>
      <c r="H63" s="72"/>
      <c r="I63" s="72"/>
      <c r="J63" s="72"/>
      <c r="K63" s="72"/>
      <c r="L63" s="72"/>
      <c r="M63" s="72"/>
      <c r="N63" s="72"/>
      <c r="O63" s="72"/>
      <c r="P63" s="72"/>
      <c r="Q63" s="72"/>
      <c r="R63" s="72"/>
      <c r="S63" s="72"/>
      <c r="T63" s="72"/>
      <c r="U63" s="72"/>
      <c r="V63" s="72"/>
      <c r="W63" s="72"/>
      <c r="X63" s="72"/>
      <c r="Y63" s="72"/>
      <c r="Z63" s="72"/>
    </row>
    <row r="64" spans="1:26" ht="15.75" customHeight="1">
      <c r="A64" s="72"/>
      <c r="B64" s="77"/>
      <c r="C64" s="72"/>
      <c r="D64" s="72"/>
      <c r="E64" s="72"/>
      <c r="F64" s="72"/>
      <c r="G64" s="77"/>
      <c r="H64" s="72"/>
      <c r="I64" s="72"/>
      <c r="J64" s="72"/>
      <c r="K64" s="72"/>
      <c r="L64" s="72"/>
      <c r="M64" s="72"/>
      <c r="N64" s="72"/>
      <c r="O64" s="72"/>
      <c r="P64" s="72"/>
      <c r="Q64" s="72"/>
      <c r="R64" s="72"/>
      <c r="S64" s="72"/>
      <c r="T64" s="72"/>
      <c r="U64" s="72"/>
      <c r="V64" s="72"/>
      <c r="W64" s="72"/>
      <c r="X64" s="72"/>
      <c r="Y64" s="72"/>
      <c r="Z64" s="72"/>
    </row>
    <row r="65" spans="1:26" ht="15.75" customHeight="1">
      <c r="A65" s="72"/>
      <c r="B65" s="77"/>
      <c r="C65" s="72"/>
      <c r="D65" s="72"/>
      <c r="E65" s="72"/>
      <c r="F65" s="72"/>
      <c r="G65" s="77"/>
      <c r="H65" s="72"/>
      <c r="I65" s="72"/>
      <c r="J65" s="72"/>
      <c r="K65" s="72"/>
      <c r="L65" s="72"/>
      <c r="M65" s="72"/>
      <c r="N65" s="72"/>
      <c r="O65" s="72"/>
      <c r="P65" s="72"/>
      <c r="Q65" s="72"/>
      <c r="R65" s="72"/>
      <c r="S65" s="72"/>
      <c r="T65" s="72"/>
      <c r="U65" s="72"/>
      <c r="V65" s="72"/>
      <c r="W65" s="72"/>
      <c r="X65" s="72"/>
      <c r="Y65" s="72"/>
      <c r="Z65" s="72"/>
    </row>
    <row r="66" spans="1:26" ht="15.75" customHeight="1">
      <c r="A66" s="72"/>
      <c r="B66" s="77"/>
      <c r="C66" s="72"/>
      <c r="D66" s="72"/>
      <c r="E66" s="72"/>
      <c r="F66" s="72"/>
      <c r="G66" s="77"/>
      <c r="H66" s="72"/>
      <c r="I66" s="72"/>
      <c r="J66" s="72"/>
      <c r="K66" s="72"/>
      <c r="L66" s="72"/>
      <c r="M66" s="72"/>
      <c r="N66" s="72"/>
      <c r="O66" s="72"/>
      <c r="P66" s="72"/>
      <c r="Q66" s="72"/>
      <c r="R66" s="72"/>
      <c r="S66" s="72"/>
      <c r="T66" s="72"/>
      <c r="U66" s="72"/>
      <c r="V66" s="72"/>
      <c r="W66" s="72"/>
      <c r="X66" s="72"/>
      <c r="Y66" s="72"/>
      <c r="Z66" s="72"/>
    </row>
    <row r="67" spans="1:26" ht="15.75" customHeight="1">
      <c r="A67" s="72"/>
      <c r="B67" s="77"/>
      <c r="C67" s="72"/>
      <c r="D67" s="72"/>
      <c r="E67" s="72"/>
      <c r="F67" s="72"/>
      <c r="G67" s="77"/>
      <c r="H67" s="72"/>
      <c r="I67" s="72"/>
      <c r="J67" s="72"/>
      <c r="K67" s="72"/>
      <c r="L67" s="72"/>
      <c r="M67" s="72"/>
      <c r="N67" s="72"/>
      <c r="O67" s="72"/>
      <c r="P67" s="72"/>
      <c r="Q67" s="72"/>
      <c r="R67" s="72"/>
      <c r="S67" s="72"/>
      <c r="T67" s="72"/>
      <c r="U67" s="72"/>
      <c r="V67" s="72"/>
      <c r="W67" s="72"/>
      <c r="X67" s="72"/>
      <c r="Y67" s="72"/>
      <c r="Z67" s="72"/>
    </row>
    <row r="68" spans="1:26" ht="15.75" customHeight="1">
      <c r="A68" s="72"/>
      <c r="B68" s="77"/>
      <c r="C68" s="72"/>
      <c r="D68" s="72"/>
      <c r="E68" s="72"/>
      <c r="F68" s="72"/>
      <c r="G68" s="77"/>
      <c r="H68" s="72"/>
      <c r="I68" s="72"/>
      <c r="J68" s="72"/>
      <c r="K68" s="72"/>
      <c r="L68" s="72"/>
      <c r="M68" s="72"/>
      <c r="N68" s="72"/>
      <c r="O68" s="72"/>
      <c r="P68" s="72"/>
      <c r="Q68" s="72"/>
      <c r="R68" s="72"/>
      <c r="S68" s="72"/>
      <c r="T68" s="72"/>
      <c r="U68" s="72"/>
      <c r="V68" s="72"/>
      <c r="W68" s="72"/>
      <c r="X68" s="72"/>
      <c r="Y68" s="72"/>
      <c r="Z68" s="72"/>
    </row>
    <row r="69" spans="1:26" ht="15.75" customHeight="1">
      <c r="A69" s="72"/>
      <c r="B69" s="77"/>
      <c r="C69" s="72"/>
      <c r="D69" s="72"/>
      <c r="E69" s="72"/>
      <c r="F69" s="72"/>
      <c r="G69" s="77"/>
      <c r="H69" s="72"/>
      <c r="I69" s="72"/>
      <c r="J69" s="72"/>
      <c r="K69" s="72"/>
      <c r="L69" s="72"/>
      <c r="M69" s="72"/>
      <c r="N69" s="72"/>
      <c r="O69" s="72"/>
      <c r="P69" s="72"/>
      <c r="Q69" s="72"/>
      <c r="R69" s="72"/>
      <c r="S69" s="72"/>
      <c r="T69" s="72"/>
      <c r="U69" s="72"/>
      <c r="V69" s="72"/>
      <c r="W69" s="72"/>
      <c r="X69" s="72"/>
      <c r="Y69" s="72"/>
      <c r="Z69" s="72"/>
    </row>
    <row r="70" spans="1:26" ht="15.75" customHeight="1">
      <c r="A70" s="72"/>
      <c r="B70" s="77"/>
      <c r="C70" s="72"/>
      <c r="D70" s="72"/>
      <c r="E70" s="72"/>
      <c r="F70" s="72"/>
      <c r="G70" s="77"/>
      <c r="H70" s="72"/>
      <c r="I70" s="72"/>
      <c r="J70" s="72"/>
      <c r="K70" s="72"/>
      <c r="L70" s="72"/>
      <c r="M70" s="72"/>
      <c r="N70" s="72"/>
      <c r="O70" s="72"/>
      <c r="P70" s="72"/>
      <c r="Q70" s="72"/>
      <c r="R70" s="72"/>
      <c r="S70" s="72"/>
      <c r="T70" s="72"/>
      <c r="U70" s="72"/>
      <c r="V70" s="72"/>
      <c r="W70" s="72"/>
      <c r="X70" s="72"/>
      <c r="Y70" s="72"/>
      <c r="Z70" s="72"/>
    </row>
    <row r="71" spans="1:26" ht="15.75" customHeight="1">
      <c r="A71" s="72"/>
      <c r="B71" s="77"/>
      <c r="C71" s="72"/>
      <c r="D71" s="72"/>
      <c r="E71" s="72"/>
      <c r="F71" s="72"/>
      <c r="G71" s="77"/>
      <c r="H71" s="72"/>
      <c r="I71" s="72"/>
      <c r="J71" s="72"/>
      <c r="K71" s="72"/>
      <c r="L71" s="72"/>
      <c r="M71" s="72"/>
      <c r="N71" s="72"/>
      <c r="O71" s="72"/>
      <c r="P71" s="72"/>
      <c r="Q71" s="72"/>
      <c r="R71" s="72"/>
      <c r="S71" s="72"/>
      <c r="T71" s="72"/>
      <c r="U71" s="72"/>
      <c r="V71" s="72"/>
      <c r="W71" s="72"/>
      <c r="X71" s="72"/>
      <c r="Y71" s="72"/>
      <c r="Z71" s="72"/>
    </row>
    <row r="72" spans="1:26" ht="15.75" customHeight="1">
      <c r="A72" s="72"/>
      <c r="B72" s="77"/>
      <c r="C72" s="72"/>
      <c r="D72" s="72"/>
      <c r="E72" s="72"/>
      <c r="F72" s="72"/>
      <c r="G72" s="77"/>
      <c r="H72" s="72"/>
      <c r="I72" s="72"/>
      <c r="J72" s="72"/>
      <c r="K72" s="72"/>
      <c r="L72" s="72"/>
      <c r="M72" s="72"/>
      <c r="N72" s="72"/>
      <c r="O72" s="72"/>
      <c r="P72" s="72"/>
      <c r="Q72" s="72"/>
      <c r="R72" s="72"/>
      <c r="S72" s="72"/>
      <c r="T72" s="72"/>
      <c r="U72" s="72"/>
      <c r="V72" s="72"/>
      <c r="W72" s="72"/>
      <c r="X72" s="72"/>
      <c r="Y72" s="72"/>
      <c r="Z72" s="72"/>
    </row>
    <row r="73" spans="1:26" ht="15.75" customHeight="1">
      <c r="A73" s="72"/>
      <c r="B73" s="77"/>
      <c r="C73" s="72"/>
      <c r="D73" s="72"/>
      <c r="E73" s="72"/>
      <c r="F73" s="72"/>
      <c r="G73" s="77"/>
      <c r="H73" s="72"/>
      <c r="I73" s="72"/>
      <c r="J73" s="72"/>
      <c r="K73" s="72"/>
      <c r="L73" s="72"/>
      <c r="M73" s="72"/>
      <c r="N73" s="72"/>
      <c r="O73" s="72"/>
      <c r="P73" s="72"/>
      <c r="Q73" s="72"/>
      <c r="R73" s="72"/>
      <c r="S73" s="72"/>
      <c r="T73" s="72"/>
      <c r="U73" s="72"/>
      <c r="V73" s="72"/>
      <c r="W73" s="72"/>
      <c r="X73" s="72"/>
      <c r="Y73" s="72"/>
      <c r="Z73" s="72"/>
    </row>
    <row r="74" spans="1:26" ht="15.75" customHeight="1">
      <c r="A74" s="72"/>
      <c r="B74" s="77"/>
      <c r="C74" s="72"/>
      <c r="D74" s="72"/>
      <c r="E74" s="72"/>
      <c r="F74" s="72"/>
      <c r="G74" s="77"/>
      <c r="H74" s="72"/>
      <c r="I74" s="72"/>
      <c r="J74" s="72"/>
      <c r="K74" s="72"/>
      <c r="L74" s="72"/>
      <c r="M74" s="72"/>
      <c r="N74" s="72"/>
      <c r="O74" s="72"/>
      <c r="P74" s="72"/>
      <c r="Q74" s="72"/>
      <c r="R74" s="72"/>
      <c r="S74" s="72"/>
      <c r="T74" s="72"/>
      <c r="U74" s="72"/>
      <c r="V74" s="72"/>
      <c r="W74" s="72"/>
      <c r="X74" s="72"/>
      <c r="Y74" s="72"/>
      <c r="Z74" s="72"/>
    </row>
    <row r="75" spans="1:26" ht="15.75" customHeight="1">
      <c r="A75" s="72"/>
      <c r="B75" s="77"/>
      <c r="C75" s="72"/>
      <c r="D75" s="72"/>
      <c r="E75" s="72"/>
      <c r="F75" s="72"/>
      <c r="G75" s="77"/>
      <c r="H75" s="72"/>
      <c r="I75" s="72"/>
      <c r="J75" s="72"/>
      <c r="K75" s="72"/>
      <c r="L75" s="72"/>
      <c r="M75" s="72"/>
      <c r="N75" s="72"/>
      <c r="O75" s="72"/>
      <c r="P75" s="72"/>
      <c r="Q75" s="72"/>
      <c r="R75" s="72"/>
      <c r="S75" s="72"/>
      <c r="T75" s="72"/>
      <c r="U75" s="72"/>
      <c r="V75" s="72"/>
      <c r="W75" s="72"/>
      <c r="X75" s="72"/>
      <c r="Y75" s="72"/>
      <c r="Z75" s="72"/>
    </row>
    <row r="76" spans="1:26" ht="15.75" customHeight="1">
      <c r="A76" s="72"/>
      <c r="B76" s="77"/>
      <c r="C76" s="72"/>
      <c r="D76" s="72"/>
      <c r="E76" s="72"/>
      <c r="F76" s="72"/>
      <c r="G76" s="77"/>
      <c r="H76" s="72"/>
      <c r="I76" s="72"/>
      <c r="J76" s="72"/>
      <c r="K76" s="72"/>
      <c r="L76" s="72"/>
      <c r="M76" s="72"/>
      <c r="N76" s="72"/>
      <c r="O76" s="72"/>
      <c r="P76" s="72"/>
      <c r="Q76" s="72"/>
      <c r="R76" s="72"/>
      <c r="S76" s="72"/>
      <c r="T76" s="72"/>
      <c r="U76" s="72"/>
      <c r="V76" s="72"/>
      <c r="W76" s="72"/>
      <c r="X76" s="72"/>
      <c r="Y76" s="72"/>
      <c r="Z76" s="72"/>
    </row>
    <row r="77" spans="1:26" ht="15.75" customHeight="1">
      <c r="A77" s="72"/>
      <c r="B77" s="77"/>
      <c r="C77" s="72"/>
      <c r="D77" s="72"/>
      <c r="E77" s="72"/>
      <c r="F77" s="72"/>
      <c r="G77" s="77"/>
      <c r="H77" s="72"/>
      <c r="I77" s="72"/>
      <c r="J77" s="72"/>
      <c r="K77" s="72"/>
      <c r="L77" s="72"/>
      <c r="M77" s="72"/>
      <c r="N77" s="72"/>
      <c r="O77" s="72"/>
      <c r="P77" s="72"/>
      <c r="Q77" s="72"/>
      <c r="R77" s="72"/>
      <c r="S77" s="72"/>
      <c r="T77" s="72"/>
      <c r="U77" s="72"/>
      <c r="V77" s="72"/>
      <c r="W77" s="72"/>
      <c r="X77" s="72"/>
      <c r="Y77" s="72"/>
      <c r="Z77" s="72"/>
    </row>
    <row r="78" spans="1:26" ht="15.75" customHeight="1">
      <c r="A78" s="72"/>
      <c r="B78" s="77"/>
      <c r="C78" s="72"/>
      <c r="D78" s="72"/>
      <c r="E78" s="72"/>
      <c r="F78" s="72"/>
      <c r="G78" s="77"/>
      <c r="H78" s="72"/>
      <c r="I78" s="72"/>
      <c r="J78" s="72"/>
      <c r="K78" s="72"/>
      <c r="L78" s="72"/>
      <c r="M78" s="72"/>
      <c r="N78" s="72"/>
      <c r="O78" s="72"/>
      <c r="P78" s="72"/>
      <c r="Q78" s="72"/>
      <c r="R78" s="72"/>
      <c r="S78" s="72"/>
      <c r="T78" s="72"/>
      <c r="U78" s="72"/>
      <c r="V78" s="72"/>
      <c r="W78" s="72"/>
      <c r="X78" s="72"/>
      <c r="Y78" s="72"/>
      <c r="Z78" s="72"/>
    </row>
    <row r="79" spans="1:26" ht="15.75" customHeight="1">
      <c r="A79" s="72"/>
      <c r="B79" s="77"/>
      <c r="C79" s="72"/>
      <c r="D79" s="72"/>
      <c r="E79" s="72"/>
      <c r="F79" s="72"/>
      <c r="G79" s="77"/>
      <c r="H79" s="72"/>
      <c r="I79" s="72"/>
      <c r="J79" s="72"/>
      <c r="K79" s="72"/>
      <c r="L79" s="72"/>
      <c r="M79" s="72"/>
      <c r="N79" s="72"/>
      <c r="O79" s="72"/>
      <c r="P79" s="72"/>
      <c r="Q79" s="72"/>
      <c r="R79" s="72"/>
      <c r="S79" s="72"/>
      <c r="T79" s="72"/>
      <c r="U79" s="72"/>
      <c r="V79" s="72"/>
      <c r="W79" s="72"/>
      <c r="X79" s="72"/>
      <c r="Y79" s="72"/>
      <c r="Z79" s="72"/>
    </row>
    <row r="80" spans="1:26" ht="15.75" customHeight="1">
      <c r="A80" s="72"/>
      <c r="B80" s="77"/>
      <c r="C80" s="72"/>
      <c r="D80" s="72"/>
      <c r="E80" s="72"/>
      <c r="F80" s="72"/>
      <c r="G80" s="77"/>
      <c r="H80" s="72"/>
      <c r="I80" s="72"/>
      <c r="J80" s="72"/>
      <c r="K80" s="72"/>
      <c r="L80" s="72"/>
      <c r="M80" s="72"/>
      <c r="N80" s="72"/>
      <c r="O80" s="72"/>
      <c r="P80" s="72"/>
      <c r="Q80" s="72"/>
      <c r="R80" s="72"/>
      <c r="S80" s="72"/>
      <c r="T80" s="72"/>
      <c r="U80" s="72"/>
      <c r="V80" s="72"/>
      <c r="W80" s="72"/>
      <c r="X80" s="72"/>
      <c r="Y80" s="72"/>
      <c r="Z80" s="72"/>
    </row>
    <row r="81" spans="1:26" ht="15.75" customHeight="1">
      <c r="A81" s="72"/>
      <c r="B81" s="77"/>
      <c r="C81" s="72"/>
      <c r="D81" s="72"/>
      <c r="E81" s="72"/>
      <c r="F81" s="72"/>
      <c r="G81" s="77"/>
      <c r="H81" s="72"/>
      <c r="I81" s="72"/>
      <c r="J81" s="72"/>
      <c r="K81" s="72"/>
      <c r="L81" s="72"/>
      <c r="M81" s="72"/>
      <c r="N81" s="72"/>
      <c r="O81" s="72"/>
      <c r="P81" s="72"/>
      <c r="Q81" s="72"/>
      <c r="R81" s="72"/>
      <c r="S81" s="72"/>
      <c r="T81" s="72"/>
      <c r="U81" s="72"/>
      <c r="V81" s="72"/>
      <c r="W81" s="72"/>
      <c r="X81" s="72"/>
      <c r="Y81" s="72"/>
      <c r="Z81" s="72"/>
    </row>
    <row r="82" spans="1:26" ht="15.75" customHeight="1">
      <c r="A82" s="72"/>
      <c r="B82" s="77"/>
      <c r="C82" s="72"/>
      <c r="D82" s="72"/>
      <c r="E82" s="72"/>
      <c r="F82" s="72"/>
      <c r="G82" s="77"/>
      <c r="H82" s="72"/>
      <c r="I82" s="72"/>
      <c r="J82" s="72"/>
      <c r="K82" s="72"/>
      <c r="L82" s="72"/>
      <c r="M82" s="72"/>
      <c r="N82" s="72"/>
      <c r="O82" s="72"/>
      <c r="P82" s="72"/>
      <c r="Q82" s="72"/>
      <c r="R82" s="72"/>
      <c r="S82" s="72"/>
      <c r="T82" s="72"/>
      <c r="U82" s="72"/>
      <c r="V82" s="72"/>
      <c r="W82" s="72"/>
      <c r="X82" s="72"/>
      <c r="Y82" s="72"/>
      <c r="Z82" s="72"/>
    </row>
    <row r="83" spans="1:26" ht="15.75" customHeight="1">
      <c r="A83" s="72"/>
      <c r="B83" s="77"/>
      <c r="C83" s="72"/>
      <c r="D83" s="72"/>
      <c r="E83" s="72"/>
      <c r="F83" s="72"/>
      <c r="G83" s="77"/>
      <c r="H83" s="72"/>
      <c r="I83" s="72"/>
      <c r="J83" s="72"/>
      <c r="K83" s="72"/>
      <c r="L83" s="72"/>
      <c r="M83" s="72"/>
      <c r="N83" s="72"/>
      <c r="O83" s="72"/>
      <c r="P83" s="72"/>
      <c r="Q83" s="72"/>
      <c r="R83" s="72"/>
      <c r="S83" s="72"/>
      <c r="T83" s="72"/>
      <c r="U83" s="72"/>
      <c r="V83" s="72"/>
      <c r="W83" s="72"/>
      <c r="X83" s="72"/>
      <c r="Y83" s="72"/>
      <c r="Z83" s="72"/>
    </row>
    <row r="84" spans="1:26" ht="15.75" customHeight="1">
      <c r="A84" s="72"/>
      <c r="B84" s="77"/>
      <c r="C84" s="72"/>
      <c r="D84" s="72"/>
      <c r="E84" s="72"/>
      <c r="F84" s="72"/>
      <c r="G84" s="77"/>
      <c r="H84" s="72"/>
      <c r="I84" s="72"/>
      <c r="J84" s="72"/>
      <c r="K84" s="72"/>
      <c r="L84" s="72"/>
      <c r="M84" s="72"/>
      <c r="N84" s="72"/>
      <c r="O84" s="72"/>
      <c r="P84" s="72"/>
      <c r="Q84" s="72"/>
      <c r="R84" s="72"/>
      <c r="S84" s="72"/>
      <c r="T84" s="72"/>
      <c r="U84" s="72"/>
      <c r="V84" s="72"/>
      <c r="W84" s="72"/>
      <c r="X84" s="72"/>
      <c r="Y84" s="72"/>
      <c r="Z84" s="72"/>
    </row>
    <row r="85" spans="1:26" ht="15.75" customHeight="1">
      <c r="A85" s="72"/>
      <c r="B85" s="77"/>
      <c r="C85" s="72"/>
      <c r="D85" s="72"/>
      <c r="E85" s="72"/>
      <c r="F85" s="72"/>
      <c r="G85" s="77"/>
      <c r="H85" s="72"/>
      <c r="I85" s="72"/>
      <c r="J85" s="72"/>
      <c r="K85" s="72"/>
      <c r="L85" s="72"/>
      <c r="M85" s="72"/>
      <c r="N85" s="72"/>
      <c r="O85" s="72"/>
      <c r="P85" s="72"/>
      <c r="Q85" s="72"/>
      <c r="R85" s="72"/>
      <c r="S85" s="72"/>
      <c r="T85" s="72"/>
      <c r="U85" s="72"/>
      <c r="V85" s="72"/>
      <c r="W85" s="72"/>
      <c r="X85" s="72"/>
      <c r="Y85" s="72"/>
      <c r="Z85" s="72"/>
    </row>
    <row r="86" spans="1:26" ht="15.75" customHeight="1">
      <c r="A86" s="72"/>
      <c r="B86" s="77"/>
      <c r="C86" s="72"/>
      <c r="D86" s="72"/>
      <c r="E86" s="72"/>
      <c r="F86" s="72"/>
      <c r="G86" s="77"/>
      <c r="H86" s="72"/>
      <c r="I86" s="72"/>
      <c r="J86" s="72"/>
      <c r="K86" s="72"/>
      <c r="L86" s="72"/>
      <c r="M86" s="72"/>
      <c r="N86" s="72"/>
      <c r="O86" s="72"/>
      <c r="P86" s="72"/>
      <c r="Q86" s="72"/>
      <c r="R86" s="72"/>
      <c r="S86" s="72"/>
      <c r="T86" s="72"/>
      <c r="U86" s="72"/>
      <c r="V86" s="72"/>
      <c r="W86" s="72"/>
      <c r="X86" s="72"/>
      <c r="Y86" s="72"/>
      <c r="Z86" s="72"/>
    </row>
    <row r="87" spans="1:26" ht="15.75" customHeight="1">
      <c r="A87" s="72"/>
      <c r="B87" s="77"/>
      <c r="C87" s="72"/>
      <c r="D87" s="72"/>
      <c r="E87" s="72"/>
      <c r="F87" s="72"/>
      <c r="G87" s="77"/>
      <c r="H87" s="72"/>
      <c r="I87" s="72"/>
      <c r="J87" s="72"/>
      <c r="K87" s="72"/>
      <c r="L87" s="72"/>
      <c r="M87" s="72"/>
      <c r="N87" s="72"/>
      <c r="O87" s="72"/>
      <c r="P87" s="72"/>
      <c r="Q87" s="72"/>
      <c r="R87" s="72"/>
      <c r="S87" s="72"/>
      <c r="T87" s="72"/>
      <c r="U87" s="72"/>
      <c r="V87" s="72"/>
      <c r="W87" s="72"/>
      <c r="X87" s="72"/>
      <c r="Y87" s="72"/>
      <c r="Z87" s="72"/>
    </row>
    <row r="88" spans="1:26" ht="15.75" customHeight="1">
      <c r="A88" s="72"/>
      <c r="B88" s="77"/>
      <c r="C88" s="72"/>
      <c r="D88" s="72"/>
      <c r="E88" s="72"/>
      <c r="F88" s="72"/>
      <c r="G88" s="77"/>
      <c r="H88" s="72"/>
      <c r="I88" s="72"/>
      <c r="J88" s="72"/>
      <c r="K88" s="72"/>
      <c r="L88" s="72"/>
      <c r="M88" s="72"/>
      <c r="N88" s="72"/>
      <c r="O88" s="72"/>
      <c r="P88" s="72"/>
      <c r="Q88" s="72"/>
      <c r="R88" s="72"/>
      <c r="S88" s="72"/>
      <c r="T88" s="72"/>
      <c r="U88" s="72"/>
      <c r="V88" s="72"/>
      <c r="W88" s="72"/>
      <c r="X88" s="72"/>
      <c r="Y88" s="72"/>
      <c r="Z88" s="72"/>
    </row>
    <row r="89" spans="1:26" ht="15.75" customHeight="1">
      <c r="A89" s="72"/>
      <c r="B89" s="77"/>
      <c r="C89" s="72"/>
      <c r="D89" s="72"/>
      <c r="E89" s="72"/>
      <c r="F89" s="72"/>
      <c r="G89" s="77"/>
      <c r="H89" s="72"/>
      <c r="I89" s="72"/>
      <c r="J89" s="72"/>
      <c r="K89" s="72"/>
      <c r="L89" s="72"/>
      <c r="M89" s="72"/>
      <c r="N89" s="72"/>
      <c r="O89" s="72"/>
      <c r="P89" s="72"/>
      <c r="Q89" s="72"/>
      <c r="R89" s="72"/>
      <c r="S89" s="72"/>
      <c r="T89" s="72"/>
      <c r="U89" s="72"/>
      <c r="V89" s="72"/>
      <c r="W89" s="72"/>
      <c r="X89" s="72"/>
      <c r="Y89" s="72"/>
      <c r="Z89" s="72"/>
    </row>
    <row r="90" spans="1:26" ht="15.75" customHeight="1">
      <c r="A90" s="72"/>
      <c r="B90" s="77"/>
      <c r="C90" s="72"/>
      <c r="D90" s="72"/>
      <c r="E90" s="72"/>
      <c r="F90" s="72"/>
      <c r="G90" s="77"/>
      <c r="H90" s="72"/>
      <c r="I90" s="72"/>
      <c r="J90" s="72"/>
      <c r="K90" s="72"/>
      <c r="L90" s="72"/>
      <c r="M90" s="72"/>
      <c r="N90" s="72"/>
      <c r="O90" s="72"/>
      <c r="P90" s="72"/>
      <c r="Q90" s="72"/>
      <c r="R90" s="72"/>
      <c r="S90" s="72"/>
      <c r="T90" s="72"/>
      <c r="U90" s="72"/>
      <c r="V90" s="72"/>
      <c r="W90" s="72"/>
      <c r="X90" s="72"/>
      <c r="Y90" s="72"/>
      <c r="Z90" s="72"/>
    </row>
    <row r="91" spans="1:26" ht="15.75" customHeight="1">
      <c r="A91" s="72"/>
      <c r="B91" s="77"/>
      <c r="C91" s="72"/>
      <c r="D91" s="72"/>
      <c r="E91" s="72"/>
      <c r="F91" s="72"/>
      <c r="G91" s="77"/>
      <c r="H91" s="72"/>
      <c r="I91" s="72"/>
      <c r="J91" s="72"/>
      <c r="K91" s="72"/>
      <c r="L91" s="72"/>
      <c r="M91" s="72"/>
      <c r="N91" s="72"/>
      <c r="O91" s="72"/>
      <c r="P91" s="72"/>
      <c r="Q91" s="72"/>
      <c r="R91" s="72"/>
      <c r="S91" s="72"/>
      <c r="T91" s="72"/>
      <c r="U91" s="72"/>
      <c r="V91" s="72"/>
      <c r="W91" s="72"/>
      <c r="X91" s="72"/>
      <c r="Y91" s="72"/>
      <c r="Z91" s="72"/>
    </row>
    <row r="92" spans="1:26" ht="15.75" customHeight="1">
      <c r="A92" s="72"/>
      <c r="B92" s="77"/>
      <c r="C92" s="72"/>
      <c r="D92" s="72"/>
      <c r="E92" s="72"/>
      <c r="F92" s="72"/>
      <c r="G92" s="77"/>
      <c r="H92" s="72"/>
      <c r="I92" s="72"/>
      <c r="J92" s="72"/>
      <c r="K92" s="72"/>
      <c r="L92" s="72"/>
      <c r="M92" s="72"/>
      <c r="N92" s="72"/>
      <c r="O92" s="72"/>
      <c r="P92" s="72"/>
      <c r="Q92" s="72"/>
      <c r="R92" s="72"/>
      <c r="S92" s="72"/>
      <c r="T92" s="72"/>
      <c r="U92" s="72"/>
      <c r="V92" s="72"/>
      <c r="W92" s="72"/>
      <c r="X92" s="72"/>
      <c r="Y92" s="72"/>
      <c r="Z92" s="72"/>
    </row>
    <row r="93" spans="1:26" ht="15.75" customHeight="1">
      <c r="A93" s="72"/>
      <c r="B93" s="77"/>
      <c r="C93" s="72"/>
      <c r="D93" s="72"/>
      <c r="E93" s="72"/>
      <c r="F93" s="72"/>
      <c r="G93" s="77"/>
      <c r="H93" s="72"/>
      <c r="I93" s="72"/>
      <c r="J93" s="72"/>
      <c r="K93" s="72"/>
      <c r="L93" s="72"/>
      <c r="M93" s="72"/>
      <c r="N93" s="72"/>
      <c r="O93" s="72"/>
      <c r="P93" s="72"/>
      <c r="Q93" s="72"/>
      <c r="R93" s="72"/>
      <c r="S93" s="72"/>
      <c r="T93" s="72"/>
      <c r="U93" s="72"/>
      <c r="V93" s="72"/>
      <c r="W93" s="72"/>
      <c r="X93" s="72"/>
      <c r="Y93" s="72"/>
      <c r="Z93" s="72"/>
    </row>
    <row r="94" spans="1:26" ht="15.75" customHeight="1">
      <c r="A94" s="72"/>
      <c r="B94" s="77"/>
      <c r="C94" s="72"/>
      <c r="D94" s="72"/>
      <c r="E94" s="72"/>
      <c r="F94" s="72"/>
      <c r="G94" s="77"/>
      <c r="H94" s="72"/>
      <c r="I94" s="72"/>
      <c r="J94" s="72"/>
      <c r="K94" s="72"/>
      <c r="L94" s="72"/>
      <c r="M94" s="72"/>
      <c r="N94" s="72"/>
      <c r="O94" s="72"/>
      <c r="P94" s="72"/>
      <c r="Q94" s="72"/>
      <c r="R94" s="72"/>
      <c r="S94" s="72"/>
      <c r="T94" s="72"/>
      <c r="U94" s="72"/>
      <c r="V94" s="72"/>
      <c r="W94" s="72"/>
      <c r="X94" s="72"/>
      <c r="Y94" s="72"/>
      <c r="Z94" s="72"/>
    </row>
    <row r="95" spans="1:26" ht="15.75" customHeight="1">
      <c r="A95" s="72"/>
      <c r="B95" s="77"/>
      <c r="C95" s="72"/>
      <c r="D95" s="72"/>
      <c r="E95" s="72"/>
      <c r="F95" s="72"/>
      <c r="G95" s="77"/>
      <c r="H95" s="72"/>
      <c r="I95" s="72"/>
      <c r="J95" s="72"/>
      <c r="K95" s="72"/>
      <c r="L95" s="72"/>
      <c r="M95" s="72"/>
      <c r="N95" s="72"/>
      <c r="O95" s="72"/>
      <c r="P95" s="72"/>
      <c r="Q95" s="72"/>
      <c r="R95" s="72"/>
      <c r="S95" s="72"/>
      <c r="T95" s="72"/>
      <c r="U95" s="72"/>
      <c r="V95" s="72"/>
      <c r="W95" s="72"/>
      <c r="X95" s="72"/>
      <c r="Y95" s="72"/>
      <c r="Z95" s="72"/>
    </row>
    <row r="96" spans="1:26" ht="15.75" customHeight="1">
      <c r="A96" s="72"/>
      <c r="B96" s="77"/>
      <c r="C96" s="72"/>
      <c r="D96" s="72"/>
      <c r="E96" s="72"/>
      <c r="F96" s="72"/>
      <c r="G96" s="77"/>
      <c r="H96" s="72"/>
      <c r="I96" s="72"/>
      <c r="J96" s="72"/>
      <c r="K96" s="72"/>
      <c r="L96" s="72"/>
      <c r="M96" s="72"/>
      <c r="N96" s="72"/>
      <c r="O96" s="72"/>
      <c r="P96" s="72"/>
      <c r="Q96" s="72"/>
      <c r="R96" s="72"/>
      <c r="S96" s="72"/>
      <c r="T96" s="72"/>
      <c r="U96" s="72"/>
      <c r="V96" s="72"/>
      <c r="W96" s="72"/>
      <c r="X96" s="72"/>
      <c r="Y96" s="72"/>
      <c r="Z96" s="72"/>
    </row>
    <row r="97" spans="1:26" ht="15.75" customHeight="1">
      <c r="A97" s="72"/>
      <c r="B97" s="77"/>
      <c r="C97" s="72"/>
      <c r="D97" s="72"/>
      <c r="E97" s="72"/>
      <c r="F97" s="72"/>
      <c r="G97" s="77"/>
      <c r="H97" s="72"/>
      <c r="I97" s="72"/>
      <c r="J97" s="72"/>
      <c r="K97" s="72"/>
      <c r="L97" s="72"/>
      <c r="M97" s="72"/>
      <c r="N97" s="72"/>
      <c r="O97" s="72"/>
      <c r="P97" s="72"/>
      <c r="Q97" s="72"/>
      <c r="R97" s="72"/>
      <c r="S97" s="72"/>
      <c r="T97" s="72"/>
      <c r="U97" s="72"/>
      <c r="V97" s="72"/>
      <c r="W97" s="72"/>
      <c r="X97" s="72"/>
      <c r="Y97" s="72"/>
      <c r="Z97" s="72"/>
    </row>
    <row r="98" spans="1:26" ht="15.75" customHeight="1">
      <c r="A98" s="72"/>
      <c r="B98" s="77"/>
      <c r="C98" s="72"/>
      <c r="D98" s="72"/>
      <c r="E98" s="72"/>
      <c r="F98" s="72"/>
      <c r="G98" s="77"/>
      <c r="H98" s="72"/>
      <c r="I98" s="72"/>
      <c r="J98" s="72"/>
      <c r="K98" s="72"/>
      <c r="L98" s="72"/>
      <c r="M98" s="72"/>
      <c r="N98" s="72"/>
      <c r="O98" s="72"/>
      <c r="P98" s="72"/>
      <c r="Q98" s="72"/>
      <c r="R98" s="72"/>
      <c r="S98" s="72"/>
      <c r="T98" s="72"/>
      <c r="U98" s="72"/>
      <c r="V98" s="72"/>
      <c r="W98" s="72"/>
      <c r="X98" s="72"/>
      <c r="Y98" s="72"/>
      <c r="Z98" s="72"/>
    </row>
    <row r="99" spans="1:26" ht="15.75" customHeight="1">
      <c r="A99" s="72"/>
      <c r="B99" s="77"/>
      <c r="C99" s="72"/>
      <c r="D99" s="72"/>
      <c r="E99" s="72"/>
      <c r="F99" s="72"/>
      <c r="G99" s="77"/>
      <c r="H99" s="72"/>
      <c r="I99" s="72"/>
      <c r="J99" s="72"/>
      <c r="K99" s="72"/>
      <c r="L99" s="72"/>
      <c r="M99" s="72"/>
      <c r="N99" s="72"/>
      <c r="O99" s="72"/>
      <c r="P99" s="72"/>
      <c r="Q99" s="72"/>
      <c r="R99" s="72"/>
      <c r="S99" s="72"/>
      <c r="T99" s="72"/>
      <c r="U99" s="72"/>
      <c r="V99" s="72"/>
      <c r="W99" s="72"/>
      <c r="X99" s="72"/>
      <c r="Y99" s="72"/>
      <c r="Z99" s="72"/>
    </row>
    <row r="100" spans="1:26" ht="15.75" customHeight="1">
      <c r="A100" s="72"/>
      <c r="B100" s="77"/>
      <c r="C100" s="72"/>
      <c r="D100" s="72"/>
      <c r="E100" s="72"/>
      <c r="F100" s="72"/>
      <c r="G100" s="77"/>
      <c r="H100" s="72"/>
      <c r="I100" s="72"/>
      <c r="J100" s="72"/>
      <c r="K100" s="72"/>
      <c r="L100" s="72"/>
      <c r="M100" s="72"/>
      <c r="N100" s="72"/>
      <c r="O100" s="72"/>
      <c r="P100" s="72"/>
      <c r="Q100" s="72"/>
      <c r="R100" s="72"/>
      <c r="S100" s="72"/>
      <c r="T100" s="72"/>
      <c r="U100" s="72"/>
      <c r="V100" s="72"/>
      <c r="W100" s="72"/>
      <c r="X100" s="72"/>
      <c r="Y100" s="72"/>
      <c r="Z100" s="72"/>
    </row>
    <row r="101" spans="1:26" ht="15.75" customHeight="1">
      <c r="A101" s="72"/>
      <c r="B101" s="77"/>
      <c r="C101" s="72"/>
      <c r="D101" s="72"/>
      <c r="E101" s="72"/>
      <c r="F101" s="72"/>
      <c r="G101" s="77"/>
      <c r="H101" s="72"/>
      <c r="I101" s="72"/>
      <c r="J101" s="72"/>
      <c r="K101" s="72"/>
      <c r="L101" s="72"/>
      <c r="M101" s="72"/>
      <c r="N101" s="72"/>
      <c r="O101" s="72"/>
      <c r="P101" s="72"/>
      <c r="Q101" s="72"/>
      <c r="R101" s="72"/>
      <c r="S101" s="72"/>
      <c r="T101" s="72"/>
      <c r="U101" s="72"/>
      <c r="V101" s="72"/>
      <c r="W101" s="72"/>
      <c r="X101" s="72"/>
      <c r="Y101" s="72"/>
      <c r="Z101" s="72"/>
    </row>
    <row r="102" spans="1:26" ht="15.75" customHeight="1">
      <c r="A102" s="72"/>
      <c r="B102" s="77"/>
      <c r="C102" s="72"/>
      <c r="D102" s="72"/>
      <c r="E102" s="72"/>
      <c r="F102" s="72"/>
      <c r="G102" s="77"/>
      <c r="H102" s="72"/>
      <c r="I102" s="72"/>
      <c r="J102" s="72"/>
      <c r="K102" s="72"/>
      <c r="L102" s="72"/>
      <c r="M102" s="72"/>
      <c r="N102" s="72"/>
      <c r="O102" s="72"/>
      <c r="P102" s="72"/>
      <c r="Q102" s="72"/>
      <c r="R102" s="72"/>
      <c r="S102" s="72"/>
      <c r="T102" s="72"/>
      <c r="U102" s="72"/>
      <c r="V102" s="72"/>
      <c r="W102" s="72"/>
      <c r="X102" s="72"/>
      <c r="Y102" s="72"/>
      <c r="Z102" s="72"/>
    </row>
    <row r="103" spans="1:26" ht="15.75" customHeight="1">
      <c r="A103" s="72"/>
      <c r="B103" s="77"/>
      <c r="C103" s="72"/>
      <c r="D103" s="72"/>
      <c r="E103" s="72"/>
      <c r="F103" s="72"/>
      <c r="G103" s="77"/>
      <c r="H103" s="72"/>
      <c r="I103" s="72"/>
      <c r="J103" s="72"/>
      <c r="K103" s="72"/>
      <c r="L103" s="72"/>
      <c r="M103" s="72"/>
      <c r="N103" s="72"/>
      <c r="O103" s="72"/>
      <c r="P103" s="72"/>
      <c r="Q103" s="72"/>
      <c r="R103" s="72"/>
      <c r="S103" s="72"/>
      <c r="T103" s="72"/>
      <c r="U103" s="72"/>
      <c r="V103" s="72"/>
      <c r="W103" s="72"/>
      <c r="X103" s="72"/>
      <c r="Y103" s="72"/>
      <c r="Z103" s="72"/>
    </row>
    <row r="104" spans="1:26" ht="15.75" customHeight="1">
      <c r="A104" s="72"/>
      <c r="B104" s="77"/>
      <c r="C104" s="72"/>
      <c r="D104" s="72"/>
      <c r="E104" s="72"/>
      <c r="F104" s="72"/>
      <c r="G104" s="77"/>
      <c r="H104" s="72"/>
      <c r="I104" s="72"/>
      <c r="J104" s="72"/>
      <c r="K104" s="72"/>
      <c r="L104" s="72"/>
      <c r="M104" s="72"/>
      <c r="N104" s="72"/>
      <c r="O104" s="72"/>
      <c r="P104" s="72"/>
      <c r="Q104" s="72"/>
      <c r="R104" s="72"/>
      <c r="S104" s="72"/>
      <c r="T104" s="72"/>
      <c r="U104" s="72"/>
      <c r="V104" s="72"/>
      <c r="W104" s="72"/>
      <c r="X104" s="72"/>
      <c r="Y104" s="72"/>
      <c r="Z104" s="72"/>
    </row>
    <row r="105" spans="1:26" ht="15.75" customHeight="1">
      <c r="A105" s="72"/>
      <c r="B105" s="77"/>
      <c r="C105" s="72"/>
      <c r="D105" s="72"/>
      <c r="E105" s="72"/>
      <c r="F105" s="72"/>
      <c r="G105" s="77"/>
      <c r="H105" s="72"/>
      <c r="I105" s="72"/>
      <c r="J105" s="72"/>
      <c r="K105" s="72"/>
      <c r="L105" s="72"/>
      <c r="M105" s="72"/>
      <c r="N105" s="72"/>
      <c r="O105" s="72"/>
      <c r="P105" s="72"/>
      <c r="Q105" s="72"/>
      <c r="R105" s="72"/>
      <c r="S105" s="72"/>
      <c r="T105" s="72"/>
      <c r="U105" s="72"/>
      <c r="V105" s="72"/>
      <c r="W105" s="72"/>
      <c r="X105" s="72"/>
      <c r="Y105" s="72"/>
      <c r="Z105" s="72"/>
    </row>
    <row r="106" spans="1:26" ht="15.75" customHeight="1">
      <c r="A106" s="72"/>
      <c r="B106" s="77"/>
      <c r="C106" s="72"/>
      <c r="D106" s="72"/>
      <c r="E106" s="72"/>
      <c r="F106" s="72"/>
      <c r="G106" s="77"/>
      <c r="H106" s="72"/>
      <c r="I106" s="72"/>
      <c r="J106" s="72"/>
      <c r="K106" s="72"/>
      <c r="L106" s="72"/>
      <c r="M106" s="72"/>
      <c r="N106" s="72"/>
      <c r="O106" s="72"/>
      <c r="P106" s="72"/>
      <c r="Q106" s="72"/>
      <c r="R106" s="72"/>
      <c r="S106" s="72"/>
      <c r="T106" s="72"/>
      <c r="U106" s="72"/>
      <c r="V106" s="72"/>
      <c r="W106" s="72"/>
      <c r="X106" s="72"/>
      <c r="Y106" s="72"/>
      <c r="Z106" s="72"/>
    </row>
    <row r="107" spans="1:26" ht="15.75" customHeight="1">
      <c r="A107" s="72"/>
      <c r="B107" s="77"/>
      <c r="C107" s="72"/>
      <c r="D107" s="72"/>
      <c r="E107" s="72"/>
      <c r="F107" s="72"/>
      <c r="G107" s="77"/>
      <c r="H107" s="72"/>
      <c r="I107" s="72"/>
      <c r="J107" s="72"/>
      <c r="K107" s="72"/>
      <c r="L107" s="72"/>
      <c r="M107" s="72"/>
      <c r="N107" s="72"/>
      <c r="O107" s="72"/>
      <c r="P107" s="72"/>
      <c r="Q107" s="72"/>
      <c r="R107" s="72"/>
      <c r="S107" s="72"/>
      <c r="T107" s="72"/>
      <c r="U107" s="72"/>
      <c r="V107" s="72"/>
      <c r="W107" s="72"/>
      <c r="X107" s="72"/>
      <c r="Y107" s="72"/>
      <c r="Z107" s="72"/>
    </row>
    <row r="108" spans="1:26" ht="15.75" customHeight="1">
      <c r="A108" s="72"/>
      <c r="B108" s="77"/>
      <c r="C108" s="72"/>
      <c r="D108" s="72"/>
      <c r="E108" s="72"/>
      <c r="F108" s="72"/>
      <c r="G108" s="77"/>
      <c r="H108" s="72"/>
      <c r="I108" s="72"/>
      <c r="J108" s="72"/>
      <c r="K108" s="72"/>
      <c r="L108" s="72"/>
      <c r="M108" s="72"/>
      <c r="N108" s="72"/>
      <c r="O108" s="72"/>
      <c r="P108" s="72"/>
      <c r="Q108" s="72"/>
      <c r="R108" s="72"/>
      <c r="S108" s="72"/>
      <c r="T108" s="72"/>
      <c r="U108" s="72"/>
      <c r="V108" s="72"/>
      <c r="W108" s="72"/>
      <c r="X108" s="72"/>
      <c r="Y108" s="72"/>
      <c r="Z108" s="72"/>
    </row>
    <row r="109" spans="1:26" ht="15.75" customHeight="1">
      <c r="A109" s="72"/>
      <c r="B109" s="77"/>
      <c r="C109" s="72"/>
      <c r="D109" s="72"/>
      <c r="E109" s="72"/>
      <c r="F109" s="72"/>
      <c r="G109" s="77"/>
      <c r="H109" s="72"/>
      <c r="I109" s="72"/>
      <c r="J109" s="72"/>
      <c r="K109" s="72"/>
      <c r="L109" s="72"/>
      <c r="M109" s="72"/>
      <c r="N109" s="72"/>
      <c r="O109" s="72"/>
      <c r="P109" s="72"/>
      <c r="Q109" s="72"/>
      <c r="R109" s="72"/>
      <c r="S109" s="72"/>
      <c r="T109" s="72"/>
      <c r="U109" s="72"/>
      <c r="V109" s="72"/>
      <c r="W109" s="72"/>
      <c r="X109" s="72"/>
      <c r="Y109" s="72"/>
      <c r="Z109" s="72"/>
    </row>
    <row r="110" spans="1:26" ht="15.75" customHeight="1">
      <c r="A110" s="72"/>
      <c r="B110" s="77"/>
      <c r="C110" s="72"/>
      <c r="D110" s="72"/>
      <c r="E110" s="72"/>
      <c r="F110" s="72"/>
      <c r="G110" s="77"/>
      <c r="H110" s="72"/>
      <c r="I110" s="72"/>
      <c r="J110" s="72"/>
      <c r="K110" s="72"/>
      <c r="L110" s="72"/>
      <c r="M110" s="72"/>
      <c r="N110" s="72"/>
      <c r="O110" s="72"/>
      <c r="P110" s="72"/>
      <c r="Q110" s="72"/>
      <c r="R110" s="72"/>
      <c r="S110" s="72"/>
      <c r="T110" s="72"/>
      <c r="U110" s="72"/>
      <c r="V110" s="72"/>
      <c r="W110" s="72"/>
      <c r="X110" s="72"/>
      <c r="Y110" s="72"/>
      <c r="Z110" s="72"/>
    </row>
    <row r="111" spans="1:26" ht="15.75" customHeight="1">
      <c r="A111" s="72"/>
      <c r="B111" s="77"/>
      <c r="C111" s="72"/>
      <c r="D111" s="72"/>
      <c r="E111" s="72"/>
      <c r="F111" s="72"/>
      <c r="G111" s="77"/>
      <c r="H111" s="72"/>
      <c r="I111" s="72"/>
      <c r="J111" s="72"/>
      <c r="K111" s="72"/>
      <c r="L111" s="72"/>
      <c r="M111" s="72"/>
      <c r="N111" s="72"/>
      <c r="O111" s="72"/>
      <c r="P111" s="72"/>
      <c r="Q111" s="72"/>
      <c r="R111" s="72"/>
      <c r="S111" s="72"/>
      <c r="T111" s="72"/>
      <c r="U111" s="72"/>
      <c r="V111" s="72"/>
      <c r="W111" s="72"/>
      <c r="X111" s="72"/>
      <c r="Y111" s="72"/>
      <c r="Z111" s="72"/>
    </row>
    <row r="112" spans="1:26" ht="15.75" customHeight="1">
      <c r="A112" s="72"/>
      <c r="B112" s="77"/>
      <c r="C112" s="72"/>
      <c r="D112" s="72"/>
      <c r="E112" s="72"/>
      <c r="F112" s="72"/>
      <c r="G112" s="77"/>
      <c r="H112" s="72"/>
      <c r="I112" s="72"/>
      <c r="J112" s="72"/>
      <c r="K112" s="72"/>
      <c r="L112" s="72"/>
      <c r="M112" s="72"/>
      <c r="N112" s="72"/>
      <c r="O112" s="72"/>
      <c r="P112" s="72"/>
      <c r="Q112" s="72"/>
      <c r="R112" s="72"/>
      <c r="S112" s="72"/>
      <c r="T112" s="72"/>
      <c r="U112" s="72"/>
      <c r="V112" s="72"/>
      <c r="W112" s="72"/>
      <c r="X112" s="72"/>
      <c r="Y112" s="72"/>
      <c r="Z112" s="72"/>
    </row>
    <row r="113" spans="1:26" ht="15.75" customHeight="1">
      <c r="A113" s="72"/>
      <c r="B113" s="77"/>
      <c r="C113" s="72"/>
      <c r="D113" s="72"/>
      <c r="E113" s="72"/>
      <c r="F113" s="72"/>
      <c r="G113" s="77"/>
      <c r="H113" s="72"/>
      <c r="I113" s="72"/>
      <c r="J113" s="72"/>
      <c r="K113" s="72"/>
      <c r="L113" s="72"/>
      <c r="M113" s="72"/>
      <c r="N113" s="72"/>
      <c r="O113" s="72"/>
      <c r="P113" s="72"/>
      <c r="Q113" s="72"/>
      <c r="R113" s="72"/>
      <c r="S113" s="72"/>
      <c r="T113" s="72"/>
      <c r="U113" s="72"/>
      <c r="V113" s="72"/>
      <c r="W113" s="72"/>
      <c r="X113" s="72"/>
      <c r="Y113" s="72"/>
      <c r="Z113" s="72"/>
    </row>
    <row r="114" spans="1:26" ht="15.75" customHeight="1">
      <c r="A114" s="72"/>
      <c r="B114" s="77"/>
      <c r="C114" s="72"/>
      <c r="D114" s="72"/>
      <c r="E114" s="72"/>
      <c r="F114" s="72"/>
      <c r="G114" s="77"/>
      <c r="H114" s="72"/>
      <c r="I114" s="72"/>
      <c r="J114" s="72"/>
      <c r="K114" s="72"/>
      <c r="L114" s="72"/>
      <c r="M114" s="72"/>
      <c r="N114" s="72"/>
      <c r="O114" s="72"/>
      <c r="P114" s="72"/>
      <c r="Q114" s="72"/>
      <c r="R114" s="72"/>
      <c r="S114" s="72"/>
      <c r="T114" s="72"/>
      <c r="U114" s="72"/>
      <c r="V114" s="72"/>
      <c r="W114" s="72"/>
      <c r="X114" s="72"/>
      <c r="Y114" s="72"/>
      <c r="Z114" s="72"/>
    </row>
    <row r="115" spans="1:26" ht="15.75" customHeight="1">
      <c r="A115" s="72"/>
      <c r="B115" s="77"/>
      <c r="C115" s="72"/>
      <c r="D115" s="72"/>
      <c r="E115" s="72"/>
      <c r="F115" s="72"/>
      <c r="G115" s="77"/>
      <c r="H115" s="72"/>
      <c r="I115" s="72"/>
      <c r="J115" s="72"/>
      <c r="K115" s="72"/>
      <c r="L115" s="72"/>
      <c r="M115" s="72"/>
      <c r="N115" s="72"/>
      <c r="O115" s="72"/>
      <c r="P115" s="72"/>
      <c r="Q115" s="72"/>
      <c r="R115" s="72"/>
      <c r="S115" s="72"/>
      <c r="T115" s="72"/>
      <c r="U115" s="72"/>
      <c r="V115" s="72"/>
      <c r="W115" s="72"/>
      <c r="X115" s="72"/>
      <c r="Y115" s="72"/>
      <c r="Z115" s="72"/>
    </row>
    <row r="116" spans="1:26" ht="15.75" customHeight="1">
      <c r="A116" s="72"/>
      <c r="B116" s="77"/>
      <c r="C116" s="72"/>
      <c r="D116" s="72"/>
      <c r="E116" s="72"/>
      <c r="F116" s="72"/>
      <c r="G116" s="77"/>
      <c r="H116" s="72"/>
      <c r="I116" s="72"/>
      <c r="J116" s="72"/>
      <c r="K116" s="72"/>
      <c r="L116" s="72"/>
      <c r="M116" s="72"/>
      <c r="N116" s="72"/>
      <c r="O116" s="72"/>
      <c r="P116" s="72"/>
      <c r="Q116" s="72"/>
      <c r="R116" s="72"/>
      <c r="S116" s="72"/>
      <c r="T116" s="72"/>
      <c r="U116" s="72"/>
      <c r="V116" s="72"/>
      <c r="W116" s="72"/>
      <c r="X116" s="72"/>
      <c r="Y116" s="72"/>
      <c r="Z116" s="72"/>
    </row>
    <row r="117" spans="1:26" ht="15.75" customHeight="1">
      <c r="A117" s="72"/>
      <c r="B117" s="77"/>
      <c r="C117" s="72"/>
      <c r="D117" s="72"/>
      <c r="E117" s="72"/>
      <c r="F117" s="72"/>
      <c r="G117" s="77"/>
      <c r="H117" s="72"/>
      <c r="I117" s="72"/>
      <c r="J117" s="72"/>
      <c r="K117" s="72"/>
      <c r="L117" s="72"/>
      <c r="M117" s="72"/>
      <c r="N117" s="72"/>
      <c r="O117" s="72"/>
      <c r="P117" s="72"/>
      <c r="Q117" s="72"/>
      <c r="R117" s="72"/>
      <c r="S117" s="72"/>
      <c r="T117" s="72"/>
      <c r="U117" s="72"/>
      <c r="V117" s="72"/>
      <c r="W117" s="72"/>
      <c r="X117" s="72"/>
      <c r="Y117" s="72"/>
      <c r="Z117" s="72"/>
    </row>
    <row r="118" spans="1:26" ht="15.75" customHeight="1">
      <c r="A118" s="72"/>
      <c r="B118" s="77"/>
      <c r="C118" s="72"/>
      <c r="D118" s="72"/>
      <c r="E118" s="72"/>
      <c r="F118" s="72"/>
      <c r="G118" s="77"/>
      <c r="H118" s="72"/>
      <c r="I118" s="72"/>
      <c r="J118" s="72"/>
      <c r="K118" s="72"/>
      <c r="L118" s="72"/>
      <c r="M118" s="72"/>
      <c r="N118" s="72"/>
      <c r="O118" s="72"/>
      <c r="P118" s="72"/>
      <c r="Q118" s="72"/>
      <c r="R118" s="72"/>
      <c r="S118" s="72"/>
      <c r="T118" s="72"/>
      <c r="U118" s="72"/>
      <c r="V118" s="72"/>
      <c r="W118" s="72"/>
      <c r="X118" s="72"/>
      <c r="Y118" s="72"/>
      <c r="Z118" s="72"/>
    </row>
    <row r="119" spans="1:26" ht="15.75" customHeight="1">
      <c r="A119" s="72"/>
      <c r="B119" s="77"/>
      <c r="C119" s="72"/>
      <c r="D119" s="72"/>
      <c r="E119" s="72"/>
      <c r="F119" s="72"/>
      <c r="G119" s="77"/>
      <c r="H119" s="72"/>
      <c r="I119" s="72"/>
      <c r="J119" s="72"/>
      <c r="K119" s="72"/>
      <c r="L119" s="72"/>
      <c r="M119" s="72"/>
      <c r="N119" s="72"/>
      <c r="O119" s="72"/>
      <c r="P119" s="72"/>
      <c r="Q119" s="72"/>
      <c r="R119" s="72"/>
      <c r="S119" s="72"/>
      <c r="T119" s="72"/>
      <c r="U119" s="72"/>
      <c r="V119" s="72"/>
      <c r="W119" s="72"/>
      <c r="X119" s="72"/>
      <c r="Y119" s="72"/>
      <c r="Z119" s="72"/>
    </row>
    <row r="120" spans="1:26" ht="15.75" customHeight="1">
      <c r="A120" s="72"/>
      <c r="B120" s="77"/>
      <c r="C120" s="72"/>
      <c r="D120" s="72"/>
      <c r="E120" s="72"/>
      <c r="F120" s="72"/>
      <c r="G120" s="77"/>
      <c r="H120" s="72"/>
      <c r="I120" s="72"/>
      <c r="J120" s="72"/>
      <c r="K120" s="72"/>
      <c r="L120" s="72"/>
      <c r="M120" s="72"/>
      <c r="N120" s="72"/>
      <c r="O120" s="72"/>
      <c r="P120" s="72"/>
      <c r="Q120" s="72"/>
      <c r="R120" s="72"/>
      <c r="S120" s="72"/>
      <c r="T120" s="72"/>
      <c r="U120" s="72"/>
      <c r="V120" s="72"/>
      <c r="W120" s="72"/>
      <c r="X120" s="72"/>
      <c r="Y120" s="72"/>
      <c r="Z120" s="72"/>
    </row>
    <row r="121" spans="1:26" ht="15.75" customHeight="1">
      <c r="A121" s="72"/>
      <c r="B121" s="77"/>
      <c r="C121" s="72"/>
      <c r="D121" s="72"/>
      <c r="E121" s="72"/>
      <c r="F121" s="72"/>
      <c r="G121" s="77"/>
      <c r="H121" s="72"/>
      <c r="I121" s="72"/>
      <c r="J121" s="72"/>
      <c r="K121" s="72"/>
      <c r="L121" s="72"/>
      <c r="M121" s="72"/>
      <c r="N121" s="72"/>
      <c r="O121" s="72"/>
      <c r="P121" s="72"/>
      <c r="Q121" s="72"/>
      <c r="R121" s="72"/>
      <c r="S121" s="72"/>
      <c r="T121" s="72"/>
      <c r="U121" s="72"/>
      <c r="V121" s="72"/>
      <c r="W121" s="72"/>
      <c r="X121" s="72"/>
      <c r="Y121" s="72"/>
      <c r="Z121" s="72"/>
    </row>
    <row r="122" spans="1:26" ht="15.75" customHeight="1">
      <c r="A122" s="72"/>
      <c r="B122" s="77"/>
      <c r="C122" s="72"/>
      <c r="D122" s="72"/>
      <c r="E122" s="72"/>
      <c r="F122" s="72"/>
      <c r="G122" s="77"/>
      <c r="H122" s="72"/>
      <c r="I122" s="72"/>
      <c r="J122" s="72"/>
      <c r="K122" s="72"/>
      <c r="L122" s="72"/>
      <c r="M122" s="72"/>
      <c r="N122" s="72"/>
      <c r="O122" s="72"/>
      <c r="P122" s="72"/>
      <c r="Q122" s="72"/>
      <c r="R122" s="72"/>
      <c r="S122" s="72"/>
      <c r="T122" s="72"/>
      <c r="U122" s="72"/>
      <c r="V122" s="72"/>
      <c r="W122" s="72"/>
      <c r="X122" s="72"/>
      <c r="Y122" s="72"/>
      <c r="Z122" s="72"/>
    </row>
    <row r="123" spans="1:26" ht="15.75" customHeight="1">
      <c r="A123" s="72"/>
      <c r="B123" s="77"/>
      <c r="C123" s="72"/>
      <c r="D123" s="72"/>
      <c r="E123" s="72"/>
      <c r="F123" s="72"/>
      <c r="G123" s="77"/>
      <c r="H123" s="72"/>
      <c r="I123" s="72"/>
      <c r="J123" s="72"/>
      <c r="K123" s="72"/>
      <c r="L123" s="72"/>
      <c r="M123" s="72"/>
      <c r="N123" s="72"/>
      <c r="O123" s="72"/>
      <c r="P123" s="72"/>
      <c r="Q123" s="72"/>
      <c r="R123" s="72"/>
      <c r="S123" s="72"/>
      <c r="T123" s="72"/>
      <c r="U123" s="72"/>
      <c r="V123" s="72"/>
      <c r="W123" s="72"/>
      <c r="X123" s="72"/>
      <c r="Y123" s="72"/>
      <c r="Z123" s="72"/>
    </row>
    <row r="124" spans="1:26" ht="15.75" customHeight="1">
      <c r="A124" s="72"/>
      <c r="B124" s="77"/>
      <c r="C124" s="72"/>
      <c r="D124" s="72"/>
      <c r="E124" s="72"/>
      <c r="F124" s="72"/>
      <c r="G124" s="77"/>
      <c r="H124" s="72"/>
      <c r="I124" s="72"/>
      <c r="J124" s="72"/>
      <c r="K124" s="72"/>
      <c r="L124" s="72"/>
      <c r="M124" s="72"/>
      <c r="N124" s="72"/>
      <c r="O124" s="72"/>
      <c r="P124" s="72"/>
      <c r="Q124" s="72"/>
      <c r="R124" s="72"/>
      <c r="S124" s="72"/>
      <c r="T124" s="72"/>
      <c r="U124" s="72"/>
      <c r="V124" s="72"/>
      <c r="W124" s="72"/>
      <c r="X124" s="72"/>
      <c r="Y124" s="72"/>
      <c r="Z124" s="72"/>
    </row>
    <row r="125" spans="1:26" ht="15.75" customHeight="1">
      <c r="A125" s="72"/>
      <c r="B125" s="77"/>
      <c r="C125" s="72"/>
      <c r="D125" s="72"/>
      <c r="E125" s="72"/>
      <c r="F125" s="72"/>
      <c r="G125" s="77"/>
      <c r="H125" s="72"/>
      <c r="I125" s="72"/>
      <c r="J125" s="72"/>
      <c r="K125" s="72"/>
      <c r="L125" s="72"/>
      <c r="M125" s="72"/>
      <c r="N125" s="72"/>
      <c r="O125" s="72"/>
      <c r="P125" s="72"/>
      <c r="Q125" s="72"/>
      <c r="R125" s="72"/>
      <c r="S125" s="72"/>
      <c r="T125" s="72"/>
      <c r="U125" s="72"/>
      <c r="V125" s="72"/>
      <c r="W125" s="72"/>
      <c r="X125" s="72"/>
      <c r="Y125" s="72"/>
      <c r="Z125" s="72"/>
    </row>
    <row r="126" spans="1:26" ht="15.75" customHeight="1">
      <c r="A126" s="72"/>
      <c r="B126" s="77"/>
      <c r="C126" s="72"/>
      <c r="D126" s="72"/>
      <c r="E126" s="72"/>
      <c r="F126" s="72"/>
      <c r="G126" s="77"/>
      <c r="H126" s="72"/>
      <c r="I126" s="72"/>
      <c r="J126" s="72"/>
      <c r="K126" s="72"/>
      <c r="L126" s="72"/>
      <c r="M126" s="72"/>
      <c r="N126" s="72"/>
      <c r="O126" s="72"/>
      <c r="P126" s="72"/>
      <c r="Q126" s="72"/>
      <c r="R126" s="72"/>
      <c r="S126" s="72"/>
      <c r="T126" s="72"/>
      <c r="U126" s="72"/>
      <c r="V126" s="72"/>
      <c r="W126" s="72"/>
      <c r="X126" s="72"/>
      <c r="Y126" s="72"/>
      <c r="Z126" s="72"/>
    </row>
    <row r="127" spans="1:26" ht="15.75" customHeight="1">
      <c r="A127" s="72"/>
      <c r="B127" s="77"/>
      <c r="C127" s="72"/>
      <c r="D127" s="72"/>
      <c r="E127" s="72"/>
      <c r="F127" s="72"/>
      <c r="G127" s="77"/>
      <c r="H127" s="72"/>
      <c r="I127" s="72"/>
      <c r="J127" s="72"/>
      <c r="K127" s="72"/>
      <c r="L127" s="72"/>
      <c r="M127" s="72"/>
      <c r="N127" s="72"/>
      <c r="O127" s="72"/>
      <c r="P127" s="72"/>
      <c r="Q127" s="72"/>
      <c r="R127" s="72"/>
      <c r="S127" s="72"/>
      <c r="T127" s="72"/>
      <c r="U127" s="72"/>
      <c r="V127" s="72"/>
      <c r="W127" s="72"/>
      <c r="X127" s="72"/>
      <c r="Y127" s="72"/>
      <c r="Z127" s="72"/>
    </row>
    <row r="128" spans="1:26" ht="15.75" customHeight="1">
      <c r="A128" s="72"/>
      <c r="B128" s="77"/>
      <c r="C128" s="72"/>
      <c r="D128" s="72"/>
      <c r="E128" s="72"/>
      <c r="F128" s="72"/>
      <c r="G128" s="77"/>
      <c r="H128" s="72"/>
      <c r="I128" s="72"/>
      <c r="J128" s="72"/>
      <c r="K128" s="72"/>
      <c r="L128" s="72"/>
      <c r="M128" s="72"/>
      <c r="N128" s="72"/>
      <c r="O128" s="72"/>
      <c r="P128" s="72"/>
      <c r="Q128" s="72"/>
      <c r="R128" s="72"/>
      <c r="S128" s="72"/>
      <c r="T128" s="72"/>
      <c r="U128" s="72"/>
      <c r="V128" s="72"/>
      <c r="W128" s="72"/>
      <c r="X128" s="72"/>
      <c r="Y128" s="72"/>
      <c r="Z128" s="72"/>
    </row>
    <row r="129" spans="1:26" ht="15.75" customHeight="1">
      <c r="A129" s="72"/>
      <c r="B129" s="77"/>
      <c r="C129" s="72"/>
      <c r="D129" s="72"/>
      <c r="E129" s="72"/>
      <c r="F129" s="72"/>
      <c r="G129" s="77"/>
      <c r="H129" s="72"/>
      <c r="I129" s="72"/>
      <c r="J129" s="72"/>
      <c r="K129" s="72"/>
      <c r="L129" s="72"/>
      <c r="M129" s="72"/>
      <c r="N129" s="72"/>
      <c r="O129" s="72"/>
      <c r="P129" s="72"/>
      <c r="Q129" s="72"/>
      <c r="R129" s="72"/>
      <c r="S129" s="72"/>
      <c r="T129" s="72"/>
      <c r="U129" s="72"/>
      <c r="V129" s="72"/>
      <c r="W129" s="72"/>
      <c r="X129" s="72"/>
      <c r="Y129" s="72"/>
      <c r="Z129" s="72"/>
    </row>
    <row r="130" spans="1:26" ht="15.75" customHeight="1">
      <c r="A130" s="72"/>
      <c r="B130" s="77"/>
      <c r="C130" s="72"/>
      <c r="D130" s="72"/>
      <c r="E130" s="72"/>
      <c r="F130" s="72"/>
      <c r="G130" s="77"/>
      <c r="H130" s="72"/>
      <c r="I130" s="72"/>
      <c r="J130" s="72"/>
      <c r="K130" s="72"/>
      <c r="L130" s="72"/>
      <c r="M130" s="72"/>
      <c r="N130" s="72"/>
      <c r="O130" s="72"/>
      <c r="P130" s="72"/>
      <c r="Q130" s="72"/>
      <c r="R130" s="72"/>
      <c r="S130" s="72"/>
      <c r="T130" s="72"/>
      <c r="U130" s="72"/>
      <c r="V130" s="72"/>
      <c r="W130" s="72"/>
      <c r="X130" s="72"/>
      <c r="Y130" s="72"/>
      <c r="Z130" s="72"/>
    </row>
    <row r="131" spans="1:26" ht="15.75" customHeight="1">
      <c r="A131" s="72"/>
      <c r="B131" s="77"/>
      <c r="C131" s="72"/>
      <c r="D131" s="72"/>
      <c r="E131" s="72"/>
      <c r="F131" s="72"/>
      <c r="G131" s="77"/>
      <c r="H131" s="72"/>
      <c r="I131" s="72"/>
      <c r="J131" s="72"/>
      <c r="K131" s="72"/>
      <c r="L131" s="72"/>
      <c r="M131" s="72"/>
      <c r="N131" s="72"/>
      <c r="O131" s="72"/>
      <c r="P131" s="72"/>
      <c r="Q131" s="72"/>
      <c r="R131" s="72"/>
      <c r="S131" s="72"/>
      <c r="T131" s="72"/>
      <c r="U131" s="72"/>
      <c r="V131" s="72"/>
      <c r="W131" s="72"/>
      <c r="X131" s="72"/>
      <c r="Y131" s="72"/>
      <c r="Z131" s="72"/>
    </row>
    <row r="132" spans="1:26" ht="15.75" customHeight="1">
      <c r="A132" s="72"/>
      <c r="B132" s="77"/>
      <c r="C132" s="72"/>
      <c r="D132" s="72"/>
      <c r="E132" s="72"/>
      <c r="F132" s="72"/>
      <c r="G132" s="77"/>
      <c r="H132" s="72"/>
      <c r="I132" s="72"/>
      <c r="J132" s="72"/>
      <c r="K132" s="72"/>
      <c r="L132" s="72"/>
      <c r="M132" s="72"/>
      <c r="N132" s="72"/>
      <c r="O132" s="72"/>
      <c r="P132" s="72"/>
      <c r="Q132" s="72"/>
      <c r="R132" s="72"/>
      <c r="S132" s="72"/>
      <c r="T132" s="72"/>
      <c r="U132" s="72"/>
      <c r="V132" s="72"/>
      <c r="W132" s="72"/>
      <c r="X132" s="72"/>
      <c r="Y132" s="72"/>
      <c r="Z132" s="72"/>
    </row>
    <row r="133" spans="1:26" ht="15.75" customHeight="1">
      <c r="A133" s="72"/>
      <c r="B133" s="77"/>
      <c r="C133" s="72"/>
      <c r="D133" s="72"/>
      <c r="E133" s="72"/>
      <c r="F133" s="72"/>
      <c r="G133" s="77"/>
      <c r="H133" s="72"/>
      <c r="I133" s="72"/>
      <c r="J133" s="72"/>
      <c r="K133" s="72"/>
      <c r="L133" s="72"/>
      <c r="M133" s="72"/>
      <c r="N133" s="72"/>
      <c r="O133" s="72"/>
      <c r="P133" s="72"/>
      <c r="Q133" s="72"/>
      <c r="R133" s="72"/>
      <c r="S133" s="72"/>
      <c r="T133" s="72"/>
      <c r="U133" s="72"/>
      <c r="V133" s="72"/>
      <c r="W133" s="72"/>
      <c r="X133" s="72"/>
      <c r="Y133" s="72"/>
      <c r="Z133" s="72"/>
    </row>
    <row r="134" spans="1:26" ht="15.75" customHeight="1">
      <c r="A134" s="72"/>
      <c r="B134" s="77"/>
      <c r="C134" s="72"/>
      <c r="D134" s="72"/>
      <c r="E134" s="72"/>
      <c r="F134" s="72"/>
      <c r="G134" s="77"/>
      <c r="H134" s="72"/>
      <c r="I134" s="72"/>
      <c r="J134" s="72"/>
      <c r="K134" s="72"/>
      <c r="L134" s="72"/>
      <c r="M134" s="72"/>
      <c r="N134" s="72"/>
      <c r="O134" s="72"/>
      <c r="P134" s="72"/>
      <c r="Q134" s="72"/>
      <c r="R134" s="72"/>
      <c r="S134" s="72"/>
      <c r="T134" s="72"/>
      <c r="U134" s="72"/>
      <c r="V134" s="72"/>
      <c r="W134" s="72"/>
      <c r="X134" s="72"/>
      <c r="Y134" s="72"/>
      <c r="Z134" s="72"/>
    </row>
    <row r="135" spans="1:26" ht="15.75" customHeight="1">
      <c r="A135" s="72"/>
      <c r="B135" s="77"/>
      <c r="C135" s="72"/>
      <c r="D135" s="72"/>
      <c r="E135" s="72"/>
      <c r="F135" s="72"/>
      <c r="G135" s="77"/>
      <c r="H135" s="72"/>
      <c r="I135" s="72"/>
      <c r="J135" s="72"/>
      <c r="K135" s="72"/>
      <c r="L135" s="72"/>
      <c r="M135" s="72"/>
      <c r="N135" s="72"/>
      <c r="O135" s="72"/>
      <c r="P135" s="72"/>
      <c r="Q135" s="72"/>
      <c r="R135" s="72"/>
      <c r="S135" s="72"/>
      <c r="T135" s="72"/>
      <c r="U135" s="72"/>
      <c r="V135" s="72"/>
      <c r="W135" s="72"/>
      <c r="X135" s="72"/>
      <c r="Y135" s="72"/>
      <c r="Z135" s="72"/>
    </row>
    <row r="136" spans="1:26" ht="15.75" customHeight="1">
      <c r="A136" s="72"/>
      <c r="B136" s="77"/>
      <c r="C136" s="72"/>
      <c r="D136" s="72"/>
      <c r="E136" s="72"/>
      <c r="F136" s="72"/>
      <c r="G136" s="77"/>
      <c r="H136" s="72"/>
      <c r="I136" s="72"/>
      <c r="J136" s="72"/>
      <c r="K136" s="72"/>
      <c r="L136" s="72"/>
      <c r="M136" s="72"/>
      <c r="N136" s="72"/>
      <c r="O136" s="72"/>
      <c r="P136" s="72"/>
      <c r="Q136" s="72"/>
      <c r="R136" s="72"/>
      <c r="S136" s="72"/>
      <c r="T136" s="72"/>
      <c r="U136" s="72"/>
      <c r="V136" s="72"/>
      <c r="W136" s="72"/>
      <c r="X136" s="72"/>
      <c r="Y136" s="72"/>
      <c r="Z136" s="72"/>
    </row>
    <row r="137" spans="1:26" ht="15.75" customHeight="1">
      <c r="A137" s="72"/>
      <c r="B137" s="77"/>
      <c r="C137" s="72"/>
      <c r="D137" s="72"/>
      <c r="E137" s="72"/>
      <c r="F137" s="72"/>
      <c r="G137" s="77"/>
      <c r="H137" s="72"/>
      <c r="I137" s="72"/>
      <c r="J137" s="72"/>
      <c r="K137" s="72"/>
      <c r="L137" s="72"/>
      <c r="M137" s="72"/>
      <c r="N137" s="72"/>
      <c r="O137" s="72"/>
      <c r="P137" s="72"/>
      <c r="Q137" s="72"/>
      <c r="R137" s="72"/>
      <c r="S137" s="72"/>
      <c r="T137" s="72"/>
      <c r="U137" s="72"/>
      <c r="V137" s="72"/>
      <c r="W137" s="72"/>
      <c r="X137" s="72"/>
      <c r="Y137" s="72"/>
      <c r="Z137" s="72"/>
    </row>
    <row r="138" spans="1:26" ht="15.75" customHeight="1">
      <c r="A138" s="72"/>
      <c r="B138" s="77"/>
      <c r="C138" s="72"/>
      <c r="D138" s="72"/>
      <c r="E138" s="72"/>
      <c r="F138" s="72"/>
      <c r="G138" s="77"/>
      <c r="H138" s="72"/>
      <c r="I138" s="72"/>
      <c r="J138" s="72"/>
      <c r="K138" s="72"/>
      <c r="L138" s="72"/>
      <c r="M138" s="72"/>
      <c r="N138" s="72"/>
      <c r="O138" s="72"/>
      <c r="P138" s="72"/>
      <c r="Q138" s="72"/>
      <c r="R138" s="72"/>
      <c r="S138" s="72"/>
      <c r="T138" s="72"/>
      <c r="U138" s="72"/>
      <c r="V138" s="72"/>
      <c r="W138" s="72"/>
      <c r="X138" s="72"/>
      <c r="Y138" s="72"/>
      <c r="Z138" s="72"/>
    </row>
    <row r="139" spans="1:26" ht="15.75" customHeight="1">
      <c r="A139" s="72"/>
      <c r="B139" s="77"/>
      <c r="C139" s="72"/>
      <c r="D139" s="72"/>
      <c r="E139" s="72"/>
      <c r="F139" s="72"/>
      <c r="G139" s="77"/>
      <c r="H139" s="72"/>
      <c r="I139" s="72"/>
      <c r="J139" s="72"/>
      <c r="K139" s="72"/>
      <c r="L139" s="72"/>
      <c r="M139" s="72"/>
      <c r="N139" s="72"/>
      <c r="O139" s="72"/>
      <c r="P139" s="72"/>
      <c r="Q139" s="72"/>
      <c r="R139" s="72"/>
      <c r="S139" s="72"/>
      <c r="T139" s="72"/>
      <c r="U139" s="72"/>
      <c r="V139" s="72"/>
      <c r="W139" s="72"/>
      <c r="X139" s="72"/>
      <c r="Y139" s="72"/>
      <c r="Z139" s="72"/>
    </row>
    <row r="140" spans="1:26" ht="15.75" customHeight="1">
      <c r="A140" s="72"/>
      <c r="B140" s="77"/>
      <c r="C140" s="72"/>
      <c r="D140" s="72"/>
      <c r="E140" s="72"/>
      <c r="F140" s="72"/>
      <c r="G140" s="77"/>
      <c r="H140" s="72"/>
      <c r="I140" s="72"/>
      <c r="J140" s="72"/>
      <c r="K140" s="72"/>
      <c r="L140" s="72"/>
      <c r="M140" s="72"/>
      <c r="N140" s="72"/>
      <c r="O140" s="72"/>
      <c r="P140" s="72"/>
      <c r="Q140" s="72"/>
      <c r="R140" s="72"/>
      <c r="S140" s="72"/>
      <c r="T140" s="72"/>
      <c r="U140" s="72"/>
      <c r="V140" s="72"/>
      <c r="W140" s="72"/>
      <c r="X140" s="72"/>
      <c r="Y140" s="72"/>
      <c r="Z140" s="72"/>
    </row>
    <row r="141" spans="1:26" ht="15.75" customHeight="1">
      <c r="A141" s="72"/>
      <c r="B141" s="77"/>
      <c r="C141" s="72"/>
      <c r="D141" s="72"/>
      <c r="E141" s="72"/>
      <c r="F141" s="72"/>
      <c r="G141" s="77"/>
      <c r="H141" s="72"/>
      <c r="I141" s="72"/>
      <c r="J141" s="72"/>
      <c r="K141" s="72"/>
      <c r="L141" s="72"/>
      <c r="M141" s="72"/>
      <c r="N141" s="72"/>
      <c r="O141" s="72"/>
      <c r="P141" s="72"/>
      <c r="Q141" s="72"/>
      <c r="R141" s="72"/>
      <c r="S141" s="72"/>
      <c r="T141" s="72"/>
      <c r="U141" s="72"/>
      <c r="V141" s="72"/>
      <c r="W141" s="72"/>
      <c r="X141" s="72"/>
      <c r="Y141" s="72"/>
      <c r="Z141" s="72"/>
    </row>
    <row r="142" spans="1:26" ht="15.75" customHeight="1">
      <c r="A142" s="72"/>
      <c r="B142" s="77"/>
      <c r="C142" s="72"/>
      <c r="D142" s="72"/>
      <c r="E142" s="72"/>
      <c r="F142" s="72"/>
      <c r="G142" s="77"/>
      <c r="H142" s="72"/>
      <c r="I142" s="72"/>
      <c r="J142" s="72"/>
      <c r="K142" s="72"/>
      <c r="L142" s="72"/>
      <c r="M142" s="72"/>
      <c r="N142" s="72"/>
      <c r="O142" s="72"/>
      <c r="P142" s="72"/>
      <c r="Q142" s="72"/>
      <c r="R142" s="72"/>
      <c r="S142" s="72"/>
      <c r="T142" s="72"/>
      <c r="U142" s="72"/>
      <c r="V142" s="72"/>
      <c r="W142" s="72"/>
      <c r="X142" s="72"/>
      <c r="Y142" s="72"/>
      <c r="Z142" s="72"/>
    </row>
    <row r="143" spans="1:26" ht="15.75" customHeight="1">
      <c r="A143" s="72"/>
      <c r="B143" s="77"/>
      <c r="C143" s="72"/>
      <c r="D143" s="72"/>
      <c r="E143" s="72"/>
      <c r="F143" s="72"/>
      <c r="G143" s="77"/>
      <c r="H143" s="72"/>
      <c r="I143" s="72"/>
      <c r="J143" s="72"/>
      <c r="K143" s="72"/>
      <c r="L143" s="72"/>
      <c r="M143" s="72"/>
      <c r="N143" s="72"/>
      <c r="O143" s="72"/>
      <c r="P143" s="72"/>
      <c r="Q143" s="72"/>
      <c r="R143" s="72"/>
      <c r="S143" s="72"/>
      <c r="T143" s="72"/>
      <c r="U143" s="72"/>
      <c r="V143" s="72"/>
      <c r="W143" s="72"/>
      <c r="X143" s="72"/>
      <c r="Y143" s="72"/>
      <c r="Z143" s="72"/>
    </row>
    <row r="144" spans="1:26" ht="15.75" customHeight="1">
      <c r="A144" s="72"/>
      <c r="B144" s="77"/>
      <c r="C144" s="72"/>
      <c r="D144" s="72"/>
      <c r="E144" s="72"/>
      <c r="F144" s="72"/>
      <c r="G144" s="77"/>
      <c r="H144" s="72"/>
      <c r="I144" s="72"/>
      <c r="J144" s="72"/>
      <c r="K144" s="72"/>
      <c r="L144" s="72"/>
      <c r="M144" s="72"/>
      <c r="N144" s="72"/>
      <c r="O144" s="72"/>
      <c r="P144" s="72"/>
      <c r="Q144" s="72"/>
      <c r="R144" s="72"/>
      <c r="S144" s="72"/>
      <c r="T144" s="72"/>
      <c r="U144" s="72"/>
      <c r="V144" s="72"/>
      <c r="W144" s="72"/>
      <c r="X144" s="72"/>
      <c r="Y144" s="72"/>
      <c r="Z144" s="72"/>
    </row>
    <row r="145" spans="1:26" ht="15.75" customHeight="1">
      <c r="A145" s="72"/>
      <c r="B145" s="77"/>
      <c r="C145" s="72"/>
      <c r="D145" s="72"/>
      <c r="E145" s="72"/>
      <c r="F145" s="72"/>
      <c r="G145" s="77"/>
      <c r="H145" s="72"/>
      <c r="I145" s="72"/>
      <c r="J145" s="72"/>
      <c r="K145" s="72"/>
      <c r="L145" s="72"/>
      <c r="M145" s="72"/>
      <c r="N145" s="72"/>
      <c r="O145" s="72"/>
      <c r="P145" s="72"/>
      <c r="Q145" s="72"/>
      <c r="R145" s="72"/>
      <c r="S145" s="72"/>
      <c r="T145" s="72"/>
      <c r="U145" s="72"/>
      <c r="V145" s="72"/>
      <c r="W145" s="72"/>
      <c r="X145" s="72"/>
      <c r="Y145" s="72"/>
      <c r="Z145" s="72"/>
    </row>
    <row r="146" spans="1:26" ht="15.75" customHeight="1">
      <c r="A146" s="72"/>
      <c r="B146" s="77"/>
      <c r="C146" s="72"/>
      <c r="D146" s="72"/>
      <c r="E146" s="72"/>
      <c r="F146" s="72"/>
      <c r="G146" s="77"/>
      <c r="H146" s="72"/>
      <c r="I146" s="72"/>
      <c r="J146" s="72"/>
      <c r="K146" s="72"/>
      <c r="L146" s="72"/>
      <c r="M146" s="72"/>
      <c r="N146" s="72"/>
      <c r="O146" s="72"/>
      <c r="P146" s="72"/>
      <c r="Q146" s="72"/>
      <c r="R146" s="72"/>
      <c r="S146" s="72"/>
      <c r="T146" s="72"/>
      <c r="U146" s="72"/>
      <c r="V146" s="72"/>
      <c r="W146" s="72"/>
      <c r="X146" s="72"/>
      <c r="Y146" s="72"/>
      <c r="Z146" s="72"/>
    </row>
    <row r="147" spans="1:26" ht="15.75" customHeight="1">
      <c r="A147" s="72"/>
      <c r="B147" s="77"/>
      <c r="C147" s="72"/>
      <c r="D147" s="72"/>
      <c r="E147" s="72"/>
      <c r="F147" s="72"/>
      <c r="G147" s="77"/>
      <c r="H147" s="72"/>
      <c r="I147" s="72"/>
      <c r="J147" s="72"/>
      <c r="K147" s="72"/>
      <c r="L147" s="72"/>
      <c r="M147" s="72"/>
      <c r="N147" s="72"/>
      <c r="O147" s="72"/>
      <c r="P147" s="72"/>
      <c r="Q147" s="72"/>
      <c r="R147" s="72"/>
      <c r="S147" s="72"/>
      <c r="T147" s="72"/>
      <c r="U147" s="72"/>
      <c r="V147" s="72"/>
      <c r="W147" s="72"/>
      <c r="X147" s="72"/>
      <c r="Y147" s="72"/>
      <c r="Z147" s="72"/>
    </row>
    <row r="148" spans="1:26" ht="15.75" customHeight="1">
      <c r="A148" s="72"/>
      <c r="B148" s="77"/>
      <c r="C148" s="72"/>
      <c r="D148" s="72"/>
      <c r="E148" s="72"/>
      <c r="F148" s="72"/>
      <c r="G148" s="77"/>
      <c r="H148" s="72"/>
      <c r="I148" s="72"/>
      <c r="J148" s="72"/>
      <c r="K148" s="72"/>
      <c r="L148" s="72"/>
      <c r="M148" s="72"/>
      <c r="N148" s="72"/>
      <c r="O148" s="72"/>
      <c r="P148" s="72"/>
      <c r="Q148" s="72"/>
      <c r="R148" s="72"/>
      <c r="S148" s="72"/>
      <c r="T148" s="72"/>
      <c r="U148" s="72"/>
      <c r="V148" s="72"/>
      <c r="W148" s="72"/>
      <c r="X148" s="72"/>
      <c r="Y148" s="72"/>
      <c r="Z148" s="72"/>
    </row>
    <row r="149" spans="1:26" ht="15.75" customHeight="1">
      <c r="A149" s="72"/>
      <c r="B149" s="77"/>
      <c r="C149" s="72"/>
      <c r="D149" s="72"/>
      <c r="E149" s="72"/>
      <c r="F149" s="72"/>
      <c r="G149" s="77"/>
      <c r="H149" s="72"/>
      <c r="I149" s="72"/>
      <c r="J149" s="72"/>
      <c r="K149" s="72"/>
      <c r="L149" s="72"/>
      <c r="M149" s="72"/>
      <c r="N149" s="72"/>
      <c r="O149" s="72"/>
      <c r="P149" s="72"/>
      <c r="Q149" s="72"/>
      <c r="R149" s="72"/>
      <c r="S149" s="72"/>
      <c r="T149" s="72"/>
      <c r="U149" s="72"/>
      <c r="V149" s="72"/>
      <c r="W149" s="72"/>
      <c r="X149" s="72"/>
      <c r="Y149" s="72"/>
      <c r="Z149" s="72"/>
    </row>
    <row r="150" spans="1:26" ht="15.75" customHeight="1">
      <c r="A150" s="72"/>
      <c r="B150" s="77"/>
      <c r="C150" s="72"/>
      <c r="D150" s="72"/>
      <c r="E150" s="72"/>
      <c r="F150" s="72"/>
      <c r="G150" s="77"/>
      <c r="H150" s="72"/>
      <c r="I150" s="72"/>
      <c r="J150" s="72"/>
      <c r="K150" s="72"/>
      <c r="L150" s="72"/>
      <c r="M150" s="72"/>
      <c r="N150" s="72"/>
      <c r="O150" s="72"/>
      <c r="P150" s="72"/>
      <c r="Q150" s="72"/>
      <c r="R150" s="72"/>
      <c r="S150" s="72"/>
      <c r="T150" s="72"/>
      <c r="U150" s="72"/>
      <c r="V150" s="72"/>
      <c r="W150" s="72"/>
      <c r="X150" s="72"/>
      <c r="Y150" s="72"/>
      <c r="Z150" s="72"/>
    </row>
    <row r="151" spans="1:26" ht="15.75" customHeight="1">
      <c r="A151" s="72"/>
      <c r="B151" s="77"/>
      <c r="C151" s="72"/>
      <c r="D151" s="72"/>
      <c r="E151" s="72"/>
      <c r="F151" s="72"/>
      <c r="G151" s="77"/>
      <c r="H151" s="72"/>
      <c r="I151" s="72"/>
      <c r="J151" s="72"/>
      <c r="K151" s="72"/>
      <c r="L151" s="72"/>
      <c r="M151" s="72"/>
      <c r="N151" s="72"/>
      <c r="O151" s="72"/>
      <c r="P151" s="72"/>
      <c r="Q151" s="72"/>
      <c r="R151" s="72"/>
      <c r="S151" s="72"/>
      <c r="T151" s="72"/>
      <c r="U151" s="72"/>
      <c r="V151" s="72"/>
      <c r="W151" s="72"/>
      <c r="X151" s="72"/>
      <c r="Y151" s="72"/>
      <c r="Z151" s="72"/>
    </row>
    <row r="152" spans="1:26" ht="15.75" customHeight="1">
      <c r="A152" s="72"/>
      <c r="B152" s="77"/>
      <c r="C152" s="72"/>
      <c r="D152" s="72"/>
      <c r="E152" s="72"/>
      <c r="F152" s="72"/>
      <c r="G152" s="77"/>
      <c r="H152" s="72"/>
      <c r="I152" s="72"/>
      <c r="J152" s="72"/>
      <c r="K152" s="72"/>
      <c r="L152" s="72"/>
      <c r="M152" s="72"/>
      <c r="N152" s="72"/>
      <c r="O152" s="72"/>
      <c r="P152" s="72"/>
      <c r="Q152" s="72"/>
      <c r="R152" s="72"/>
      <c r="S152" s="72"/>
      <c r="T152" s="72"/>
      <c r="U152" s="72"/>
      <c r="V152" s="72"/>
      <c r="W152" s="72"/>
      <c r="X152" s="72"/>
      <c r="Y152" s="72"/>
      <c r="Z152" s="72"/>
    </row>
    <row r="153" spans="1:26" ht="15.75" customHeight="1">
      <c r="A153" s="72"/>
      <c r="B153" s="77"/>
      <c r="C153" s="72"/>
      <c r="D153" s="72"/>
      <c r="E153" s="72"/>
      <c r="F153" s="72"/>
      <c r="G153" s="77"/>
      <c r="H153" s="72"/>
      <c r="I153" s="72"/>
      <c r="J153" s="72"/>
      <c r="K153" s="72"/>
      <c r="L153" s="72"/>
      <c r="M153" s="72"/>
      <c r="N153" s="72"/>
      <c r="O153" s="72"/>
      <c r="P153" s="72"/>
      <c r="Q153" s="72"/>
      <c r="R153" s="72"/>
      <c r="S153" s="72"/>
      <c r="T153" s="72"/>
      <c r="U153" s="72"/>
      <c r="V153" s="72"/>
      <c r="W153" s="72"/>
      <c r="X153" s="72"/>
      <c r="Y153" s="72"/>
      <c r="Z153" s="72"/>
    </row>
    <row r="154" spans="1:26" ht="15.75" customHeight="1">
      <c r="A154" s="72"/>
      <c r="B154" s="77"/>
      <c r="C154" s="72"/>
      <c r="D154" s="72"/>
      <c r="E154" s="72"/>
      <c r="F154" s="72"/>
      <c r="G154" s="77"/>
      <c r="H154" s="72"/>
      <c r="I154" s="72"/>
      <c r="J154" s="72"/>
      <c r="K154" s="72"/>
      <c r="L154" s="72"/>
      <c r="M154" s="72"/>
      <c r="N154" s="72"/>
      <c r="O154" s="72"/>
      <c r="P154" s="72"/>
      <c r="Q154" s="72"/>
      <c r="R154" s="72"/>
      <c r="S154" s="72"/>
      <c r="T154" s="72"/>
      <c r="U154" s="72"/>
      <c r="V154" s="72"/>
      <c r="W154" s="72"/>
      <c r="X154" s="72"/>
      <c r="Y154" s="72"/>
      <c r="Z154" s="72"/>
    </row>
    <row r="155" spans="1:26" ht="15.75" customHeight="1">
      <c r="A155" s="72"/>
      <c r="B155" s="77"/>
      <c r="C155" s="72"/>
      <c r="D155" s="72"/>
      <c r="E155" s="72"/>
      <c r="F155" s="72"/>
      <c r="G155" s="77"/>
      <c r="H155" s="72"/>
      <c r="I155" s="72"/>
      <c r="J155" s="72"/>
      <c r="K155" s="72"/>
      <c r="L155" s="72"/>
      <c r="M155" s="72"/>
      <c r="N155" s="72"/>
      <c r="O155" s="72"/>
      <c r="P155" s="72"/>
      <c r="Q155" s="72"/>
      <c r="R155" s="72"/>
      <c r="S155" s="72"/>
      <c r="T155" s="72"/>
      <c r="U155" s="72"/>
      <c r="V155" s="72"/>
      <c r="W155" s="72"/>
      <c r="X155" s="72"/>
      <c r="Y155" s="72"/>
      <c r="Z155" s="72"/>
    </row>
    <row r="156" spans="1:26" ht="15.75" customHeight="1">
      <c r="A156" s="72"/>
      <c r="B156" s="77"/>
      <c r="C156" s="72"/>
      <c r="D156" s="72"/>
      <c r="E156" s="72"/>
      <c r="F156" s="72"/>
      <c r="G156" s="77"/>
      <c r="H156" s="72"/>
      <c r="I156" s="72"/>
      <c r="J156" s="72"/>
      <c r="K156" s="72"/>
      <c r="L156" s="72"/>
      <c r="M156" s="72"/>
      <c r="N156" s="72"/>
      <c r="O156" s="72"/>
      <c r="P156" s="72"/>
      <c r="Q156" s="72"/>
      <c r="R156" s="72"/>
      <c r="S156" s="72"/>
      <c r="T156" s="72"/>
      <c r="U156" s="72"/>
      <c r="V156" s="72"/>
      <c r="W156" s="72"/>
      <c r="X156" s="72"/>
      <c r="Y156" s="72"/>
      <c r="Z156" s="72"/>
    </row>
    <row r="157" spans="1:26" ht="15.75" customHeight="1">
      <c r="A157" s="72"/>
      <c r="B157" s="77"/>
      <c r="C157" s="72"/>
      <c r="D157" s="72"/>
      <c r="E157" s="72"/>
      <c r="F157" s="72"/>
      <c r="G157" s="77"/>
      <c r="H157" s="72"/>
      <c r="I157" s="72"/>
      <c r="J157" s="72"/>
      <c r="K157" s="72"/>
      <c r="L157" s="72"/>
      <c r="M157" s="72"/>
      <c r="N157" s="72"/>
      <c r="O157" s="72"/>
      <c r="P157" s="72"/>
      <c r="Q157" s="72"/>
      <c r="R157" s="72"/>
      <c r="S157" s="72"/>
      <c r="T157" s="72"/>
      <c r="U157" s="72"/>
      <c r="V157" s="72"/>
      <c r="W157" s="72"/>
      <c r="X157" s="72"/>
      <c r="Y157" s="72"/>
      <c r="Z157" s="72"/>
    </row>
    <row r="158" spans="1:26" ht="15.75" customHeight="1">
      <c r="A158" s="72"/>
      <c r="B158" s="77"/>
      <c r="C158" s="72"/>
      <c r="D158" s="72"/>
      <c r="E158" s="72"/>
      <c r="F158" s="72"/>
      <c r="G158" s="77"/>
      <c r="H158" s="72"/>
      <c r="I158" s="72"/>
      <c r="J158" s="72"/>
      <c r="K158" s="72"/>
      <c r="L158" s="72"/>
      <c r="M158" s="72"/>
      <c r="N158" s="72"/>
      <c r="O158" s="72"/>
      <c r="P158" s="72"/>
      <c r="Q158" s="72"/>
      <c r="R158" s="72"/>
      <c r="S158" s="72"/>
      <c r="T158" s="72"/>
      <c r="U158" s="72"/>
      <c r="V158" s="72"/>
      <c r="W158" s="72"/>
      <c r="X158" s="72"/>
      <c r="Y158" s="72"/>
      <c r="Z158" s="72"/>
    </row>
    <row r="159" spans="1:26" ht="15.75" customHeight="1">
      <c r="A159" s="72"/>
      <c r="B159" s="77"/>
      <c r="C159" s="72"/>
      <c r="D159" s="72"/>
      <c r="E159" s="72"/>
      <c r="F159" s="72"/>
      <c r="G159" s="77"/>
      <c r="H159" s="72"/>
      <c r="I159" s="72"/>
      <c r="J159" s="72"/>
      <c r="K159" s="72"/>
      <c r="L159" s="72"/>
      <c r="M159" s="72"/>
      <c r="N159" s="72"/>
      <c r="O159" s="72"/>
      <c r="P159" s="72"/>
      <c r="Q159" s="72"/>
      <c r="R159" s="72"/>
      <c r="S159" s="72"/>
      <c r="T159" s="72"/>
      <c r="U159" s="72"/>
      <c r="V159" s="72"/>
      <c r="W159" s="72"/>
      <c r="X159" s="72"/>
      <c r="Y159" s="72"/>
      <c r="Z159" s="72"/>
    </row>
    <row r="160" spans="1:26" ht="15.75" customHeight="1">
      <c r="A160" s="72"/>
      <c r="B160" s="77"/>
      <c r="C160" s="72"/>
      <c r="D160" s="72"/>
      <c r="E160" s="72"/>
      <c r="F160" s="72"/>
      <c r="G160" s="77"/>
      <c r="H160" s="72"/>
      <c r="I160" s="72"/>
      <c r="J160" s="72"/>
      <c r="K160" s="72"/>
      <c r="L160" s="72"/>
      <c r="M160" s="72"/>
      <c r="N160" s="72"/>
      <c r="O160" s="72"/>
      <c r="P160" s="72"/>
      <c r="Q160" s="72"/>
      <c r="R160" s="72"/>
      <c r="S160" s="72"/>
      <c r="T160" s="72"/>
      <c r="U160" s="72"/>
      <c r="V160" s="72"/>
      <c r="W160" s="72"/>
      <c r="X160" s="72"/>
      <c r="Y160" s="72"/>
      <c r="Z160" s="72"/>
    </row>
    <row r="161" spans="1:26" ht="15.75" customHeight="1">
      <c r="A161" s="72"/>
      <c r="B161" s="77"/>
      <c r="C161" s="72"/>
      <c r="D161" s="72"/>
      <c r="E161" s="72"/>
      <c r="F161" s="72"/>
      <c r="G161" s="77"/>
      <c r="H161" s="72"/>
      <c r="I161" s="72"/>
      <c r="J161" s="72"/>
      <c r="K161" s="72"/>
      <c r="L161" s="72"/>
      <c r="M161" s="72"/>
      <c r="N161" s="72"/>
      <c r="O161" s="72"/>
      <c r="P161" s="72"/>
      <c r="Q161" s="72"/>
      <c r="R161" s="72"/>
      <c r="S161" s="72"/>
      <c r="T161" s="72"/>
      <c r="U161" s="72"/>
      <c r="V161" s="72"/>
      <c r="W161" s="72"/>
      <c r="X161" s="72"/>
      <c r="Y161" s="72"/>
      <c r="Z161" s="72"/>
    </row>
    <row r="162" spans="1:26" ht="15.75" customHeight="1">
      <c r="A162" s="72"/>
      <c r="B162" s="77"/>
      <c r="C162" s="72"/>
      <c r="D162" s="72"/>
      <c r="E162" s="72"/>
      <c r="F162" s="72"/>
      <c r="G162" s="77"/>
      <c r="H162" s="72"/>
      <c r="I162" s="72"/>
      <c r="J162" s="72"/>
      <c r="K162" s="72"/>
      <c r="L162" s="72"/>
      <c r="M162" s="72"/>
      <c r="N162" s="72"/>
      <c r="O162" s="72"/>
      <c r="P162" s="72"/>
      <c r="Q162" s="72"/>
      <c r="R162" s="72"/>
      <c r="S162" s="72"/>
      <c r="T162" s="72"/>
      <c r="U162" s="72"/>
      <c r="V162" s="72"/>
      <c r="W162" s="72"/>
      <c r="X162" s="72"/>
      <c r="Y162" s="72"/>
      <c r="Z162" s="72"/>
    </row>
    <row r="163" spans="1:26" ht="15.75" customHeight="1">
      <c r="A163" s="72"/>
      <c r="B163" s="77"/>
      <c r="C163" s="72"/>
      <c r="D163" s="72"/>
      <c r="E163" s="72"/>
      <c r="F163" s="72"/>
      <c r="G163" s="77"/>
      <c r="H163" s="72"/>
      <c r="I163" s="72"/>
      <c r="J163" s="72"/>
      <c r="K163" s="72"/>
      <c r="L163" s="72"/>
      <c r="M163" s="72"/>
      <c r="N163" s="72"/>
      <c r="O163" s="72"/>
      <c r="P163" s="72"/>
      <c r="Q163" s="72"/>
      <c r="R163" s="72"/>
      <c r="S163" s="72"/>
      <c r="T163" s="72"/>
      <c r="U163" s="72"/>
      <c r="V163" s="72"/>
      <c r="W163" s="72"/>
      <c r="X163" s="72"/>
      <c r="Y163" s="72"/>
      <c r="Z163" s="72"/>
    </row>
    <row r="164" spans="1:26" ht="15.75" customHeight="1">
      <c r="A164" s="72"/>
      <c r="B164" s="77"/>
      <c r="C164" s="72"/>
      <c r="D164" s="72"/>
      <c r="E164" s="72"/>
      <c r="F164" s="72"/>
      <c r="G164" s="77"/>
      <c r="H164" s="72"/>
      <c r="I164" s="72"/>
      <c r="J164" s="72"/>
      <c r="K164" s="72"/>
      <c r="L164" s="72"/>
      <c r="M164" s="72"/>
      <c r="N164" s="72"/>
      <c r="O164" s="72"/>
      <c r="P164" s="72"/>
      <c r="Q164" s="72"/>
      <c r="R164" s="72"/>
      <c r="S164" s="72"/>
      <c r="T164" s="72"/>
      <c r="U164" s="72"/>
      <c r="V164" s="72"/>
      <c r="W164" s="72"/>
      <c r="X164" s="72"/>
      <c r="Y164" s="72"/>
      <c r="Z164" s="72"/>
    </row>
    <row r="165" spans="1:26" ht="15.75" customHeight="1">
      <c r="A165" s="72"/>
      <c r="B165" s="77"/>
      <c r="C165" s="72"/>
      <c r="D165" s="72"/>
      <c r="E165" s="72"/>
      <c r="F165" s="72"/>
      <c r="G165" s="77"/>
      <c r="H165" s="72"/>
      <c r="I165" s="72"/>
      <c r="J165" s="72"/>
      <c r="K165" s="72"/>
      <c r="L165" s="72"/>
      <c r="M165" s="72"/>
      <c r="N165" s="72"/>
      <c r="O165" s="72"/>
      <c r="P165" s="72"/>
      <c r="Q165" s="72"/>
      <c r="R165" s="72"/>
      <c r="S165" s="72"/>
      <c r="T165" s="72"/>
      <c r="U165" s="72"/>
      <c r="V165" s="72"/>
      <c r="W165" s="72"/>
      <c r="X165" s="72"/>
      <c r="Y165" s="72"/>
      <c r="Z165" s="72"/>
    </row>
    <row r="166" spans="1:26" ht="15.75" customHeight="1">
      <c r="A166" s="72"/>
      <c r="B166" s="77"/>
      <c r="C166" s="72"/>
      <c r="D166" s="72"/>
      <c r="E166" s="72"/>
      <c r="F166" s="72"/>
      <c r="G166" s="77"/>
      <c r="H166" s="72"/>
      <c r="I166" s="72"/>
      <c r="J166" s="72"/>
      <c r="K166" s="72"/>
      <c r="L166" s="72"/>
      <c r="M166" s="72"/>
      <c r="N166" s="72"/>
      <c r="O166" s="72"/>
      <c r="P166" s="72"/>
      <c r="Q166" s="72"/>
      <c r="R166" s="72"/>
      <c r="S166" s="72"/>
      <c r="T166" s="72"/>
      <c r="U166" s="72"/>
      <c r="V166" s="72"/>
      <c r="W166" s="72"/>
      <c r="X166" s="72"/>
      <c r="Y166" s="72"/>
      <c r="Z166" s="72"/>
    </row>
    <row r="167" spans="1:26" ht="15.75" customHeight="1">
      <c r="A167" s="72"/>
      <c r="B167" s="77"/>
      <c r="C167" s="72"/>
      <c r="D167" s="72"/>
      <c r="E167" s="72"/>
      <c r="F167" s="72"/>
      <c r="G167" s="77"/>
      <c r="H167" s="72"/>
      <c r="I167" s="72"/>
      <c r="J167" s="72"/>
      <c r="K167" s="72"/>
      <c r="L167" s="72"/>
      <c r="M167" s="72"/>
      <c r="N167" s="72"/>
      <c r="O167" s="72"/>
      <c r="P167" s="72"/>
      <c r="Q167" s="72"/>
      <c r="R167" s="72"/>
      <c r="S167" s="72"/>
      <c r="T167" s="72"/>
      <c r="U167" s="72"/>
      <c r="V167" s="72"/>
      <c r="W167" s="72"/>
      <c r="X167" s="72"/>
      <c r="Y167" s="72"/>
      <c r="Z167" s="72"/>
    </row>
    <row r="168" spans="1:26" ht="15.75" customHeight="1">
      <c r="A168" s="72"/>
      <c r="B168" s="77"/>
      <c r="C168" s="72"/>
      <c r="D168" s="72"/>
      <c r="E168" s="72"/>
      <c r="F168" s="72"/>
      <c r="G168" s="77"/>
      <c r="H168" s="72"/>
      <c r="I168" s="72"/>
      <c r="J168" s="72"/>
      <c r="K168" s="72"/>
      <c r="L168" s="72"/>
      <c r="M168" s="72"/>
      <c r="N168" s="72"/>
      <c r="O168" s="72"/>
      <c r="P168" s="72"/>
      <c r="Q168" s="72"/>
      <c r="R168" s="72"/>
      <c r="S168" s="72"/>
      <c r="T168" s="72"/>
      <c r="U168" s="72"/>
      <c r="V168" s="72"/>
      <c r="W168" s="72"/>
      <c r="X168" s="72"/>
      <c r="Y168" s="72"/>
      <c r="Z168" s="72"/>
    </row>
    <row r="169" spans="1:26" ht="15.75" customHeight="1">
      <c r="A169" s="72"/>
      <c r="B169" s="77"/>
      <c r="C169" s="72"/>
      <c r="D169" s="72"/>
      <c r="E169" s="72"/>
      <c r="F169" s="72"/>
      <c r="G169" s="77"/>
      <c r="H169" s="72"/>
      <c r="I169" s="72"/>
      <c r="J169" s="72"/>
      <c r="K169" s="72"/>
      <c r="L169" s="72"/>
      <c r="M169" s="72"/>
      <c r="N169" s="72"/>
      <c r="O169" s="72"/>
      <c r="P169" s="72"/>
      <c r="Q169" s="72"/>
      <c r="R169" s="72"/>
      <c r="S169" s="72"/>
      <c r="T169" s="72"/>
      <c r="U169" s="72"/>
      <c r="V169" s="72"/>
      <c r="W169" s="72"/>
      <c r="X169" s="72"/>
      <c r="Y169" s="72"/>
      <c r="Z169" s="72"/>
    </row>
    <row r="170" spans="1:26" ht="15.75" customHeight="1">
      <c r="A170" s="72"/>
      <c r="B170" s="77"/>
      <c r="C170" s="72"/>
      <c r="D170" s="72"/>
      <c r="E170" s="72"/>
      <c r="F170" s="72"/>
      <c r="G170" s="77"/>
      <c r="H170" s="72"/>
      <c r="I170" s="72"/>
      <c r="J170" s="72"/>
      <c r="K170" s="72"/>
      <c r="L170" s="72"/>
      <c r="M170" s="72"/>
      <c r="N170" s="72"/>
      <c r="O170" s="72"/>
      <c r="P170" s="72"/>
      <c r="Q170" s="72"/>
      <c r="R170" s="72"/>
      <c r="S170" s="72"/>
      <c r="T170" s="72"/>
      <c r="U170" s="72"/>
      <c r="V170" s="72"/>
      <c r="W170" s="72"/>
      <c r="X170" s="72"/>
      <c r="Y170" s="72"/>
      <c r="Z170" s="72"/>
    </row>
    <row r="171" spans="1:26" ht="15.75" customHeight="1">
      <c r="A171" s="72"/>
      <c r="B171" s="77"/>
      <c r="C171" s="72"/>
      <c r="D171" s="72"/>
      <c r="E171" s="72"/>
      <c r="F171" s="72"/>
      <c r="G171" s="77"/>
      <c r="H171" s="72"/>
      <c r="I171" s="72"/>
      <c r="J171" s="72"/>
      <c r="K171" s="72"/>
      <c r="L171" s="72"/>
      <c r="M171" s="72"/>
      <c r="N171" s="72"/>
      <c r="O171" s="72"/>
      <c r="P171" s="72"/>
      <c r="Q171" s="72"/>
      <c r="R171" s="72"/>
      <c r="S171" s="72"/>
      <c r="T171" s="72"/>
      <c r="U171" s="72"/>
      <c r="V171" s="72"/>
      <c r="W171" s="72"/>
      <c r="X171" s="72"/>
      <c r="Y171" s="72"/>
      <c r="Z171" s="72"/>
    </row>
    <row r="172" spans="1:26" ht="15.75" customHeight="1">
      <c r="A172" s="72"/>
      <c r="B172" s="77"/>
      <c r="C172" s="72"/>
      <c r="D172" s="72"/>
      <c r="E172" s="72"/>
      <c r="F172" s="72"/>
      <c r="G172" s="77"/>
      <c r="H172" s="72"/>
      <c r="I172" s="72"/>
      <c r="J172" s="72"/>
      <c r="K172" s="72"/>
      <c r="L172" s="72"/>
      <c r="M172" s="72"/>
      <c r="N172" s="72"/>
      <c r="O172" s="72"/>
      <c r="P172" s="72"/>
      <c r="Q172" s="72"/>
      <c r="R172" s="72"/>
      <c r="S172" s="72"/>
      <c r="T172" s="72"/>
      <c r="U172" s="72"/>
      <c r="V172" s="72"/>
      <c r="W172" s="72"/>
      <c r="X172" s="72"/>
      <c r="Y172" s="72"/>
      <c r="Z172" s="72"/>
    </row>
    <row r="173" spans="1:26" ht="15.75" customHeight="1">
      <c r="A173" s="72"/>
      <c r="B173" s="77"/>
      <c r="C173" s="72"/>
      <c r="D173" s="72"/>
      <c r="E173" s="72"/>
      <c r="F173" s="72"/>
      <c r="G173" s="77"/>
      <c r="H173" s="72"/>
      <c r="I173" s="72"/>
      <c r="J173" s="72"/>
      <c r="K173" s="72"/>
      <c r="L173" s="72"/>
      <c r="M173" s="72"/>
      <c r="N173" s="72"/>
      <c r="O173" s="72"/>
      <c r="P173" s="72"/>
      <c r="Q173" s="72"/>
      <c r="R173" s="72"/>
      <c r="S173" s="72"/>
      <c r="T173" s="72"/>
      <c r="U173" s="72"/>
      <c r="V173" s="72"/>
      <c r="W173" s="72"/>
      <c r="X173" s="72"/>
      <c r="Y173" s="72"/>
      <c r="Z173" s="72"/>
    </row>
    <row r="174" spans="1:26" ht="15.75" customHeight="1">
      <c r="A174" s="72"/>
      <c r="B174" s="77"/>
      <c r="C174" s="72"/>
      <c r="D174" s="72"/>
      <c r="E174" s="72"/>
      <c r="F174" s="72"/>
      <c r="G174" s="77"/>
      <c r="H174" s="72"/>
      <c r="I174" s="72"/>
      <c r="J174" s="72"/>
      <c r="K174" s="72"/>
      <c r="L174" s="72"/>
      <c r="M174" s="72"/>
      <c r="N174" s="72"/>
      <c r="O174" s="72"/>
      <c r="P174" s="72"/>
      <c r="Q174" s="72"/>
      <c r="R174" s="72"/>
      <c r="S174" s="72"/>
      <c r="T174" s="72"/>
      <c r="U174" s="72"/>
      <c r="V174" s="72"/>
      <c r="W174" s="72"/>
      <c r="X174" s="72"/>
      <c r="Y174" s="72"/>
      <c r="Z174" s="72"/>
    </row>
    <row r="175" spans="1:26" ht="15.75" customHeight="1">
      <c r="A175" s="72"/>
      <c r="B175" s="77"/>
      <c r="C175" s="72"/>
      <c r="D175" s="72"/>
      <c r="E175" s="72"/>
      <c r="F175" s="72"/>
      <c r="G175" s="77"/>
      <c r="H175" s="72"/>
      <c r="I175" s="72"/>
      <c r="J175" s="72"/>
      <c r="K175" s="72"/>
      <c r="L175" s="72"/>
      <c r="M175" s="72"/>
      <c r="N175" s="72"/>
      <c r="O175" s="72"/>
      <c r="P175" s="72"/>
      <c r="Q175" s="72"/>
      <c r="R175" s="72"/>
      <c r="S175" s="72"/>
      <c r="T175" s="72"/>
      <c r="U175" s="72"/>
      <c r="V175" s="72"/>
      <c r="W175" s="72"/>
      <c r="X175" s="72"/>
      <c r="Y175" s="72"/>
      <c r="Z175" s="72"/>
    </row>
    <row r="176" spans="1:26" ht="15.75" customHeight="1">
      <c r="A176" s="72"/>
      <c r="B176" s="77"/>
      <c r="C176" s="72"/>
      <c r="D176" s="72"/>
      <c r="E176" s="72"/>
      <c r="F176" s="72"/>
      <c r="G176" s="77"/>
      <c r="H176" s="72"/>
      <c r="I176" s="72"/>
      <c r="J176" s="72"/>
      <c r="K176" s="72"/>
      <c r="L176" s="72"/>
      <c r="M176" s="72"/>
      <c r="N176" s="72"/>
      <c r="O176" s="72"/>
      <c r="P176" s="72"/>
      <c r="Q176" s="72"/>
      <c r="R176" s="72"/>
      <c r="S176" s="72"/>
      <c r="T176" s="72"/>
      <c r="U176" s="72"/>
      <c r="V176" s="72"/>
      <c r="W176" s="72"/>
      <c r="X176" s="72"/>
      <c r="Y176" s="72"/>
      <c r="Z176" s="72"/>
    </row>
    <row r="177" spans="1:26" ht="15.75" customHeight="1">
      <c r="A177" s="72"/>
      <c r="B177" s="77"/>
      <c r="C177" s="72"/>
      <c r="D177" s="72"/>
      <c r="E177" s="72"/>
      <c r="F177" s="72"/>
      <c r="G177" s="77"/>
      <c r="H177" s="72"/>
      <c r="I177" s="72"/>
      <c r="J177" s="72"/>
      <c r="K177" s="72"/>
      <c r="L177" s="72"/>
      <c r="M177" s="72"/>
      <c r="N177" s="72"/>
      <c r="O177" s="72"/>
      <c r="P177" s="72"/>
      <c r="Q177" s="72"/>
      <c r="R177" s="72"/>
      <c r="S177" s="72"/>
      <c r="T177" s="72"/>
      <c r="U177" s="72"/>
      <c r="V177" s="72"/>
      <c r="W177" s="72"/>
      <c r="X177" s="72"/>
      <c r="Y177" s="72"/>
      <c r="Z177" s="72"/>
    </row>
    <row r="178" spans="1:26" ht="15.75" customHeight="1">
      <c r="A178" s="72"/>
      <c r="B178" s="77"/>
      <c r="C178" s="72"/>
      <c r="D178" s="72"/>
      <c r="E178" s="72"/>
      <c r="F178" s="72"/>
      <c r="G178" s="77"/>
      <c r="H178" s="72"/>
      <c r="I178" s="72"/>
      <c r="J178" s="72"/>
      <c r="K178" s="72"/>
      <c r="L178" s="72"/>
      <c r="M178" s="72"/>
      <c r="N178" s="72"/>
      <c r="O178" s="72"/>
      <c r="P178" s="72"/>
      <c r="Q178" s="72"/>
      <c r="R178" s="72"/>
      <c r="S178" s="72"/>
      <c r="T178" s="72"/>
      <c r="U178" s="72"/>
      <c r="V178" s="72"/>
      <c r="W178" s="72"/>
      <c r="X178" s="72"/>
      <c r="Y178" s="72"/>
      <c r="Z178" s="72"/>
    </row>
    <row r="179" spans="1:26" ht="15.75" customHeight="1">
      <c r="A179" s="72"/>
      <c r="B179" s="77"/>
      <c r="C179" s="72"/>
      <c r="D179" s="72"/>
      <c r="E179" s="72"/>
      <c r="F179" s="72"/>
      <c r="G179" s="77"/>
      <c r="H179" s="72"/>
      <c r="I179" s="72"/>
      <c r="J179" s="72"/>
      <c r="K179" s="72"/>
      <c r="L179" s="72"/>
      <c r="M179" s="72"/>
      <c r="N179" s="72"/>
      <c r="O179" s="72"/>
      <c r="P179" s="72"/>
      <c r="Q179" s="72"/>
      <c r="R179" s="72"/>
      <c r="S179" s="72"/>
      <c r="T179" s="72"/>
      <c r="U179" s="72"/>
      <c r="V179" s="72"/>
      <c r="W179" s="72"/>
      <c r="X179" s="72"/>
      <c r="Y179" s="72"/>
      <c r="Z179" s="72"/>
    </row>
    <row r="180" spans="1:26" ht="15.75" customHeight="1">
      <c r="A180" s="72"/>
      <c r="B180" s="77"/>
      <c r="C180" s="72"/>
      <c r="D180" s="72"/>
      <c r="E180" s="72"/>
      <c r="F180" s="72"/>
      <c r="G180" s="77"/>
      <c r="H180" s="72"/>
      <c r="I180" s="72"/>
      <c r="J180" s="72"/>
      <c r="K180" s="72"/>
      <c r="L180" s="72"/>
      <c r="M180" s="72"/>
      <c r="N180" s="72"/>
      <c r="O180" s="72"/>
      <c r="P180" s="72"/>
      <c r="Q180" s="72"/>
      <c r="R180" s="72"/>
      <c r="S180" s="72"/>
      <c r="T180" s="72"/>
      <c r="U180" s="72"/>
      <c r="V180" s="72"/>
      <c r="W180" s="72"/>
      <c r="X180" s="72"/>
      <c r="Y180" s="72"/>
      <c r="Z180" s="72"/>
    </row>
    <row r="181" spans="1:26" ht="15.75" customHeight="1">
      <c r="A181" s="72"/>
      <c r="B181" s="77"/>
      <c r="C181" s="72"/>
      <c r="D181" s="72"/>
      <c r="E181" s="72"/>
      <c r="F181" s="72"/>
      <c r="G181" s="77"/>
      <c r="H181" s="72"/>
      <c r="I181" s="72"/>
      <c r="J181" s="72"/>
      <c r="K181" s="72"/>
      <c r="L181" s="72"/>
      <c r="M181" s="72"/>
      <c r="N181" s="72"/>
      <c r="O181" s="72"/>
      <c r="P181" s="72"/>
      <c r="Q181" s="72"/>
      <c r="R181" s="72"/>
      <c r="S181" s="72"/>
      <c r="T181" s="72"/>
      <c r="U181" s="72"/>
      <c r="V181" s="72"/>
      <c r="W181" s="72"/>
      <c r="X181" s="72"/>
      <c r="Y181" s="72"/>
      <c r="Z181" s="72"/>
    </row>
    <row r="182" spans="1:26" ht="15.75" customHeight="1">
      <c r="A182" s="72"/>
      <c r="B182" s="77"/>
      <c r="C182" s="72"/>
      <c r="D182" s="72"/>
      <c r="E182" s="72"/>
      <c r="F182" s="72"/>
      <c r="G182" s="77"/>
      <c r="H182" s="72"/>
      <c r="I182" s="72"/>
      <c r="J182" s="72"/>
      <c r="K182" s="72"/>
      <c r="L182" s="72"/>
      <c r="M182" s="72"/>
      <c r="N182" s="72"/>
      <c r="O182" s="72"/>
      <c r="P182" s="72"/>
      <c r="Q182" s="72"/>
      <c r="R182" s="72"/>
      <c r="S182" s="72"/>
      <c r="T182" s="72"/>
      <c r="U182" s="72"/>
      <c r="V182" s="72"/>
      <c r="W182" s="72"/>
      <c r="X182" s="72"/>
      <c r="Y182" s="72"/>
      <c r="Z182" s="72"/>
    </row>
    <row r="183" spans="1:26" ht="15.75" customHeight="1">
      <c r="A183" s="72"/>
      <c r="B183" s="77"/>
      <c r="C183" s="72"/>
      <c r="D183" s="72"/>
      <c r="E183" s="72"/>
      <c r="F183" s="72"/>
      <c r="G183" s="77"/>
      <c r="H183" s="72"/>
      <c r="I183" s="72"/>
      <c r="J183" s="72"/>
      <c r="K183" s="72"/>
      <c r="L183" s="72"/>
      <c r="M183" s="72"/>
      <c r="N183" s="72"/>
      <c r="O183" s="72"/>
      <c r="P183" s="72"/>
      <c r="Q183" s="72"/>
      <c r="R183" s="72"/>
      <c r="S183" s="72"/>
      <c r="T183" s="72"/>
      <c r="U183" s="72"/>
      <c r="V183" s="72"/>
      <c r="W183" s="72"/>
      <c r="X183" s="72"/>
      <c r="Y183" s="72"/>
      <c r="Z183" s="72"/>
    </row>
    <row r="184" spans="1:26" ht="15.75" customHeight="1">
      <c r="A184" s="72"/>
      <c r="B184" s="77"/>
      <c r="C184" s="72"/>
      <c r="D184" s="72"/>
      <c r="E184" s="72"/>
      <c r="F184" s="72"/>
      <c r="G184" s="77"/>
      <c r="H184" s="72"/>
      <c r="I184" s="72"/>
      <c r="J184" s="72"/>
      <c r="K184" s="72"/>
      <c r="L184" s="72"/>
      <c r="M184" s="72"/>
      <c r="N184" s="72"/>
      <c r="O184" s="72"/>
      <c r="P184" s="72"/>
      <c r="Q184" s="72"/>
      <c r="R184" s="72"/>
      <c r="S184" s="72"/>
      <c r="T184" s="72"/>
      <c r="U184" s="72"/>
      <c r="V184" s="72"/>
      <c r="W184" s="72"/>
      <c r="X184" s="72"/>
      <c r="Y184" s="72"/>
      <c r="Z184" s="72"/>
    </row>
    <row r="185" spans="1:26" ht="15.75" customHeight="1">
      <c r="A185" s="72"/>
      <c r="B185" s="77"/>
      <c r="C185" s="72"/>
      <c r="D185" s="72"/>
      <c r="E185" s="72"/>
      <c r="F185" s="72"/>
      <c r="G185" s="77"/>
      <c r="H185" s="72"/>
      <c r="I185" s="72"/>
      <c r="J185" s="72"/>
      <c r="K185" s="72"/>
      <c r="L185" s="72"/>
      <c r="M185" s="72"/>
      <c r="N185" s="72"/>
      <c r="O185" s="72"/>
      <c r="P185" s="72"/>
      <c r="Q185" s="72"/>
      <c r="R185" s="72"/>
      <c r="S185" s="72"/>
      <c r="T185" s="72"/>
      <c r="U185" s="72"/>
      <c r="V185" s="72"/>
      <c r="W185" s="72"/>
      <c r="X185" s="72"/>
      <c r="Y185" s="72"/>
      <c r="Z185" s="72"/>
    </row>
    <row r="186" spans="1:26" ht="15.75" customHeight="1">
      <c r="A186" s="72"/>
      <c r="B186" s="77"/>
      <c r="C186" s="72"/>
      <c r="D186" s="72"/>
      <c r="E186" s="72"/>
      <c r="F186" s="72"/>
      <c r="G186" s="77"/>
      <c r="H186" s="72"/>
      <c r="I186" s="72"/>
      <c r="J186" s="72"/>
      <c r="K186" s="72"/>
      <c r="L186" s="72"/>
      <c r="M186" s="72"/>
      <c r="N186" s="72"/>
      <c r="O186" s="72"/>
      <c r="P186" s="72"/>
      <c r="Q186" s="72"/>
      <c r="R186" s="72"/>
      <c r="S186" s="72"/>
      <c r="T186" s="72"/>
      <c r="U186" s="72"/>
      <c r="V186" s="72"/>
      <c r="W186" s="72"/>
      <c r="X186" s="72"/>
      <c r="Y186" s="72"/>
      <c r="Z186" s="72"/>
    </row>
    <row r="187" spans="1:26" ht="15.75" customHeight="1">
      <c r="A187" s="72"/>
      <c r="B187" s="77"/>
      <c r="C187" s="72"/>
      <c r="D187" s="72"/>
      <c r="E187" s="72"/>
      <c r="F187" s="72"/>
      <c r="G187" s="77"/>
      <c r="H187" s="72"/>
      <c r="I187" s="72"/>
      <c r="J187" s="72"/>
      <c r="K187" s="72"/>
      <c r="L187" s="72"/>
      <c r="M187" s="72"/>
      <c r="N187" s="72"/>
      <c r="O187" s="72"/>
      <c r="P187" s="72"/>
      <c r="Q187" s="72"/>
      <c r="R187" s="72"/>
      <c r="S187" s="72"/>
      <c r="T187" s="72"/>
      <c r="U187" s="72"/>
      <c r="V187" s="72"/>
      <c r="W187" s="72"/>
      <c r="X187" s="72"/>
      <c r="Y187" s="72"/>
      <c r="Z187" s="72"/>
    </row>
    <row r="188" spans="1:26" ht="15.75" customHeight="1">
      <c r="A188" s="72"/>
      <c r="B188" s="77"/>
      <c r="C188" s="72"/>
      <c r="D188" s="72"/>
      <c r="E188" s="72"/>
      <c r="F188" s="72"/>
      <c r="G188" s="77"/>
      <c r="H188" s="72"/>
      <c r="I188" s="72"/>
      <c r="J188" s="72"/>
      <c r="K188" s="72"/>
      <c r="L188" s="72"/>
      <c r="M188" s="72"/>
      <c r="N188" s="72"/>
      <c r="O188" s="72"/>
      <c r="P188" s="72"/>
      <c r="Q188" s="72"/>
      <c r="R188" s="72"/>
      <c r="S188" s="72"/>
      <c r="T188" s="72"/>
      <c r="U188" s="72"/>
      <c r="V188" s="72"/>
      <c r="W188" s="72"/>
      <c r="X188" s="72"/>
      <c r="Y188" s="72"/>
      <c r="Z188" s="72"/>
    </row>
    <row r="189" spans="1:26" ht="15.75" customHeight="1">
      <c r="A189" s="72"/>
      <c r="B189" s="77"/>
      <c r="C189" s="72"/>
      <c r="D189" s="72"/>
      <c r="E189" s="72"/>
      <c r="F189" s="72"/>
      <c r="G189" s="77"/>
      <c r="H189" s="72"/>
      <c r="I189" s="72"/>
      <c r="J189" s="72"/>
      <c r="K189" s="72"/>
      <c r="L189" s="72"/>
      <c r="M189" s="72"/>
      <c r="N189" s="72"/>
      <c r="O189" s="72"/>
      <c r="P189" s="72"/>
      <c r="Q189" s="72"/>
      <c r="R189" s="72"/>
      <c r="S189" s="72"/>
      <c r="T189" s="72"/>
      <c r="U189" s="72"/>
      <c r="V189" s="72"/>
      <c r="W189" s="72"/>
      <c r="X189" s="72"/>
      <c r="Y189" s="72"/>
      <c r="Z189" s="72"/>
    </row>
    <row r="190" spans="1:26" ht="15.75" customHeight="1">
      <c r="A190" s="72"/>
      <c r="B190" s="77"/>
      <c r="C190" s="72"/>
      <c r="D190" s="72"/>
      <c r="E190" s="72"/>
      <c r="F190" s="72"/>
      <c r="G190" s="77"/>
      <c r="H190" s="72"/>
      <c r="I190" s="72"/>
      <c r="J190" s="72"/>
      <c r="K190" s="72"/>
      <c r="L190" s="72"/>
      <c r="M190" s="72"/>
      <c r="N190" s="72"/>
      <c r="O190" s="72"/>
      <c r="P190" s="72"/>
      <c r="Q190" s="72"/>
      <c r="R190" s="72"/>
      <c r="S190" s="72"/>
      <c r="T190" s="72"/>
      <c r="U190" s="72"/>
      <c r="V190" s="72"/>
      <c r="W190" s="72"/>
      <c r="X190" s="72"/>
      <c r="Y190" s="72"/>
      <c r="Z190" s="72"/>
    </row>
    <row r="191" spans="1:26" ht="15.75" customHeight="1">
      <c r="A191" s="72"/>
      <c r="B191" s="77"/>
      <c r="C191" s="72"/>
      <c r="D191" s="72"/>
      <c r="E191" s="72"/>
      <c r="F191" s="72"/>
      <c r="G191" s="77"/>
      <c r="H191" s="72"/>
      <c r="I191" s="72"/>
      <c r="J191" s="72"/>
      <c r="K191" s="72"/>
      <c r="L191" s="72"/>
      <c r="M191" s="72"/>
      <c r="N191" s="72"/>
      <c r="O191" s="72"/>
      <c r="P191" s="72"/>
      <c r="Q191" s="72"/>
      <c r="R191" s="72"/>
      <c r="S191" s="72"/>
      <c r="T191" s="72"/>
      <c r="U191" s="72"/>
      <c r="V191" s="72"/>
      <c r="W191" s="72"/>
      <c r="X191" s="72"/>
      <c r="Y191" s="72"/>
      <c r="Z191" s="72"/>
    </row>
    <row r="192" spans="1:26" ht="15.75" customHeight="1">
      <c r="A192" s="72"/>
      <c r="B192" s="77"/>
      <c r="C192" s="72"/>
      <c r="D192" s="72"/>
      <c r="E192" s="72"/>
      <c r="F192" s="72"/>
      <c r="G192" s="77"/>
      <c r="H192" s="72"/>
      <c r="I192" s="72"/>
      <c r="J192" s="72"/>
      <c r="K192" s="72"/>
      <c r="L192" s="72"/>
      <c r="M192" s="72"/>
      <c r="N192" s="72"/>
      <c r="O192" s="72"/>
      <c r="P192" s="72"/>
      <c r="Q192" s="72"/>
      <c r="R192" s="72"/>
      <c r="S192" s="72"/>
      <c r="T192" s="72"/>
      <c r="U192" s="72"/>
      <c r="V192" s="72"/>
      <c r="W192" s="72"/>
      <c r="X192" s="72"/>
      <c r="Y192" s="72"/>
      <c r="Z192" s="72"/>
    </row>
    <row r="193" spans="1:26" ht="15.75" customHeight="1">
      <c r="A193" s="72"/>
      <c r="B193" s="77"/>
      <c r="C193" s="72"/>
      <c r="D193" s="72"/>
      <c r="E193" s="72"/>
      <c r="F193" s="72"/>
      <c r="G193" s="77"/>
      <c r="H193" s="72"/>
      <c r="I193" s="72"/>
      <c r="J193" s="72"/>
      <c r="K193" s="72"/>
      <c r="L193" s="72"/>
      <c r="M193" s="72"/>
      <c r="N193" s="72"/>
      <c r="O193" s="72"/>
      <c r="P193" s="72"/>
      <c r="Q193" s="72"/>
      <c r="R193" s="72"/>
      <c r="S193" s="72"/>
      <c r="T193" s="72"/>
      <c r="U193" s="72"/>
      <c r="V193" s="72"/>
      <c r="W193" s="72"/>
      <c r="X193" s="72"/>
      <c r="Y193" s="72"/>
      <c r="Z193" s="72"/>
    </row>
    <row r="194" spans="1:26" ht="15.75" customHeight="1">
      <c r="A194" s="72"/>
      <c r="B194" s="77"/>
      <c r="C194" s="72"/>
      <c r="D194" s="72"/>
      <c r="E194" s="72"/>
      <c r="F194" s="72"/>
      <c r="G194" s="77"/>
      <c r="H194" s="72"/>
      <c r="I194" s="72"/>
      <c r="J194" s="72"/>
      <c r="K194" s="72"/>
      <c r="L194" s="72"/>
      <c r="M194" s="72"/>
      <c r="N194" s="72"/>
      <c r="O194" s="72"/>
      <c r="P194" s="72"/>
      <c r="Q194" s="72"/>
      <c r="R194" s="72"/>
      <c r="S194" s="72"/>
      <c r="T194" s="72"/>
      <c r="U194" s="72"/>
      <c r="V194" s="72"/>
      <c r="W194" s="72"/>
      <c r="X194" s="72"/>
      <c r="Y194" s="72"/>
      <c r="Z194" s="72"/>
    </row>
    <row r="195" spans="1:26" ht="15.75" customHeight="1">
      <c r="A195" s="72"/>
      <c r="B195" s="77"/>
      <c r="C195" s="72"/>
      <c r="D195" s="72"/>
      <c r="E195" s="72"/>
      <c r="F195" s="72"/>
      <c r="G195" s="77"/>
      <c r="H195" s="72"/>
      <c r="I195" s="72"/>
      <c r="J195" s="72"/>
      <c r="K195" s="72"/>
      <c r="L195" s="72"/>
      <c r="M195" s="72"/>
      <c r="N195" s="72"/>
      <c r="O195" s="72"/>
      <c r="P195" s="72"/>
      <c r="Q195" s="72"/>
      <c r="R195" s="72"/>
      <c r="S195" s="72"/>
      <c r="T195" s="72"/>
      <c r="U195" s="72"/>
      <c r="V195" s="72"/>
      <c r="W195" s="72"/>
      <c r="X195" s="72"/>
      <c r="Y195" s="72"/>
      <c r="Z195" s="72"/>
    </row>
    <row r="196" spans="1:26" ht="15.75" customHeight="1">
      <c r="A196" s="72"/>
      <c r="B196" s="77"/>
      <c r="C196" s="72"/>
      <c r="D196" s="72"/>
      <c r="E196" s="72"/>
      <c r="F196" s="72"/>
      <c r="G196" s="77"/>
      <c r="H196" s="72"/>
      <c r="I196" s="72"/>
      <c r="J196" s="72"/>
      <c r="K196" s="72"/>
      <c r="L196" s="72"/>
      <c r="M196" s="72"/>
      <c r="N196" s="72"/>
      <c r="O196" s="72"/>
      <c r="P196" s="72"/>
      <c r="Q196" s="72"/>
      <c r="R196" s="72"/>
      <c r="S196" s="72"/>
      <c r="T196" s="72"/>
      <c r="U196" s="72"/>
      <c r="V196" s="72"/>
      <c r="W196" s="72"/>
      <c r="X196" s="72"/>
      <c r="Y196" s="72"/>
      <c r="Z196" s="72"/>
    </row>
    <row r="197" spans="1:26" ht="15.75" customHeight="1">
      <c r="A197" s="72"/>
      <c r="B197" s="77"/>
      <c r="C197" s="72"/>
      <c r="D197" s="72"/>
      <c r="E197" s="72"/>
      <c r="F197" s="72"/>
      <c r="G197" s="77"/>
      <c r="H197" s="72"/>
      <c r="I197" s="72"/>
      <c r="J197" s="72"/>
      <c r="K197" s="72"/>
      <c r="L197" s="72"/>
      <c r="M197" s="72"/>
      <c r="N197" s="72"/>
      <c r="O197" s="72"/>
      <c r="P197" s="72"/>
      <c r="Q197" s="72"/>
      <c r="R197" s="72"/>
      <c r="S197" s="72"/>
      <c r="T197" s="72"/>
      <c r="U197" s="72"/>
      <c r="V197" s="72"/>
      <c r="W197" s="72"/>
      <c r="X197" s="72"/>
      <c r="Y197" s="72"/>
      <c r="Z197" s="72"/>
    </row>
    <row r="198" spans="1:26" ht="15.75" customHeight="1">
      <c r="A198" s="72"/>
      <c r="B198" s="77"/>
      <c r="C198" s="72"/>
      <c r="D198" s="72"/>
      <c r="E198" s="72"/>
      <c r="F198" s="72"/>
      <c r="G198" s="77"/>
      <c r="H198" s="72"/>
      <c r="I198" s="72"/>
      <c r="J198" s="72"/>
      <c r="K198" s="72"/>
      <c r="L198" s="72"/>
      <c r="M198" s="72"/>
      <c r="N198" s="72"/>
      <c r="O198" s="72"/>
      <c r="P198" s="72"/>
      <c r="Q198" s="72"/>
      <c r="R198" s="72"/>
      <c r="S198" s="72"/>
      <c r="T198" s="72"/>
      <c r="U198" s="72"/>
      <c r="V198" s="72"/>
      <c r="W198" s="72"/>
      <c r="X198" s="72"/>
      <c r="Y198" s="72"/>
      <c r="Z198" s="72"/>
    </row>
    <row r="199" spans="1:26" ht="15.75" customHeight="1">
      <c r="A199" s="72"/>
      <c r="B199" s="77"/>
      <c r="C199" s="72"/>
      <c r="D199" s="72"/>
      <c r="E199" s="72"/>
      <c r="F199" s="72"/>
      <c r="G199" s="77"/>
      <c r="H199" s="72"/>
      <c r="I199" s="72"/>
      <c r="J199" s="72"/>
      <c r="K199" s="72"/>
      <c r="L199" s="72"/>
      <c r="M199" s="72"/>
      <c r="N199" s="72"/>
      <c r="O199" s="72"/>
      <c r="P199" s="72"/>
      <c r="Q199" s="72"/>
      <c r="R199" s="72"/>
      <c r="S199" s="72"/>
      <c r="T199" s="72"/>
      <c r="U199" s="72"/>
      <c r="V199" s="72"/>
      <c r="W199" s="72"/>
      <c r="X199" s="72"/>
      <c r="Y199" s="72"/>
      <c r="Z199" s="72"/>
    </row>
    <row r="200" spans="1:26" ht="15.75" customHeight="1">
      <c r="A200" s="72"/>
      <c r="B200" s="77"/>
      <c r="C200" s="72"/>
      <c r="D200" s="72"/>
      <c r="E200" s="72"/>
      <c r="F200" s="72"/>
      <c r="G200" s="77"/>
      <c r="H200" s="72"/>
      <c r="I200" s="72"/>
      <c r="J200" s="72"/>
      <c r="K200" s="72"/>
      <c r="L200" s="72"/>
      <c r="M200" s="72"/>
      <c r="N200" s="72"/>
      <c r="O200" s="72"/>
      <c r="P200" s="72"/>
      <c r="Q200" s="72"/>
      <c r="R200" s="72"/>
      <c r="S200" s="72"/>
      <c r="T200" s="72"/>
      <c r="U200" s="72"/>
      <c r="V200" s="72"/>
      <c r="W200" s="72"/>
      <c r="X200" s="72"/>
      <c r="Y200" s="72"/>
      <c r="Z200" s="72"/>
    </row>
    <row r="201" spans="1:26" ht="15.75" customHeight="1">
      <c r="A201" s="72"/>
      <c r="B201" s="77"/>
      <c r="C201" s="72"/>
      <c r="D201" s="72"/>
      <c r="E201" s="72"/>
      <c r="F201" s="72"/>
      <c r="G201" s="77"/>
      <c r="H201" s="72"/>
      <c r="I201" s="72"/>
      <c r="J201" s="72"/>
      <c r="K201" s="72"/>
      <c r="L201" s="72"/>
      <c r="M201" s="72"/>
      <c r="N201" s="72"/>
      <c r="O201" s="72"/>
      <c r="P201" s="72"/>
      <c r="Q201" s="72"/>
      <c r="R201" s="72"/>
      <c r="S201" s="72"/>
      <c r="T201" s="72"/>
      <c r="U201" s="72"/>
      <c r="V201" s="72"/>
      <c r="W201" s="72"/>
      <c r="X201" s="72"/>
      <c r="Y201" s="72"/>
      <c r="Z201" s="72"/>
    </row>
    <row r="202" spans="1:26" ht="15.75" customHeight="1">
      <c r="A202" s="72"/>
      <c r="B202" s="77"/>
      <c r="C202" s="72"/>
      <c r="D202" s="72"/>
      <c r="E202" s="72"/>
      <c r="F202" s="72"/>
      <c r="G202" s="77"/>
      <c r="H202" s="72"/>
      <c r="I202" s="72"/>
      <c r="J202" s="72"/>
      <c r="K202" s="72"/>
      <c r="L202" s="72"/>
      <c r="M202" s="72"/>
      <c r="N202" s="72"/>
      <c r="O202" s="72"/>
      <c r="P202" s="72"/>
      <c r="Q202" s="72"/>
      <c r="R202" s="72"/>
      <c r="S202" s="72"/>
      <c r="T202" s="72"/>
      <c r="U202" s="72"/>
      <c r="V202" s="72"/>
      <c r="W202" s="72"/>
      <c r="X202" s="72"/>
      <c r="Y202" s="72"/>
      <c r="Z202" s="72"/>
    </row>
    <row r="203" spans="1:26" ht="15.75" customHeight="1">
      <c r="A203" s="72"/>
      <c r="B203" s="77"/>
      <c r="C203" s="72"/>
      <c r="D203" s="72"/>
      <c r="E203" s="72"/>
      <c r="F203" s="72"/>
      <c r="G203" s="77"/>
      <c r="H203" s="72"/>
      <c r="I203" s="72"/>
      <c r="J203" s="72"/>
      <c r="K203" s="72"/>
      <c r="L203" s="72"/>
      <c r="M203" s="72"/>
      <c r="N203" s="72"/>
      <c r="O203" s="72"/>
      <c r="P203" s="72"/>
      <c r="Q203" s="72"/>
      <c r="R203" s="72"/>
      <c r="S203" s="72"/>
      <c r="T203" s="72"/>
      <c r="U203" s="72"/>
      <c r="V203" s="72"/>
      <c r="W203" s="72"/>
      <c r="X203" s="72"/>
      <c r="Y203" s="72"/>
      <c r="Z203" s="72"/>
    </row>
    <row r="204" spans="1:26" ht="15.75" customHeight="1">
      <c r="A204" s="72"/>
      <c r="B204" s="77"/>
      <c r="C204" s="72"/>
      <c r="D204" s="72"/>
      <c r="E204" s="72"/>
      <c r="F204" s="72"/>
      <c r="G204" s="77"/>
      <c r="H204" s="72"/>
      <c r="I204" s="72"/>
      <c r="J204" s="72"/>
      <c r="K204" s="72"/>
      <c r="L204" s="72"/>
      <c r="M204" s="72"/>
      <c r="N204" s="72"/>
      <c r="O204" s="72"/>
      <c r="P204" s="72"/>
      <c r="Q204" s="72"/>
      <c r="R204" s="72"/>
      <c r="S204" s="72"/>
      <c r="T204" s="72"/>
      <c r="U204" s="72"/>
      <c r="V204" s="72"/>
      <c r="W204" s="72"/>
      <c r="X204" s="72"/>
      <c r="Y204" s="72"/>
      <c r="Z204" s="72"/>
    </row>
    <row r="205" spans="1:26" ht="15.75" customHeight="1">
      <c r="A205" s="72"/>
      <c r="B205" s="77"/>
      <c r="C205" s="72"/>
      <c r="D205" s="72"/>
      <c r="E205" s="72"/>
      <c r="F205" s="72"/>
      <c r="G205" s="77"/>
      <c r="H205" s="72"/>
      <c r="I205" s="72"/>
      <c r="J205" s="72"/>
      <c r="K205" s="72"/>
      <c r="L205" s="72"/>
      <c r="M205" s="72"/>
      <c r="N205" s="72"/>
      <c r="O205" s="72"/>
      <c r="P205" s="72"/>
      <c r="Q205" s="72"/>
      <c r="R205" s="72"/>
      <c r="S205" s="72"/>
      <c r="T205" s="72"/>
      <c r="U205" s="72"/>
      <c r="V205" s="72"/>
      <c r="W205" s="72"/>
      <c r="X205" s="72"/>
      <c r="Y205" s="72"/>
      <c r="Z205" s="72"/>
    </row>
    <row r="206" spans="1:26" ht="15.75" customHeight="1">
      <c r="A206" s="72"/>
      <c r="B206" s="77"/>
      <c r="C206" s="72"/>
      <c r="D206" s="72"/>
      <c r="E206" s="72"/>
      <c r="F206" s="72"/>
      <c r="G206" s="77"/>
      <c r="H206" s="72"/>
      <c r="I206" s="72"/>
      <c r="J206" s="72"/>
      <c r="K206" s="72"/>
      <c r="L206" s="72"/>
      <c r="M206" s="72"/>
      <c r="N206" s="72"/>
      <c r="O206" s="72"/>
      <c r="P206" s="72"/>
      <c r="Q206" s="72"/>
      <c r="R206" s="72"/>
      <c r="S206" s="72"/>
      <c r="T206" s="72"/>
      <c r="U206" s="72"/>
      <c r="V206" s="72"/>
      <c r="W206" s="72"/>
      <c r="X206" s="72"/>
      <c r="Y206" s="72"/>
      <c r="Z206" s="72"/>
    </row>
    <row r="207" spans="1:26" ht="15.75" customHeight="1">
      <c r="A207" s="72"/>
      <c r="B207" s="77"/>
      <c r="C207" s="72"/>
      <c r="D207" s="72"/>
      <c r="E207" s="72"/>
      <c r="F207" s="72"/>
      <c r="G207" s="77"/>
      <c r="H207" s="72"/>
      <c r="I207" s="72"/>
      <c r="J207" s="72"/>
      <c r="K207" s="72"/>
      <c r="L207" s="72"/>
      <c r="M207" s="72"/>
      <c r="N207" s="72"/>
      <c r="O207" s="72"/>
      <c r="P207" s="72"/>
      <c r="Q207" s="72"/>
      <c r="R207" s="72"/>
      <c r="S207" s="72"/>
      <c r="T207" s="72"/>
      <c r="U207" s="72"/>
      <c r="V207" s="72"/>
      <c r="W207" s="72"/>
      <c r="X207" s="72"/>
      <c r="Y207" s="72"/>
      <c r="Z207" s="72"/>
    </row>
    <row r="208" spans="1:26" ht="15.75" customHeight="1">
      <c r="A208" s="72"/>
      <c r="B208" s="77"/>
      <c r="C208" s="72"/>
      <c r="D208" s="72"/>
      <c r="E208" s="72"/>
      <c r="F208" s="72"/>
      <c r="G208" s="77"/>
      <c r="H208" s="72"/>
      <c r="I208" s="72"/>
      <c r="J208" s="72"/>
      <c r="K208" s="72"/>
      <c r="L208" s="72"/>
      <c r="M208" s="72"/>
      <c r="N208" s="72"/>
      <c r="O208" s="72"/>
      <c r="P208" s="72"/>
      <c r="Q208" s="72"/>
      <c r="R208" s="72"/>
      <c r="S208" s="72"/>
      <c r="T208" s="72"/>
      <c r="U208" s="72"/>
      <c r="V208" s="72"/>
      <c r="W208" s="72"/>
      <c r="X208" s="72"/>
      <c r="Y208" s="72"/>
      <c r="Z208" s="72"/>
    </row>
    <row r="209" spans="1:26" ht="15.75" customHeight="1">
      <c r="A209" s="72"/>
      <c r="B209" s="77"/>
      <c r="C209" s="72"/>
      <c r="D209" s="72"/>
      <c r="E209" s="72"/>
      <c r="F209" s="72"/>
      <c r="G209" s="77"/>
      <c r="H209" s="72"/>
      <c r="I209" s="72"/>
      <c r="J209" s="72"/>
      <c r="K209" s="72"/>
      <c r="L209" s="72"/>
      <c r="M209" s="72"/>
      <c r="N209" s="72"/>
      <c r="O209" s="72"/>
      <c r="P209" s="72"/>
      <c r="Q209" s="72"/>
      <c r="R209" s="72"/>
      <c r="S209" s="72"/>
      <c r="T209" s="72"/>
      <c r="U209" s="72"/>
      <c r="V209" s="72"/>
      <c r="W209" s="72"/>
      <c r="X209" s="72"/>
      <c r="Y209" s="72"/>
      <c r="Z209" s="72"/>
    </row>
    <row r="210" spans="1:26" ht="15.75" customHeight="1">
      <c r="A210" s="72"/>
      <c r="B210" s="77"/>
      <c r="C210" s="72"/>
      <c r="D210" s="72"/>
      <c r="E210" s="72"/>
      <c r="F210" s="72"/>
      <c r="G210" s="77"/>
      <c r="H210" s="72"/>
      <c r="I210" s="72"/>
      <c r="J210" s="72"/>
      <c r="K210" s="72"/>
      <c r="L210" s="72"/>
      <c r="M210" s="72"/>
      <c r="N210" s="72"/>
      <c r="O210" s="72"/>
      <c r="P210" s="72"/>
      <c r="Q210" s="72"/>
      <c r="R210" s="72"/>
      <c r="S210" s="72"/>
      <c r="T210" s="72"/>
      <c r="U210" s="72"/>
      <c r="V210" s="72"/>
      <c r="W210" s="72"/>
      <c r="X210" s="72"/>
      <c r="Y210" s="72"/>
      <c r="Z210" s="72"/>
    </row>
    <row r="211" spans="1:26" ht="15.75" customHeight="1">
      <c r="A211" s="72"/>
      <c r="B211" s="77"/>
      <c r="C211" s="72"/>
      <c r="D211" s="72"/>
      <c r="E211" s="72"/>
      <c r="F211" s="72"/>
      <c r="G211" s="77"/>
      <c r="H211" s="72"/>
      <c r="I211" s="72"/>
      <c r="J211" s="72"/>
      <c r="K211" s="72"/>
      <c r="L211" s="72"/>
      <c r="M211" s="72"/>
      <c r="N211" s="72"/>
      <c r="O211" s="72"/>
      <c r="P211" s="72"/>
      <c r="Q211" s="72"/>
      <c r="R211" s="72"/>
      <c r="S211" s="72"/>
      <c r="T211" s="72"/>
      <c r="U211" s="72"/>
      <c r="V211" s="72"/>
      <c r="W211" s="72"/>
      <c r="X211" s="72"/>
      <c r="Y211" s="72"/>
      <c r="Z211" s="72"/>
    </row>
    <row r="212" spans="1:26" ht="15.75" customHeight="1">
      <c r="A212" s="72"/>
      <c r="B212" s="77"/>
      <c r="C212" s="72"/>
      <c r="D212" s="72"/>
      <c r="E212" s="72"/>
      <c r="F212" s="72"/>
      <c r="G212" s="77"/>
      <c r="H212" s="72"/>
      <c r="I212" s="72"/>
      <c r="J212" s="72"/>
      <c r="K212" s="72"/>
      <c r="L212" s="72"/>
      <c r="M212" s="72"/>
      <c r="N212" s="72"/>
      <c r="O212" s="72"/>
      <c r="P212" s="72"/>
      <c r="Q212" s="72"/>
      <c r="R212" s="72"/>
      <c r="S212" s="72"/>
      <c r="T212" s="72"/>
      <c r="U212" s="72"/>
      <c r="V212" s="72"/>
      <c r="W212" s="72"/>
      <c r="X212" s="72"/>
      <c r="Y212" s="72"/>
      <c r="Z212" s="72"/>
    </row>
    <row r="213" spans="1:26" ht="15.75" customHeight="1">
      <c r="A213" s="72"/>
      <c r="B213" s="77"/>
      <c r="C213" s="72"/>
      <c r="D213" s="72"/>
      <c r="E213" s="72"/>
      <c r="F213" s="72"/>
      <c r="G213" s="77"/>
      <c r="H213" s="72"/>
      <c r="I213" s="72"/>
      <c r="J213" s="72"/>
      <c r="K213" s="72"/>
      <c r="L213" s="72"/>
      <c r="M213" s="72"/>
      <c r="N213" s="72"/>
      <c r="O213" s="72"/>
      <c r="P213" s="72"/>
      <c r="Q213" s="72"/>
      <c r="R213" s="72"/>
      <c r="S213" s="72"/>
      <c r="T213" s="72"/>
      <c r="U213" s="72"/>
      <c r="V213" s="72"/>
      <c r="W213" s="72"/>
      <c r="X213" s="72"/>
      <c r="Y213" s="72"/>
      <c r="Z213" s="72"/>
    </row>
    <row r="214" spans="1:26" ht="15.75" customHeight="1">
      <c r="A214" s="72"/>
      <c r="B214" s="77"/>
      <c r="C214" s="72"/>
      <c r="D214" s="72"/>
      <c r="E214" s="72"/>
      <c r="F214" s="72"/>
      <c r="G214" s="77"/>
      <c r="H214" s="72"/>
      <c r="I214" s="72"/>
      <c r="J214" s="72"/>
      <c r="K214" s="72"/>
      <c r="L214" s="72"/>
      <c r="M214" s="72"/>
      <c r="N214" s="72"/>
      <c r="O214" s="72"/>
      <c r="P214" s="72"/>
      <c r="Q214" s="72"/>
      <c r="R214" s="72"/>
      <c r="S214" s="72"/>
      <c r="T214" s="72"/>
      <c r="U214" s="72"/>
      <c r="V214" s="72"/>
      <c r="W214" s="72"/>
      <c r="X214" s="72"/>
      <c r="Y214" s="72"/>
      <c r="Z214" s="72"/>
    </row>
    <row r="215" spans="1:26" ht="15.75" customHeight="1">
      <c r="A215" s="72"/>
      <c r="B215" s="77"/>
      <c r="C215" s="72"/>
      <c r="D215" s="72"/>
      <c r="E215" s="72"/>
      <c r="F215" s="72"/>
      <c r="G215" s="77"/>
      <c r="H215" s="72"/>
      <c r="I215" s="72"/>
      <c r="J215" s="72"/>
      <c r="K215" s="72"/>
      <c r="L215" s="72"/>
      <c r="M215" s="72"/>
      <c r="N215" s="72"/>
      <c r="O215" s="72"/>
      <c r="P215" s="72"/>
      <c r="Q215" s="72"/>
      <c r="R215" s="72"/>
      <c r="S215" s="72"/>
      <c r="T215" s="72"/>
      <c r="U215" s="72"/>
      <c r="V215" s="72"/>
      <c r="W215" s="72"/>
      <c r="X215" s="72"/>
      <c r="Y215" s="72"/>
      <c r="Z215" s="72"/>
    </row>
    <row r="216" spans="1:26" ht="15.75" customHeight="1">
      <c r="B216" s="6"/>
    </row>
    <row r="217" spans="1:26" ht="15.75" customHeight="1">
      <c r="B217" s="6"/>
    </row>
    <row r="218" spans="1:26" ht="15.75" customHeight="1">
      <c r="B218" s="6"/>
    </row>
    <row r="219" spans="1:26" ht="15.75" customHeight="1">
      <c r="B219" s="6"/>
    </row>
    <row r="220" spans="1:26" ht="15.75" customHeight="1">
      <c r="B220" s="6"/>
    </row>
    <row r="221" spans="1:26" ht="15.75" customHeight="1">
      <c r="B221" s="6"/>
    </row>
    <row r="222" spans="1:26" ht="15.75" customHeight="1">
      <c r="B222" s="6"/>
    </row>
    <row r="223" spans="1:26" ht="15.75" customHeight="1">
      <c r="B223" s="6"/>
    </row>
    <row r="224" spans="1:26" ht="15.75" customHeight="1">
      <c r="B224" s="6"/>
    </row>
    <row r="225" spans="2:2" ht="15.75" customHeight="1">
      <c r="B225" s="6"/>
    </row>
    <row r="226" spans="2:2" ht="15.75" customHeight="1">
      <c r="B226" s="6"/>
    </row>
    <row r="227" spans="2:2" ht="15.75" customHeight="1">
      <c r="B227" s="6"/>
    </row>
    <row r="228" spans="2:2" ht="15.75" customHeight="1">
      <c r="B228" s="6"/>
    </row>
    <row r="229" spans="2:2" ht="15.75" customHeight="1">
      <c r="B229" s="6"/>
    </row>
    <row r="230" spans="2:2" ht="15.75" customHeight="1">
      <c r="B230" s="6"/>
    </row>
    <row r="231" spans="2:2" ht="15.75" customHeight="1">
      <c r="B231" s="6"/>
    </row>
    <row r="232" spans="2:2" ht="15.75" customHeight="1">
      <c r="B232" s="6"/>
    </row>
    <row r="233" spans="2:2" ht="15.75" customHeight="1">
      <c r="B233" s="6"/>
    </row>
    <row r="234" spans="2:2" ht="15.75" customHeight="1">
      <c r="B234" s="6"/>
    </row>
    <row r="235" spans="2:2" ht="15.75" customHeight="1">
      <c r="B235" s="6"/>
    </row>
    <row r="236" spans="2:2" ht="15.75" customHeight="1">
      <c r="B236" s="6"/>
    </row>
    <row r="237" spans="2:2" ht="15.75" customHeight="1">
      <c r="B237" s="6"/>
    </row>
    <row r="238" spans="2:2" ht="15.75" customHeight="1">
      <c r="B238" s="6"/>
    </row>
    <row r="239" spans="2:2" ht="15.75" customHeight="1">
      <c r="B239" s="6"/>
    </row>
    <row r="240" spans="2:2" ht="15.75" customHeight="1">
      <c r="B240" s="6"/>
    </row>
    <row r="241" spans="2:2" ht="15.75" customHeight="1">
      <c r="B241" s="6"/>
    </row>
    <row r="242" spans="2:2" ht="15.75" customHeight="1">
      <c r="B242" s="6"/>
    </row>
    <row r="243" spans="2:2" ht="15.75" customHeight="1">
      <c r="B243" s="6"/>
    </row>
    <row r="244" spans="2:2" ht="15.75" customHeight="1">
      <c r="B244" s="6"/>
    </row>
    <row r="245" spans="2:2" ht="15.75" customHeight="1">
      <c r="B245" s="6"/>
    </row>
    <row r="246" spans="2:2" ht="15.75" customHeight="1">
      <c r="B246" s="6"/>
    </row>
    <row r="247" spans="2:2" ht="15.75" customHeight="1">
      <c r="B247" s="6"/>
    </row>
    <row r="248" spans="2:2" ht="15.75" customHeight="1">
      <c r="B248" s="6"/>
    </row>
    <row r="249" spans="2:2" ht="15.75" customHeight="1">
      <c r="B249" s="6"/>
    </row>
    <row r="250" spans="2:2" ht="15.75" customHeight="1">
      <c r="B250" s="6"/>
    </row>
    <row r="251" spans="2:2" ht="15.75" customHeight="1">
      <c r="B251" s="6"/>
    </row>
    <row r="252" spans="2:2" ht="15.75" customHeight="1">
      <c r="B252" s="6"/>
    </row>
    <row r="253" spans="2:2" ht="15.75" customHeight="1">
      <c r="B253" s="6"/>
    </row>
    <row r="254" spans="2:2" ht="15.75" customHeight="1">
      <c r="B254" s="6"/>
    </row>
    <row r="255" spans="2:2" ht="15.75" customHeight="1">
      <c r="B255" s="6"/>
    </row>
    <row r="256" spans="2:2" ht="15.75" customHeight="1">
      <c r="B256" s="6"/>
    </row>
    <row r="257" spans="2:2" ht="15.75" customHeight="1">
      <c r="B257" s="6"/>
    </row>
    <row r="258" spans="2:2" ht="15.75" customHeight="1">
      <c r="B258" s="6"/>
    </row>
    <row r="259" spans="2:2" ht="15.75" customHeight="1">
      <c r="B259" s="6"/>
    </row>
    <row r="260" spans="2:2" ht="15.75" customHeight="1">
      <c r="B260" s="6"/>
    </row>
    <row r="261" spans="2:2" ht="15.75" customHeight="1">
      <c r="B261" s="6"/>
    </row>
    <row r="262" spans="2:2" ht="15.75" customHeight="1">
      <c r="B262" s="6"/>
    </row>
    <row r="263" spans="2:2" ht="15.75" customHeight="1">
      <c r="B263" s="6"/>
    </row>
    <row r="264" spans="2:2" ht="15.75" customHeight="1">
      <c r="B264" s="6"/>
    </row>
    <row r="265" spans="2:2" ht="15.75" customHeight="1">
      <c r="B265" s="6"/>
    </row>
    <row r="266" spans="2:2" ht="15.75" customHeight="1">
      <c r="B266" s="6"/>
    </row>
    <row r="267" spans="2:2" ht="15.75" customHeight="1">
      <c r="B267" s="6"/>
    </row>
    <row r="268" spans="2:2" ht="15.75" customHeight="1">
      <c r="B268" s="6"/>
    </row>
    <row r="269" spans="2:2" ht="15.75" customHeight="1">
      <c r="B269" s="6"/>
    </row>
    <row r="270" spans="2:2" ht="15.75" customHeight="1">
      <c r="B270" s="6"/>
    </row>
    <row r="271" spans="2:2" ht="15.75" customHeight="1">
      <c r="B271" s="6"/>
    </row>
    <row r="272" spans="2:2" ht="15.75" customHeight="1">
      <c r="B272" s="6"/>
    </row>
    <row r="273" spans="2:2" ht="15.75" customHeight="1">
      <c r="B273" s="6"/>
    </row>
    <row r="274" spans="2:2" ht="15.75" customHeight="1">
      <c r="B274" s="6"/>
    </row>
    <row r="275" spans="2:2" ht="15.75" customHeight="1">
      <c r="B275" s="6"/>
    </row>
    <row r="276" spans="2:2" ht="15.75" customHeight="1">
      <c r="B276" s="6"/>
    </row>
    <row r="277" spans="2:2" ht="15.75" customHeight="1">
      <c r="B277" s="6"/>
    </row>
    <row r="278" spans="2:2" ht="15.75" customHeight="1">
      <c r="B278" s="6"/>
    </row>
    <row r="279" spans="2:2" ht="15.75" customHeight="1">
      <c r="B279" s="6"/>
    </row>
    <row r="280" spans="2:2" ht="15.75" customHeight="1">
      <c r="B280" s="6"/>
    </row>
    <row r="281" spans="2:2" ht="15.75" customHeight="1">
      <c r="B281" s="6"/>
    </row>
    <row r="282" spans="2:2" ht="15.75" customHeight="1">
      <c r="B282" s="6"/>
    </row>
    <row r="283" spans="2:2" ht="15.75" customHeight="1">
      <c r="B283" s="6"/>
    </row>
    <row r="284" spans="2:2" ht="15.75" customHeight="1">
      <c r="B284" s="6"/>
    </row>
    <row r="285" spans="2:2" ht="15.75" customHeight="1">
      <c r="B285" s="6"/>
    </row>
    <row r="286" spans="2:2" ht="15.75" customHeight="1">
      <c r="B286" s="6"/>
    </row>
    <row r="287" spans="2:2" ht="15.75" customHeight="1">
      <c r="B287" s="6"/>
    </row>
    <row r="288" spans="2:2" ht="15.75" customHeight="1">
      <c r="B288" s="6"/>
    </row>
    <row r="289" spans="2:2" ht="15.75" customHeight="1">
      <c r="B289" s="6"/>
    </row>
    <row r="290" spans="2:2" ht="15.75" customHeight="1">
      <c r="B290" s="6"/>
    </row>
    <row r="291" spans="2:2" ht="15.75" customHeight="1">
      <c r="B291" s="6"/>
    </row>
    <row r="292" spans="2:2" ht="15.75" customHeight="1">
      <c r="B292" s="6"/>
    </row>
    <row r="293" spans="2:2" ht="15.75" customHeight="1">
      <c r="B293" s="6"/>
    </row>
    <row r="294" spans="2:2" ht="15.75" customHeight="1">
      <c r="B294" s="6"/>
    </row>
    <row r="295" spans="2:2" ht="15.75" customHeight="1">
      <c r="B295" s="6"/>
    </row>
    <row r="296" spans="2:2" ht="15.75" customHeight="1">
      <c r="B296" s="6"/>
    </row>
    <row r="297" spans="2:2" ht="15.75" customHeight="1">
      <c r="B297" s="6"/>
    </row>
    <row r="298" spans="2:2" ht="15.75" customHeight="1">
      <c r="B298" s="6"/>
    </row>
    <row r="299" spans="2:2" ht="15.75" customHeight="1">
      <c r="B299" s="6"/>
    </row>
    <row r="300" spans="2:2" ht="15.75" customHeight="1">
      <c r="B300" s="6"/>
    </row>
    <row r="301" spans="2:2" ht="15.75" customHeight="1">
      <c r="B301" s="6"/>
    </row>
    <row r="302" spans="2:2" ht="15.75" customHeight="1">
      <c r="B302" s="6"/>
    </row>
    <row r="303" spans="2:2" ht="15.75" customHeight="1">
      <c r="B303" s="6"/>
    </row>
    <row r="304" spans="2:2" ht="15.75" customHeight="1">
      <c r="B304" s="6"/>
    </row>
    <row r="305" spans="2:2" ht="15.75" customHeight="1">
      <c r="B305" s="6"/>
    </row>
    <row r="306" spans="2:2" ht="15.75" customHeight="1">
      <c r="B306" s="6"/>
    </row>
    <row r="307" spans="2:2" ht="15.75" customHeight="1">
      <c r="B307" s="6"/>
    </row>
    <row r="308" spans="2:2" ht="15.75" customHeight="1">
      <c r="B308" s="6"/>
    </row>
    <row r="309" spans="2:2" ht="15.75" customHeight="1">
      <c r="B309" s="6"/>
    </row>
    <row r="310" spans="2:2" ht="15.75" customHeight="1">
      <c r="B310" s="6"/>
    </row>
    <row r="311" spans="2:2" ht="15.75" customHeight="1">
      <c r="B311" s="6"/>
    </row>
    <row r="312" spans="2:2" ht="15.75" customHeight="1">
      <c r="B312" s="6"/>
    </row>
    <row r="313" spans="2:2" ht="15.75" customHeight="1">
      <c r="B313" s="6"/>
    </row>
    <row r="314" spans="2:2" ht="15.75" customHeight="1">
      <c r="B314" s="6"/>
    </row>
    <row r="315" spans="2:2" ht="15.75" customHeight="1">
      <c r="B315" s="6"/>
    </row>
    <row r="316" spans="2:2" ht="15.75" customHeight="1">
      <c r="B316" s="6"/>
    </row>
    <row r="317" spans="2:2" ht="15.75" customHeight="1">
      <c r="B317" s="6"/>
    </row>
    <row r="318" spans="2:2" ht="15.75" customHeight="1">
      <c r="B318" s="6"/>
    </row>
    <row r="319" spans="2:2" ht="15.75" customHeight="1">
      <c r="B319" s="6"/>
    </row>
    <row r="320" spans="2:2" ht="15.75" customHeight="1">
      <c r="B320" s="6"/>
    </row>
    <row r="321" spans="2:2" ht="15.75" customHeight="1">
      <c r="B321" s="6"/>
    </row>
    <row r="322" spans="2:2" ht="15.75" customHeight="1">
      <c r="B322" s="6"/>
    </row>
    <row r="323" spans="2:2" ht="15.75" customHeight="1">
      <c r="B323" s="6"/>
    </row>
    <row r="324" spans="2:2" ht="15.75" customHeight="1">
      <c r="B324" s="6"/>
    </row>
    <row r="325" spans="2:2" ht="15.75" customHeight="1">
      <c r="B325" s="6"/>
    </row>
    <row r="326" spans="2:2" ht="15.75" customHeight="1">
      <c r="B326" s="6"/>
    </row>
    <row r="327" spans="2:2" ht="15.75" customHeight="1">
      <c r="B327" s="6"/>
    </row>
    <row r="328" spans="2:2" ht="15.75" customHeight="1">
      <c r="B328" s="6"/>
    </row>
    <row r="329" spans="2:2" ht="15.75" customHeight="1">
      <c r="B329" s="6"/>
    </row>
    <row r="330" spans="2:2" ht="15.75" customHeight="1">
      <c r="B330" s="6"/>
    </row>
    <row r="331" spans="2:2" ht="15.75" customHeight="1">
      <c r="B331" s="6"/>
    </row>
    <row r="332" spans="2:2" ht="15.75" customHeight="1">
      <c r="B332" s="6"/>
    </row>
    <row r="333" spans="2:2" ht="15.75" customHeight="1">
      <c r="B333" s="6"/>
    </row>
    <row r="334" spans="2:2" ht="15.75" customHeight="1">
      <c r="B334" s="6"/>
    </row>
    <row r="335" spans="2:2" ht="15.75" customHeight="1">
      <c r="B335" s="6"/>
    </row>
    <row r="336" spans="2:2" ht="15.75" customHeight="1">
      <c r="B336" s="6"/>
    </row>
    <row r="337" spans="2:2" ht="15.75" customHeight="1">
      <c r="B337" s="6"/>
    </row>
    <row r="338" spans="2:2" ht="15.75" customHeight="1">
      <c r="B338" s="6"/>
    </row>
    <row r="339" spans="2:2" ht="15.75" customHeight="1">
      <c r="B339" s="6"/>
    </row>
    <row r="340" spans="2:2" ht="15.75" customHeight="1">
      <c r="B340" s="6"/>
    </row>
    <row r="341" spans="2:2" ht="15.75" customHeight="1">
      <c r="B341" s="6"/>
    </row>
    <row r="342" spans="2:2" ht="15.75" customHeight="1">
      <c r="B342" s="6"/>
    </row>
    <row r="343" spans="2:2" ht="15.75" customHeight="1">
      <c r="B343" s="6"/>
    </row>
    <row r="344" spans="2:2" ht="15.75" customHeight="1">
      <c r="B344" s="6"/>
    </row>
    <row r="345" spans="2:2" ht="15.75" customHeight="1">
      <c r="B345" s="6"/>
    </row>
    <row r="346" spans="2:2" ht="15.75" customHeight="1">
      <c r="B346" s="6"/>
    </row>
    <row r="347" spans="2:2" ht="15.75" customHeight="1">
      <c r="B347" s="6"/>
    </row>
    <row r="348" spans="2:2" ht="15.75" customHeight="1">
      <c r="B348" s="6"/>
    </row>
    <row r="349" spans="2:2" ht="15.75" customHeight="1">
      <c r="B349" s="6"/>
    </row>
    <row r="350" spans="2:2" ht="15.75" customHeight="1">
      <c r="B350" s="6"/>
    </row>
    <row r="351" spans="2:2" ht="15.75" customHeight="1">
      <c r="B351" s="6"/>
    </row>
    <row r="352" spans="2:2" ht="15.75" customHeight="1">
      <c r="B352" s="6"/>
    </row>
    <row r="353" spans="2:2" ht="15.75" customHeight="1">
      <c r="B353" s="6"/>
    </row>
    <row r="354" spans="2:2" ht="15.75" customHeight="1">
      <c r="B354" s="6"/>
    </row>
    <row r="355" spans="2:2" ht="15.75" customHeight="1">
      <c r="B355" s="6"/>
    </row>
    <row r="356" spans="2:2" ht="15.75" customHeight="1">
      <c r="B356" s="6"/>
    </row>
    <row r="357" spans="2:2" ht="15.75" customHeight="1">
      <c r="B357" s="6"/>
    </row>
    <row r="358" spans="2:2" ht="15.75" customHeight="1">
      <c r="B358" s="6"/>
    </row>
    <row r="359" spans="2:2" ht="15.75" customHeight="1">
      <c r="B359" s="6"/>
    </row>
    <row r="360" spans="2:2" ht="15.75" customHeight="1">
      <c r="B360" s="6"/>
    </row>
    <row r="361" spans="2:2" ht="15.75" customHeight="1">
      <c r="B361" s="6"/>
    </row>
    <row r="362" spans="2:2" ht="15.75" customHeight="1">
      <c r="B362" s="6"/>
    </row>
    <row r="363" spans="2:2" ht="15.75" customHeight="1">
      <c r="B363" s="6"/>
    </row>
    <row r="364" spans="2:2" ht="15.75" customHeight="1">
      <c r="B364" s="6"/>
    </row>
    <row r="365" spans="2:2" ht="15.75" customHeight="1">
      <c r="B365" s="6"/>
    </row>
    <row r="366" spans="2:2" ht="15.75" customHeight="1">
      <c r="B366" s="6"/>
    </row>
    <row r="367" spans="2:2" ht="15.75" customHeight="1">
      <c r="B367" s="6"/>
    </row>
    <row r="368" spans="2:2" ht="15.75" customHeight="1">
      <c r="B368" s="6"/>
    </row>
    <row r="369" spans="2:2" ht="15.75" customHeight="1">
      <c r="B369" s="6"/>
    </row>
    <row r="370" spans="2:2" ht="15.75" customHeight="1">
      <c r="B370" s="6"/>
    </row>
    <row r="371" spans="2:2" ht="15.75" customHeight="1">
      <c r="B371" s="6"/>
    </row>
    <row r="372" spans="2:2" ht="15.75" customHeight="1">
      <c r="B372" s="6"/>
    </row>
    <row r="373" spans="2:2" ht="15.75" customHeight="1">
      <c r="B373" s="6"/>
    </row>
    <row r="374" spans="2:2" ht="15.75" customHeight="1">
      <c r="B374" s="6"/>
    </row>
    <row r="375" spans="2:2" ht="15.75" customHeight="1">
      <c r="B375" s="6"/>
    </row>
    <row r="376" spans="2:2" ht="15.75" customHeight="1">
      <c r="B376" s="6"/>
    </row>
    <row r="377" spans="2:2" ht="15.75" customHeight="1">
      <c r="B377" s="6"/>
    </row>
    <row r="378" spans="2:2" ht="15.75" customHeight="1">
      <c r="B378" s="6"/>
    </row>
    <row r="379" spans="2:2" ht="15.75" customHeight="1">
      <c r="B379" s="6"/>
    </row>
    <row r="380" spans="2:2" ht="15.75" customHeight="1">
      <c r="B380" s="6"/>
    </row>
    <row r="381" spans="2:2" ht="15.75" customHeight="1">
      <c r="B381" s="6"/>
    </row>
    <row r="382" spans="2:2" ht="15.75" customHeight="1">
      <c r="B382" s="6"/>
    </row>
    <row r="383" spans="2:2" ht="15.75" customHeight="1">
      <c r="B383" s="6"/>
    </row>
    <row r="384" spans="2:2" ht="15.75" customHeight="1">
      <c r="B384" s="6"/>
    </row>
    <row r="385" spans="2:2" ht="15.75" customHeight="1">
      <c r="B385" s="6"/>
    </row>
    <row r="386" spans="2:2" ht="15.75" customHeight="1">
      <c r="B386" s="6"/>
    </row>
    <row r="387" spans="2:2" ht="15.75" customHeight="1">
      <c r="B387" s="6"/>
    </row>
    <row r="388" spans="2:2" ht="15.75" customHeight="1">
      <c r="B388" s="6"/>
    </row>
    <row r="389" spans="2:2" ht="15.75" customHeight="1">
      <c r="B389" s="6"/>
    </row>
    <row r="390" spans="2:2" ht="15.75" customHeight="1">
      <c r="B390" s="6"/>
    </row>
    <row r="391" spans="2:2" ht="15.75" customHeight="1">
      <c r="B391" s="6"/>
    </row>
    <row r="392" spans="2:2" ht="15.75" customHeight="1">
      <c r="B392" s="6"/>
    </row>
    <row r="393" spans="2:2" ht="15.75" customHeight="1">
      <c r="B393" s="6"/>
    </row>
    <row r="394" spans="2:2" ht="15.75" customHeight="1">
      <c r="B394" s="6"/>
    </row>
    <row r="395" spans="2:2" ht="15.75" customHeight="1">
      <c r="B395" s="6"/>
    </row>
    <row r="396" spans="2:2" ht="15.75" customHeight="1">
      <c r="B396" s="6"/>
    </row>
    <row r="397" spans="2:2" ht="15.75" customHeight="1">
      <c r="B397" s="6"/>
    </row>
    <row r="398" spans="2:2" ht="15.75" customHeight="1">
      <c r="B398" s="6"/>
    </row>
    <row r="399" spans="2:2" ht="15.75" customHeight="1">
      <c r="B399" s="6"/>
    </row>
    <row r="400" spans="2:2" ht="15.75" customHeight="1">
      <c r="B400" s="6"/>
    </row>
    <row r="401" spans="2:2" ht="15.75" customHeight="1">
      <c r="B401" s="6"/>
    </row>
    <row r="402" spans="2:2" ht="15.75" customHeight="1">
      <c r="B402" s="6"/>
    </row>
    <row r="403" spans="2:2" ht="15.75" customHeight="1">
      <c r="B403" s="6"/>
    </row>
    <row r="404" spans="2:2" ht="15.75" customHeight="1">
      <c r="B404" s="6"/>
    </row>
    <row r="405" spans="2:2" ht="15.75" customHeight="1">
      <c r="B405" s="6"/>
    </row>
    <row r="406" spans="2:2" ht="15.75" customHeight="1">
      <c r="B406" s="6"/>
    </row>
    <row r="407" spans="2:2" ht="15.75" customHeight="1">
      <c r="B407" s="6"/>
    </row>
    <row r="408" spans="2:2" ht="15.75" customHeight="1">
      <c r="B408" s="6"/>
    </row>
    <row r="409" spans="2:2" ht="15.75" customHeight="1">
      <c r="B409" s="6"/>
    </row>
    <row r="410" spans="2:2" ht="15.75" customHeight="1">
      <c r="B410" s="6"/>
    </row>
    <row r="411" spans="2:2" ht="15.75" customHeight="1">
      <c r="B411" s="6"/>
    </row>
    <row r="412" spans="2:2" ht="15.75" customHeight="1">
      <c r="B412" s="6"/>
    </row>
    <row r="413" spans="2:2" ht="15.75" customHeight="1">
      <c r="B413" s="6"/>
    </row>
    <row r="414" spans="2:2" ht="15.75" customHeight="1">
      <c r="B414" s="6"/>
    </row>
    <row r="415" spans="2:2" ht="15.75" customHeight="1">
      <c r="B415" s="6"/>
    </row>
    <row r="416" spans="2:2" ht="15.75" customHeight="1">
      <c r="B416" s="6"/>
    </row>
    <row r="417" spans="2:2" ht="15.75" customHeight="1">
      <c r="B417" s="6"/>
    </row>
    <row r="418" spans="2:2" ht="15.75" customHeight="1">
      <c r="B418" s="6"/>
    </row>
    <row r="419" spans="2:2" ht="15.75" customHeight="1">
      <c r="B419" s="6"/>
    </row>
    <row r="420" spans="2:2" ht="15.75" customHeight="1">
      <c r="B420" s="6"/>
    </row>
    <row r="421" spans="2:2" ht="15.75" customHeight="1">
      <c r="B421" s="6"/>
    </row>
    <row r="422" spans="2:2" ht="15.75" customHeight="1">
      <c r="B422" s="6"/>
    </row>
    <row r="423" spans="2:2" ht="15.75" customHeight="1">
      <c r="B423" s="6"/>
    </row>
    <row r="424" spans="2:2" ht="15.75" customHeight="1">
      <c r="B424" s="6"/>
    </row>
    <row r="425" spans="2:2" ht="15.75" customHeight="1">
      <c r="B425" s="6"/>
    </row>
    <row r="426" spans="2:2" ht="15.75" customHeight="1">
      <c r="B426" s="6"/>
    </row>
    <row r="427" spans="2:2" ht="15.75" customHeight="1">
      <c r="B427" s="6"/>
    </row>
    <row r="428" spans="2:2" ht="15.75" customHeight="1">
      <c r="B428" s="6"/>
    </row>
    <row r="429" spans="2:2" ht="15.75" customHeight="1">
      <c r="B429" s="6"/>
    </row>
    <row r="430" spans="2:2" ht="15.75" customHeight="1">
      <c r="B430" s="6"/>
    </row>
    <row r="431" spans="2:2" ht="15.75" customHeight="1">
      <c r="B431" s="6"/>
    </row>
    <row r="432" spans="2:2" ht="15.75" customHeight="1">
      <c r="B432" s="6"/>
    </row>
    <row r="433" spans="2:2" ht="15.75" customHeight="1">
      <c r="B433" s="6"/>
    </row>
    <row r="434" spans="2:2" ht="15.75" customHeight="1">
      <c r="B434" s="6"/>
    </row>
    <row r="435" spans="2:2" ht="15.75" customHeight="1">
      <c r="B435" s="6"/>
    </row>
    <row r="436" spans="2:2" ht="15.75" customHeight="1">
      <c r="B436" s="6"/>
    </row>
    <row r="437" spans="2:2" ht="15.75" customHeight="1">
      <c r="B437" s="6"/>
    </row>
    <row r="438" spans="2:2" ht="15.75" customHeight="1">
      <c r="B438" s="6"/>
    </row>
    <row r="439" spans="2:2" ht="15.75" customHeight="1">
      <c r="B439" s="6"/>
    </row>
    <row r="440" spans="2:2" ht="15.75" customHeight="1">
      <c r="B440" s="6"/>
    </row>
    <row r="441" spans="2:2" ht="15.75" customHeight="1">
      <c r="B441" s="6"/>
    </row>
    <row r="442" spans="2:2" ht="15.75" customHeight="1">
      <c r="B442" s="6"/>
    </row>
    <row r="443" spans="2:2" ht="15.75" customHeight="1">
      <c r="B443" s="6"/>
    </row>
    <row r="444" spans="2:2" ht="15.75" customHeight="1">
      <c r="B444" s="6"/>
    </row>
    <row r="445" spans="2:2" ht="15.75" customHeight="1">
      <c r="B445" s="6"/>
    </row>
    <row r="446" spans="2:2" ht="15.75" customHeight="1">
      <c r="B446" s="6"/>
    </row>
    <row r="447" spans="2:2" ht="15.75" customHeight="1">
      <c r="B447" s="6"/>
    </row>
    <row r="448" spans="2:2" ht="15.75" customHeight="1">
      <c r="B448" s="6"/>
    </row>
    <row r="449" spans="2:2" ht="15.75" customHeight="1">
      <c r="B449" s="6"/>
    </row>
    <row r="450" spans="2:2" ht="15.75" customHeight="1">
      <c r="B450" s="6"/>
    </row>
    <row r="451" spans="2:2" ht="15.75" customHeight="1">
      <c r="B451" s="6"/>
    </row>
    <row r="452" spans="2:2" ht="15.75" customHeight="1">
      <c r="B452" s="6"/>
    </row>
    <row r="453" spans="2:2" ht="15.75" customHeight="1">
      <c r="B453" s="6"/>
    </row>
    <row r="454" spans="2:2" ht="15.75" customHeight="1">
      <c r="B454" s="6"/>
    </row>
    <row r="455" spans="2:2" ht="15.75" customHeight="1">
      <c r="B455" s="6"/>
    </row>
    <row r="456" spans="2:2" ht="15.75" customHeight="1">
      <c r="B456" s="6"/>
    </row>
    <row r="457" spans="2:2" ht="15.75" customHeight="1">
      <c r="B457" s="6"/>
    </row>
    <row r="458" spans="2:2" ht="15.75" customHeight="1">
      <c r="B458" s="6"/>
    </row>
    <row r="459" spans="2:2" ht="15.75" customHeight="1">
      <c r="B459" s="6"/>
    </row>
    <row r="460" spans="2:2" ht="15.75" customHeight="1">
      <c r="B460" s="6"/>
    </row>
    <row r="461" spans="2:2" ht="15.75" customHeight="1">
      <c r="B461" s="6"/>
    </row>
    <row r="462" spans="2:2" ht="15.75" customHeight="1">
      <c r="B462" s="6"/>
    </row>
    <row r="463" spans="2:2" ht="15.75" customHeight="1">
      <c r="B463" s="6"/>
    </row>
    <row r="464" spans="2:2" ht="15.75" customHeight="1">
      <c r="B464" s="6"/>
    </row>
    <row r="465" spans="2:2" ht="15.75" customHeight="1">
      <c r="B465" s="6"/>
    </row>
    <row r="466" spans="2:2" ht="15.75" customHeight="1">
      <c r="B466" s="6"/>
    </row>
    <row r="467" spans="2:2" ht="15.75" customHeight="1">
      <c r="B467" s="6"/>
    </row>
    <row r="468" spans="2:2" ht="15.75" customHeight="1">
      <c r="B468" s="6"/>
    </row>
    <row r="469" spans="2:2" ht="15.75" customHeight="1">
      <c r="B469" s="6"/>
    </row>
    <row r="470" spans="2:2" ht="15.75" customHeight="1">
      <c r="B470" s="6"/>
    </row>
    <row r="471" spans="2:2" ht="15.75" customHeight="1">
      <c r="B471" s="6"/>
    </row>
    <row r="472" spans="2:2" ht="15.75" customHeight="1">
      <c r="B472" s="6"/>
    </row>
    <row r="473" spans="2:2" ht="15.75" customHeight="1">
      <c r="B473" s="6"/>
    </row>
    <row r="474" spans="2:2" ht="15.75" customHeight="1">
      <c r="B474" s="6"/>
    </row>
    <row r="475" spans="2:2" ht="15.75" customHeight="1">
      <c r="B475" s="6"/>
    </row>
    <row r="476" spans="2:2" ht="15.75" customHeight="1">
      <c r="B476" s="6"/>
    </row>
    <row r="477" spans="2:2" ht="15.75" customHeight="1">
      <c r="B477" s="6"/>
    </row>
    <row r="478" spans="2:2" ht="15.75" customHeight="1">
      <c r="B478" s="6"/>
    </row>
    <row r="479" spans="2:2" ht="15.75" customHeight="1">
      <c r="B479" s="6"/>
    </row>
    <row r="480" spans="2:2" ht="15.75" customHeight="1">
      <c r="B480" s="6"/>
    </row>
    <row r="481" spans="2:2" ht="15.75" customHeight="1">
      <c r="B481" s="6"/>
    </row>
    <row r="482" spans="2:2" ht="15.75" customHeight="1">
      <c r="B482" s="6"/>
    </row>
    <row r="483" spans="2:2" ht="15.75" customHeight="1">
      <c r="B483" s="6"/>
    </row>
    <row r="484" spans="2:2" ht="15.75" customHeight="1">
      <c r="B484" s="6"/>
    </row>
    <row r="485" spans="2:2" ht="15.75" customHeight="1">
      <c r="B485" s="6"/>
    </row>
    <row r="486" spans="2:2" ht="15.75" customHeight="1">
      <c r="B486" s="6"/>
    </row>
    <row r="487" spans="2:2" ht="15.75" customHeight="1">
      <c r="B487" s="6"/>
    </row>
    <row r="488" spans="2:2" ht="15.75" customHeight="1">
      <c r="B488" s="6"/>
    </row>
    <row r="489" spans="2:2" ht="15.75" customHeight="1">
      <c r="B489" s="6"/>
    </row>
    <row r="490" spans="2:2" ht="15.75" customHeight="1">
      <c r="B490" s="6"/>
    </row>
    <row r="491" spans="2:2" ht="15.75" customHeight="1">
      <c r="B491" s="6"/>
    </row>
    <row r="492" spans="2:2" ht="15.75" customHeight="1">
      <c r="B492" s="6"/>
    </row>
    <row r="493" spans="2:2" ht="15.75" customHeight="1">
      <c r="B493" s="6"/>
    </row>
    <row r="494" spans="2:2" ht="15.75" customHeight="1">
      <c r="B494" s="6"/>
    </row>
    <row r="495" spans="2:2" ht="15.75" customHeight="1">
      <c r="B495" s="6"/>
    </row>
    <row r="496" spans="2:2" ht="15.75" customHeight="1">
      <c r="B496" s="6"/>
    </row>
    <row r="497" spans="2:2" ht="15.75" customHeight="1">
      <c r="B497" s="6"/>
    </row>
    <row r="498" spans="2:2" ht="15.75" customHeight="1">
      <c r="B498" s="6"/>
    </row>
    <row r="499" spans="2:2" ht="15.75" customHeight="1">
      <c r="B499" s="6"/>
    </row>
    <row r="500" spans="2:2" ht="15.75" customHeight="1">
      <c r="B500" s="6"/>
    </row>
    <row r="501" spans="2:2" ht="15.75" customHeight="1">
      <c r="B501" s="6"/>
    </row>
    <row r="502" spans="2:2" ht="15.75" customHeight="1">
      <c r="B502" s="6"/>
    </row>
    <row r="503" spans="2:2" ht="15.75" customHeight="1">
      <c r="B503" s="6"/>
    </row>
    <row r="504" spans="2:2" ht="15.75" customHeight="1">
      <c r="B504" s="6"/>
    </row>
    <row r="505" spans="2:2" ht="15.75" customHeight="1">
      <c r="B505" s="6"/>
    </row>
    <row r="506" spans="2:2" ht="15.75" customHeight="1">
      <c r="B506" s="6"/>
    </row>
    <row r="507" spans="2:2" ht="15.75" customHeight="1">
      <c r="B507" s="6"/>
    </row>
    <row r="508" spans="2:2" ht="15.75" customHeight="1">
      <c r="B508" s="6"/>
    </row>
    <row r="509" spans="2:2" ht="15.75" customHeight="1">
      <c r="B509" s="6"/>
    </row>
    <row r="510" spans="2:2" ht="15.75" customHeight="1">
      <c r="B510" s="6"/>
    </row>
    <row r="511" spans="2:2" ht="15.75" customHeight="1">
      <c r="B511" s="6"/>
    </row>
    <row r="512" spans="2:2" ht="15.75" customHeight="1">
      <c r="B512" s="6"/>
    </row>
    <row r="513" spans="2:2" ht="15.75" customHeight="1">
      <c r="B513" s="6"/>
    </row>
    <row r="514" spans="2:2" ht="15.75" customHeight="1">
      <c r="B514" s="6"/>
    </row>
    <row r="515" spans="2:2" ht="15.75" customHeight="1">
      <c r="B515" s="6"/>
    </row>
    <row r="516" spans="2:2" ht="15.75" customHeight="1">
      <c r="B516" s="6"/>
    </row>
    <row r="517" spans="2:2" ht="15.75" customHeight="1">
      <c r="B517" s="6"/>
    </row>
    <row r="518" spans="2:2" ht="15.75" customHeight="1">
      <c r="B518" s="6"/>
    </row>
    <row r="519" spans="2:2" ht="15.75" customHeight="1">
      <c r="B519" s="6"/>
    </row>
    <row r="520" spans="2:2" ht="15.75" customHeight="1">
      <c r="B520" s="6"/>
    </row>
    <row r="521" spans="2:2" ht="15.75" customHeight="1">
      <c r="B521" s="6"/>
    </row>
    <row r="522" spans="2:2" ht="15.75" customHeight="1">
      <c r="B522" s="6"/>
    </row>
    <row r="523" spans="2:2" ht="15.75" customHeight="1">
      <c r="B523" s="6"/>
    </row>
    <row r="524" spans="2:2" ht="15.75" customHeight="1">
      <c r="B524" s="6"/>
    </row>
    <row r="525" spans="2:2" ht="15.75" customHeight="1">
      <c r="B525" s="6"/>
    </row>
    <row r="526" spans="2:2" ht="15.75" customHeight="1">
      <c r="B526" s="6"/>
    </row>
    <row r="527" spans="2:2" ht="15.75" customHeight="1">
      <c r="B527" s="6"/>
    </row>
    <row r="528" spans="2:2" ht="15.75" customHeight="1">
      <c r="B528" s="6"/>
    </row>
    <row r="529" spans="2:2" ht="15.75" customHeight="1">
      <c r="B529" s="6"/>
    </row>
    <row r="530" spans="2:2" ht="15.75" customHeight="1">
      <c r="B530" s="6"/>
    </row>
    <row r="531" spans="2:2" ht="15.75" customHeight="1">
      <c r="B531" s="6"/>
    </row>
    <row r="532" spans="2:2" ht="15.75" customHeight="1">
      <c r="B532" s="6"/>
    </row>
    <row r="533" spans="2:2" ht="15.75" customHeight="1">
      <c r="B533" s="6"/>
    </row>
    <row r="534" spans="2:2" ht="15.75" customHeight="1">
      <c r="B534" s="6"/>
    </row>
    <row r="535" spans="2:2" ht="15.75" customHeight="1">
      <c r="B535" s="6"/>
    </row>
    <row r="536" spans="2:2" ht="15.75" customHeight="1">
      <c r="B536" s="6"/>
    </row>
    <row r="537" spans="2:2" ht="15.75" customHeight="1">
      <c r="B537" s="6"/>
    </row>
    <row r="538" spans="2:2" ht="15.75" customHeight="1">
      <c r="B538" s="6"/>
    </row>
    <row r="539" spans="2:2" ht="15.75" customHeight="1">
      <c r="B539" s="6"/>
    </row>
    <row r="540" spans="2:2" ht="15.75" customHeight="1">
      <c r="B540" s="6"/>
    </row>
    <row r="541" spans="2:2" ht="15.75" customHeight="1">
      <c r="B541" s="6"/>
    </row>
    <row r="542" spans="2:2" ht="15.75" customHeight="1">
      <c r="B542" s="6"/>
    </row>
    <row r="543" spans="2:2" ht="15.75" customHeight="1">
      <c r="B543" s="6"/>
    </row>
    <row r="544" spans="2:2" ht="15.75" customHeight="1">
      <c r="B544" s="6"/>
    </row>
    <row r="545" spans="2:2" ht="15.75" customHeight="1">
      <c r="B545" s="6"/>
    </row>
    <row r="546" spans="2:2" ht="15.75" customHeight="1">
      <c r="B546" s="6"/>
    </row>
    <row r="547" spans="2:2" ht="15.75" customHeight="1">
      <c r="B547" s="6"/>
    </row>
    <row r="548" spans="2:2" ht="15.75" customHeight="1">
      <c r="B548" s="6"/>
    </row>
    <row r="549" spans="2:2" ht="15.75" customHeight="1">
      <c r="B549" s="6"/>
    </row>
    <row r="550" spans="2:2" ht="15.75" customHeight="1">
      <c r="B550" s="6"/>
    </row>
    <row r="551" spans="2:2" ht="15.75" customHeight="1">
      <c r="B551" s="6"/>
    </row>
    <row r="552" spans="2:2" ht="15.75" customHeight="1">
      <c r="B552" s="6"/>
    </row>
    <row r="553" spans="2:2" ht="15.75" customHeight="1">
      <c r="B553" s="6"/>
    </row>
    <row r="554" spans="2:2" ht="15.75" customHeight="1">
      <c r="B554" s="6"/>
    </row>
    <row r="555" spans="2:2" ht="15.75" customHeight="1">
      <c r="B555" s="6"/>
    </row>
    <row r="556" spans="2:2" ht="15.75" customHeight="1">
      <c r="B556" s="6"/>
    </row>
    <row r="557" spans="2:2" ht="15.75" customHeight="1">
      <c r="B557" s="6"/>
    </row>
    <row r="558" spans="2:2" ht="15.75" customHeight="1">
      <c r="B558" s="6"/>
    </row>
    <row r="559" spans="2:2" ht="15.75" customHeight="1">
      <c r="B559" s="6"/>
    </row>
    <row r="560" spans="2:2" ht="15.75" customHeight="1">
      <c r="B560" s="6"/>
    </row>
    <row r="561" spans="2:2" ht="15.75" customHeight="1">
      <c r="B561" s="6"/>
    </row>
    <row r="562" spans="2:2" ht="15.75" customHeight="1">
      <c r="B562" s="6"/>
    </row>
    <row r="563" spans="2:2" ht="15.75" customHeight="1">
      <c r="B563" s="6"/>
    </row>
    <row r="564" spans="2:2" ht="15.75" customHeight="1">
      <c r="B564" s="6"/>
    </row>
    <row r="565" spans="2:2" ht="15.75" customHeight="1">
      <c r="B565" s="6"/>
    </row>
    <row r="566" spans="2:2" ht="15.75" customHeight="1">
      <c r="B566" s="6"/>
    </row>
    <row r="567" spans="2:2" ht="15.75" customHeight="1">
      <c r="B567" s="6"/>
    </row>
    <row r="568" spans="2:2" ht="15.75" customHeight="1">
      <c r="B568" s="6"/>
    </row>
    <row r="569" spans="2:2" ht="15.75" customHeight="1">
      <c r="B569" s="6"/>
    </row>
    <row r="570" spans="2:2" ht="15.75" customHeight="1">
      <c r="B570" s="6"/>
    </row>
    <row r="571" spans="2:2" ht="15.75" customHeight="1">
      <c r="B571" s="6"/>
    </row>
    <row r="572" spans="2:2" ht="15.75" customHeight="1">
      <c r="B572" s="6"/>
    </row>
    <row r="573" spans="2:2" ht="15.75" customHeight="1">
      <c r="B573" s="6"/>
    </row>
    <row r="574" spans="2:2" ht="15.75" customHeight="1">
      <c r="B574" s="6"/>
    </row>
    <row r="575" spans="2:2" ht="15.75" customHeight="1">
      <c r="B575" s="6"/>
    </row>
    <row r="576" spans="2:2" ht="15.75" customHeight="1">
      <c r="B576" s="6"/>
    </row>
    <row r="577" spans="2:2" ht="15.75" customHeight="1">
      <c r="B577" s="6"/>
    </row>
    <row r="578" spans="2:2" ht="15.75" customHeight="1">
      <c r="B578" s="6"/>
    </row>
    <row r="579" spans="2:2" ht="15.75" customHeight="1">
      <c r="B579" s="6"/>
    </row>
    <row r="580" spans="2:2" ht="15.75" customHeight="1">
      <c r="B580" s="6"/>
    </row>
    <row r="581" spans="2:2" ht="15.75" customHeight="1">
      <c r="B581" s="6"/>
    </row>
    <row r="582" spans="2:2" ht="15.75" customHeight="1">
      <c r="B582" s="6"/>
    </row>
    <row r="583" spans="2:2" ht="15.75" customHeight="1">
      <c r="B583" s="6"/>
    </row>
    <row r="584" spans="2:2" ht="15.75" customHeight="1">
      <c r="B584" s="6"/>
    </row>
    <row r="585" spans="2:2" ht="15.75" customHeight="1">
      <c r="B585" s="6"/>
    </row>
    <row r="586" spans="2:2" ht="15.75" customHeight="1">
      <c r="B586" s="6"/>
    </row>
    <row r="587" spans="2:2" ht="15.75" customHeight="1">
      <c r="B587" s="6"/>
    </row>
    <row r="588" spans="2:2" ht="15.75" customHeight="1">
      <c r="B588" s="6"/>
    </row>
    <row r="589" spans="2:2" ht="15.75" customHeight="1">
      <c r="B589" s="6"/>
    </row>
    <row r="590" spans="2:2" ht="15.75" customHeight="1">
      <c r="B590" s="6"/>
    </row>
    <row r="591" spans="2:2" ht="15.75" customHeight="1">
      <c r="B591" s="6"/>
    </row>
    <row r="592" spans="2:2" ht="15.75" customHeight="1">
      <c r="B592" s="6"/>
    </row>
    <row r="593" spans="2:2" ht="15.75" customHeight="1">
      <c r="B593" s="6"/>
    </row>
    <row r="594" spans="2:2" ht="15.75" customHeight="1">
      <c r="B594" s="6"/>
    </row>
    <row r="595" spans="2:2" ht="15.75" customHeight="1">
      <c r="B595" s="6"/>
    </row>
    <row r="596" spans="2:2" ht="15.75" customHeight="1">
      <c r="B596" s="6"/>
    </row>
    <row r="597" spans="2:2" ht="15.75" customHeight="1">
      <c r="B597" s="6"/>
    </row>
    <row r="598" spans="2:2" ht="15.75" customHeight="1">
      <c r="B598" s="6"/>
    </row>
    <row r="599" spans="2:2" ht="15.75" customHeight="1">
      <c r="B599" s="6"/>
    </row>
    <row r="600" spans="2:2" ht="15.75" customHeight="1">
      <c r="B600" s="6"/>
    </row>
    <row r="601" spans="2:2" ht="15.75" customHeight="1">
      <c r="B601" s="6"/>
    </row>
    <row r="602" spans="2:2" ht="15.75" customHeight="1">
      <c r="B602" s="6"/>
    </row>
    <row r="603" spans="2:2" ht="15.75" customHeight="1">
      <c r="B603" s="6"/>
    </row>
    <row r="604" spans="2:2" ht="15.75" customHeight="1">
      <c r="B604" s="6"/>
    </row>
    <row r="605" spans="2:2" ht="15.75" customHeight="1">
      <c r="B605" s="6"/>
    </row>
    <row r="606" spans="2:2" ht="15.75" customHeight="1">
      <c r="B606" s="6"/>
    </row>
    <row r="607" spans="2:2" ht="15.75" customHeight="1">
      <c r="B607" s="6"/>
    </row>
    <row r="608" spans="2:2" ht="15.75" customHeight="1">
      <c r="B608" s="6"/>
    </row>
    <row r="609" spans="2:2" ht="15.75" customHeight="1">
      <c r="B609" s="6"/>
    </row>
    <row r="610" spans="2:2" ht="15.75" customHeight="1">
      <c r="B610" s="6"/>
    </row>
    <row r="611" spans="2:2" ht="15.75" customHeight="1">
      <c r="B611" s="6"/>
    </row>
    <row r="612" spans="2:2" ht="15.75" customHeight="1">
      <c r="B612" s="6"/>
    </row>
    <row r="613" spans="2:2" ht="15.75" customHeight="1">
      <c r="B613" s="6"/>
    </row>
    <row r="614" spans="2:2" ht="15.75" customHeight="1">
      <c r="B614" s="6"/>
    </row>
    <row r="615" spans="2:2" ht="15.75" customHeight="1">
      <c r="B615" s="6"/>
    </row>
    <row r="616" spans="2:2" ht="15.75" customHeight="1">
      <c r="B616" s="6"/>
    </row>
    <row r="617" spans="2:2" ht="15.75" customHeight="1">
      <c r="B617" s="6"/>
    </row>
    <row r="618" spans="2:2" ht="15.75" customHeight="1">
      <c r="B618" s="6"/>
    </row>
    <row r="619" spans="2:2" ht="15.75" customHeight="1">
      <c r="B619" s="6"/>
    </row>
    <row r="620" spans="2:2" ht="15.75" customHeight="1">
      <c r="B620" s="6"/>
    </row>
    <row r="621" spans="2:2" ht="15.75" customHeight="1">
      <c r="B621" s="6"/>
    </row>
    <row r="622" spans="2:2" ht="15.75" customHeight="1">
      <c r="B622" s="6"/>
    </row>
    <row r="623" spans="2:2" ht="15.75" customHeight="1">
      <c r="B623" s="6"/>
    </row>
    <row r="624" spans="2:2" ht="15.75" customHeight="1">
      <c r="B624" s="6"/>
    </row>
    <row r="625" spans="2:2" ht="15.75" customHeight="1">
      <c r="B625" s="6"/>
    </row>
    <row r="626" spans="2:2" ht="15.75" customHeight="1">
      <c r="B626" s="6"/>
    </row>
    <row r="627" spans="2:2" ht="15.75" customHeight="1">
      <c r="B627" s="6"/>
    </row>
    <row r="628" spans="2:2" ht="15.75" customHeight="1">
      <c r="B628" s="6"/>
    </row>
    <row r="629" spans="2:2" ht="15.75" customHeight="1">
      <c r="B629" s="6"/>
    </row>
    <row r="630" spans="2:2" ht="15.75" customHeight="1">
      <c r="B630" s="6"/>
    </row>
    <row r="631" spans="2:2" ht="15.75" customHeight="1">
      <c r="B631" s="6"/>
    </row>
    <row r="632" spans="2:2" ht="15.75" customHeight="1">
      <c r="B632" s="6"/>
    </row>
    <row r="633" spans="2:2" ht="15.75" customHeight="1">
      <c r="B633" s="6"/>
    </row>
    <row r="634" spans="2:2" ht="15.75" customHeight="1">
      <c r="B634" s="6"/>
    </row>
    <row r="635" spans="2:2" ht="15.75" customHeight="1">
      <c r="B635" s="6"/>
    </row>
    <row r="636" spans="2:2" ht="15.75" customHeight="1">
      <c r="B636" s="6"/>
    </row>
    <row r="637" spans="2:2" ht="15.75" customHeight="1">
      <c r="B637" s="6"/>
    </row>
    <row r="638" spans="2:2" ht="15.75" customHeight="1">
      <c r="B638" s="6"/>
    </row>
    <row r="639" spans="2:2" ht="15.75" customHeight="1">
      <c r="B639" s="6"/>
    </row>
    <row r="640" spans="2:2" ht="15.75" customHeight="1">
      <c r="B640" s="6"/>
    </row>
    <row r="641" spans="2:2" ht="15.75" customHeight="1">
      <c r="B641" s="6"/>
    </row>
    <row r="642" spans="2:2" ht="15.75" customHeight="1">
      <c r="B642" s="6"/>
    </row>
    <row r="643" spans="2:2" ht="15.75" customHeight="1">
      <c r="B643" s="6"/>
    </row>
    <row r="644" spans="2:2" ht="15.75" customHeight="1">
      <c r="B644" s="6"/>
    </row>
    <row r="645" spans="2:2" ht="15.75" customHeight="1">
      <c r="B645" s="6"/>
    </row>
    <row r="646" spans="2:2" ht="15.75" customHeight="1">
      <c r="B646" s="6"/>
    </row>
    <row r="647" spans="2:2" ht="15.75" customHeight="1">
      <c r="B647" s="6"/>
    </row>
    <row r="648" spans="2:2" ht="15.75" customHeight="1">
      <c r="B648" s="6"/>
    </row>
    <row r="649" spans="2:2" ht="15.75" customHeight="1">
      <c r="B649" s="6"/>
    </row>
    <row r="650" spans="2:2" ht="15.75" customHeight="1">
      <c r="B650" s="6"/>
    </row>
    <row r="651" spans="2:2" ht="15.75" customHeight="1">
      <c r="B651" s="6"/>
    </row>
    <row r="652" spans="2:2" ht="15.75" customHeight="1">
      <c r="B652" s="6"/>
    </row>
    <row r="653" spans="2:2" ht="15.75" customHeight="1">
      <c r="B653" s="6"/>
    </row>
    <row r="654" spans="2:2" ht="15.75" customHeight="1">
      <c r="B654" s="6"/>
    </row>
    <row r="655" spans="2:2" ht="15.75" customHeight="1">
      <c r="B655" s="6"/>
    </row>
    <row r="656" spans="2:2" ht="15.75" customHeight="1">
      <c r="B656" s="6"/>
    </row>
    <row r="657" spans="2:2" ht="15.75" customHeight="1">
      <c r="B657" s="6"/>
    </row>
    <row r="658" spans="2:2" ht="15.75" customHeight="1">
      <c r="B658" s="6"/>
    </row>
    <row r="659" spans="2:2" ht="15.75" customHeight="1">
      <c r="B659" s="6"/>
    </row>
    <row r="660" spans="2:2" ht="15.75" customHeight="1">
      <c r="B660" s="6"/>
    </row>
    <row r="661" spans="2:2" ht="15.75" customHeight="1">
      <c r="B661" s="6"/>
    </row>
    <row r="662" spans="2:2" ht="15.75" customHeight="1">
      <c r="B662" s="6"/>
    </row>
    <row r="663" spans="2:2" ht="15.75" customHeight="1">
      <c r="B663" s="6"/>
    </row>
    <row r="664" spans="2:2" ht="15.75" customHeight="1">
      <c r="B664" s="6"/>
    </row>
    <row r="665" spans="2:2" ht="15.75" customHeight="1">
      <c r="B665" s="6"/>
    </row>
    <row r="666" spans="2:2" ht="15.75" customHeight="1">
      <c r="B666" s="6"/>
    </row>
    <row r="667" spans="2:2" ht="15.75" customHeight="1">
      <c r="B667" s="6"/>
    </row>
    <row r="668" spans="2:2" ht="15.75" customHeight="1">
      <c r="B668" s="6"/>
    </row>
    <row r="669" spans="2:2" ht="15.75" customHeight="1">
      <c r="B669" s="6"/>
    </row>
    <row r="670" spans="2:2" ht="15.75" customHeight="1">
      <c r="B670" s="6"/>
    </row>
    <row r="671" spans="2:2" ht="15.75" customHeight="1">
      <c r="B671" s="6"/>
    </row>
    <row r="672" spans="2:2" ht="15.75" customHeight="1">
      <c r="B672" s="6"/>
    </row>
    <row r="673" spans="2:2" ht="15.75" customHeight="1">
      <c r="B673" s="6"/>
    </row>
    <row r="674" spans="2:2" ht="15.75" customHeight="1">
      <c r="B674" s="6"/>
    </row>
    <row r="675" spans="2:2" ht="15.75" customHeight="1">
      <c r="B675" s="6"/>
    </row>
    <row r="676" spans="2:2" ht="15.75" customHeight="1">
      <c r="B676" s="6"/>
    </row>
    <row r="677" spans="2:2" ht="15.75" customHeight="1">
      <c r="B677" s="6"/>
    </row>
    <row r="678" spans="2:2" ht="15.75" customHeight="1">
      <c r="B678" s="6"/>
    </row>
    <row r="679" spans="2:2" ht="15.75" customHeight="1">
      <c r="B679" s="6"/>
    </row>
    <row r="680" spans="2:2" ht="15.75" customHeight="1">
      <c r="B680" s="6"/>
    </row>
    <row r="681" spans="2:2" ht="15.75" customHeight="1">
      <c r="B681" s="6"/>
    </row>
    <row r="682" spans="2:2" ht="15.75" customHeight="1">
      <c r="B682" s="6"/>
    </row>
    <row r="683" spans="2:2" ht="15.75" customHeight="1">
      <c r="B683" s="6"/>
    </row>
    <row r="684" spans="2:2" ht="15.75" customHeight="1">
      <c r="B684" s="6"/>
    </row>
    <row r="685" spans="2:2" ht="15.75" customHeight="1">
      <c r="B685" s="6"/>
    </row>
    <row r="686" spans="2:2" ht="15.75" customHeight="1">
      <c r="B686" s="6"/>
    </row>
    <row r="687" spans="2:2" ht="15.75" customHeight="1">
      <c r="B687" s="6"/>
    </row>
    <row r="688" spans="2:2" ht="15.75" customHeight="1">
      <c r="B688" s="6"/>
    </row>
    <row r="689" spans="2:2" ht="15.75" customHeight="1">
      <c r="B689" s="6"/>
    </row>
    <row r="690" spans="2:2" ht="15.75" customHeight="1">
      <c r="B690" s="6"/>
    </row>
    <row r="691" spans="2:2" ht="15.75" customHeight="1">
      <c r="B691" s="6"/>
    </row>
    <row r="692" spans="2:2" ht="15.75" customHeight="1">
      <c r="B692" s="6"/>
    </row>
    <row r="693" spans="2:2" ht="15.75" customHeight="1">
      <c r="B693" s="6"/>
    </row>
    <row r="694" spans="2:2" ht="15.75" customHeight="1">
      <c r="B694" s="6"/>
    </row>
    <row r="695" spans="2:2" ht="15.75" customHeight="1">
      <c r="B695" s="6"/>
    </row>
    <row r="696" spans="2:2" ht="15.75" customHeight="1">
      <c r="B696" s="6"/>
    </row>
    <row r="697" spans="2:2" ht="15.75" customHeight="1">
      <c r="B697" s="6"/>
    </row>
    <row r="698" spans="2:2" ht="15.75" customHeight="1">
      <c r="B698" s="6"/>
    </row>
    <row r="699" spans="2:2" ht="15.75" customHeight="1">
      <c r="B699" s="6"/>
    </row>
    <row r="700" spans="2:2" ht="15.75" customHeight="1">
      <c r="B700" s="6"/>
    </row>
    <row r="701" spans="2:2" ht="15.75" customHeight="1">
      <c r="B701" s="6"/>
    </row>
    <row r="702" spans="2:2" ht="15.75" customHeight="1">
      <c r="B702" s="6"/>
    </row>
    <row r="703" spans="2:2" ht="15.75" customHeight="1">
      <c r="B703" s="6"/>
    </row>
    <row r="704" spans="2:2" ht="15.75" customHeight="1">
      <c r="B704" s="6"/>
    </row>
    <row r="705" spans="2:2" ht="15.75" customHeight="1">
      <c r="B705" s="6"/>
    </row>
    <row r="706" spans="2:2" ht="15.75" customHeight="1">
      <c r="B706" s="6"/>
    </row>
    <row r="707" spans="2:2" ht="15.75" customHeight="1">
      <c r="B707" s="6"/>
    </row>
    <row r="708" spans="2:2" ht="15.75" customHeight="1">
      <c r="B708" s="6"/>
    </row>
    <row r="709" spans="2:2" ht="15.75" customHeight="1">
      <c r="B709" s="6"/>
    </row>
    <row r="710" spans="2:2" ht="15.75" customHeight="1">
      <c r="B710" s="6"/>
    </row>
    <row r="711" spans="2:2" ht="15.75" customHeight="1">
      <c r="B711" s="6"/>
    </row>
    <row r="712" spans="2:2" ht="15.75" customHeight="1">
      <c r="B712" s="6"/>
    </row>
    <row r="713" spans="2:2" ht="15.75" customHeight="1">
      <c r="B713" s="6"/>
    </row>
    <row r="714" spans="2:2" ht="15.75" customHeight="1">
      <c r="B714" s="6"/>
    </row>
    <row r="715" spans="2:2" ht="15.75" customHeight="1">
      <c r="B715" s="6"/>
    </row>
    <row r="716" spans="2:2" ht="15.75" customHeight="1">
      <c r="B716" s="6"/>
    </row>
    <row r="717" spans="2:2" ht="15.75" customHeight="1">
      <c r="B717" s="6"/>
    </row>
    <row r="718" spans="2:2" ht="15.75" customHeight="1">
      <c r="B718" s="6"/>
    </row>
    <row r="719" spans="2:2" ht="15.75" customHeight="1">
      <c r="B719" s="6"/>
    </row>
    <row r="720" spans="2:2" ht="15.75" customHeight="1">
      <c r="B720" s="6"/>
    </row>
    <row r="721" spans="2:2" ht="15.75" customHeight="1">
      <c r="B721" s="6"/>
    </row>
    <row r="722" spans="2:2" ht="15.75" customHeight="1">
      <c r="B722" s="6"/>
    </row>
    <row r="723" spans="2:2" ht="15.75" customHeight="1">
      <c r="B723" s="6"/>
    </row>
    <row r="724" spans="2:2" ht="15.75" customHeight="1">
      <c r="B724" s="6"/>
    </row>
    <row r="725" spans="2:2" ht="15.75" customHeight="1">
      <c r="B725" s="6"/>
    </row>
    <row r="726" spans="2:2" ht="15.75" customHeight="1">
      <c r="B726" s="6"/>
    </row>
    <row r="727" spans="2:2" ht="15.75" customHeight="1">
      <c r="B727" s="6"/>
    </row>
    <row r="728" spans="2:2" ht="15.75" customHeight="1">
      <c r="B728" s="6"/>
    </row>
    <row r="729" spans="2:2" ht="15.75" customHeight="1">
      <c r="B729" s="6"/>
    </row>
    <row r="730" spans="2:2" ht="15.75" customHeight="1">
      <c r="B730" s="6"/>
    </row>
    <row r="731" spans="2:2" ht="15.75" customHeight="1">
      <c r="B731" s="6"/>
    </row>
    <row r="732" spans="2:2" ht="15.75" customHeight="1">
      <c r="B732" s="6"/>
    </row>
    <row r="733" spans="2:2" ht="15.75" customHeight="1">
      <c r="B733" s="6"/>
    </row>
    <row r="734" spans="2:2" ht="15.75" customHeight="1">
      <c r="B734" s="6"/>
    </row>
    <row r="735" spans="2:2" ht="15.75" customHeight="1">
      <c r="B735" s="6"/>
    </row>
    <row r="736" spans="2:2" ht="15.75" customHeight="1">
      <c r="B736" s="6"/>
    </row>
    <row r="737" spans="2:2" ht="15.75" customHeight="1">
      <c r="B737" s="6"/>
    </row>
    <row r="738" spans="2:2" ht="15.75" customHeight="1">
      <c r="B738" s="6"/>
    </row>
    <row r="739" spans="2:2" ht="15.75" customHeight="1">
      <c r="B739" s="6"/>
    </row>
    <row r="740" spans="2:2" ht="15.75" customHeight="1">
      <c r="B740" s="6"/>
    </row>
    <row r="741" spans="2:2" ht="15.75" customHeight="1">
      <c r="B741" s="6"/>
    </row>
    <row r="742" spans="2:2" ht="15.75" customHeight="1">
      <c r="B742" s="6"/>
    </row>
    <row r="743" spans="2:2" ht="15.75" customHeight="1">
      <c r="B743" s="6"/>
    </row>
    <row r="744" spans="2:2" ht="15.75" customHeight="1">
      <c r="B744" s="6"/>
    </row>
    <row r="745" spans="2:2" ht="15.75" customHeight="1">
      <c r="B745" s="6"/>
    </row>
    <row r="746" spans="2:2" ht="15.75" customHeight="1">
      <c r="B746" s="6"/>
    </row>
    <row r="747" spans="2:2" ht="15.75" customHeight="1">
      <c r="B747" s="6"/>
    </row>
    <row r="748" spans="2:2" ht="15.75" customHeight="1">
      <c r="B748" s="6"/>
    </row>
    <row r="749" spans="2:2" ht="15.75" customHeight="1">
      <c r="B749" s="6"/>
    </row>
    <row r="750" spans="2:2" ht="15.75" customHeight="1">
      <c r="B750" s="6"/>
    </row>
    <row r="751" spans="2:2" ht="15.75" customHeight="1">
      <c r="B751" s="6"/>
    </row>
    <row r="752" spans="2:2" ht="15.75" customHeight="1">
      <c r="B752" s="6"/>
    </row>
    <row r="753" spans="2:2" ht="15.75" customHeight="1">
      <c r="B753" s="6"/>
    </row>
    <row r="754" spans="2:2" ht="15.75" customHeight="1">
      <c r="B754" s="6"/>
    </row>
    <row r="755" spans="2:2" ht="15.75" customHeight="1">
      <c r="B755" s="6"/>
    </row>
    <row r="756" spans="2:2" ht="15.75" customHeight="1">
      <c r="B756" s="6"/>
    </row>
    <row r="757" spans="2:2" ht="15.75" customHeight="1">
      <c r="B757" s="6"/>
    </row>
    <row r="758" spans="2:2" ht="15.75" customHeight="1">
      <c r="B758" s="6"/>
    </row>
    <row r="759" spans="2:2" ht="15.75" customHeight="1">
      <c r="B759" s="6"/>
    </row>
    <row r="760" spans="2:2" ht="15.75" customHeight="1">
      <c r="B760" s="6"/>
    </row>
    <row r="761" spans="2:2" ht="15.75" customHeight="1">
      <c r="B761" s="6"/>
    </row>
    <row r="762" spans="2:2" ht="15.75" customHeight="1">
      <c r="B762" s="6"/>
    </row>
    <row r="763" spans="2:2" ht="15.75" customHeight="1">
      <c r="B763" s="6"/>
    </row>
    <row r="764" spans="2:2" ht="15.75" customHeight="1">
      <c r="B764" s="6"/>
    </row>
    <row r="765" spans="2:2" ht="15.75" customHeight="1">
      <c r="B765" s="6"/>
    </row>
    <row r="766" spans="2:2" ht="15.75" customHeight="1">
      <c r="B766" s="6"/>
    </row>
    <row r="767" spans="2:2" ht="15.75" customHeight="1">
      <c r="B767" s="6"/>
    </row>
    <row r="768" spans="2:2" ht="15.75" customHeight="1">
      <c r="B768" s="6"/>
    </row>
    <row r="769" spans="2:2" ht="15.75" customHeight="1">
      <c r="B769" s="6"/>
    </row>
    <row r="770" spans="2:2" ht="15.75" customHeight="1">
      <c r="B770" s="6"/>
    </row>
    <row r="771" spans="2:2" ht="15.75" customHeight="1">
      <c r="B771" s="6"/>
    </row>
    <row r="772" spans="2:2" ht="15.75" customHeight="1">
      <c r="B772" s="6"/>
    </row>
    <row r="773" spans="2:2" ht="15.75" customHeight="1">
      <c r="B773" s="6"/>
    </row>
    <row r="774" spans="2:2" ht="15.75" customHeight="1">
      <c r="B774" s="6"/>
    </row>
    <row r="775" spans="2:2" ht="15.75" customHeight="1">
      <c r="B775" s="6"/>
    </row>
    <row r="776" spans="2:2" ht="15.75" customHeight="1">
      <c r="B776" s="6"/>
    </row>
    <row r="777" spans="2:2" ht="15.75" customHeight="1">
      <c r="B777" s="6"/>
    </row>
    <row r="778" spans="2:2" ht="15.75" customHeight="1">
      <c r="B778" s="6"/>
    </row>
    <row r="779" spans="2:2" ht="15.75" customHeight="1">
      <c r="B779" s="6"/>
    </row>
    <row r="780" spans="2:2" ht="15.75" customHeight="1">
      <c r="B780" s="6"/>
    </row>
    <row r="781" spans="2:2" ht="15.75" customHeight="1">
      <c r="B781" s="6"/>
    </row>
    <row r="782" spans="2:2" ht="15.75" customHeight="1">
      <c r="B782" s="6"/>
    </row>
    <row r="783" spans="2:2" ht="15.75" customHeight="1">
      <c r="B783" s="6"/>
    </row>
    <row r="784" spans="2:2" ht="15.75" customHeight="1">
      <c r="B784" s="6"/>
    </row>
    <row r="785" spans="2:2" ht="15.75" customHeight="1">
      <c r="B785" s="6"/>
    </row>
    <row r="786" spans="2:2" ht="15.75" customHeight="1">
      <c r="B786" s="6"/>
    </row>
    <row r="787" spans="2:2" ht="15.75" customHeight="1">
      <c r="B787" s="6"/>
    </row>
    <row r="788" spans="2:2" ht="15.75" customHeight="1">
      <c r="B788" s="6"/>
    </row>
    <row r="789" spans="2:2" ht="15.75" customHeight="1">
      <c r="B789" s="6"/>
    </row>
    <row r="790" spans="2:2" ht="15.75" customHeight="1">
      <c r="B790" s="6"/>
    </row>
    <row r="791" spans="2:2" ht="15.75" customHeight="1">
      <c r="B791" s="6"/>
    </row>
    <row r="792" spans="2:2" ht="15.75" customHeight="1">
      <c r="B792" s="6"/>
    </row>
    <row r="793" spans="2:2" ht="15.75" customHeight="1">
      <c r="B793" s="6"/>
    </row>
    <row r="794" spans="2:2" ht="15.75" customHeight="1">
      <c r="B794" s="6"/>
    </row>
    <row r="795" spans="2:2" ht="15.75" customHeight="1">
      <c r="B795" s="6"/>
    </row>
    <row r="796" spans="2:2" ht="15.75" customHeight="1">
      <c r="B796" s="6"/>
    </row>
    <row r="797" spans="2:2" ht="15.75" customHeight="1">
      <c r="B797" s="6"/>
    </row>
    <row r="798" spans="2:2" ht="15.75" customHeight="1">
      <c r="B798" s="6"/>
    </row>
    <row r="799" spans="2:2" ht="15.75" customHeight="1">
      <c r="B799" s="6"/>
    </row>
    <row r="800" spans="2:2" ht="15.75" customHeight="1">
      <c r="B800" s="6"/>
    </row>
    <row r="801" spans="2:2" ht="15.75" customHeight="1">
      <c r="B801" s="6"/>
    </row>
    <row r="802" spans="2:2" ht="15.75" customHeight="1">
      <c r="B802" s="6"/>
    </row>
    <row r="803" spans="2:2" ht="15.75" customHeight="1">
      <c r="B803" s="6"/>
    </row>
    <row r="804" spans="2:2" ht="15.75" customHeight="1">
      <c r="B804" s="6"/>
    </row>
    <row r="805" spans="2:2" ht="15.75" customHeight="1">
      <c r="B805" s="6"/>
    </row>
    <row r="806" spans="2:2" ht="15.75" customHeight="1">
      <c r="B806" s="6"/>
    </row>
    <row r="807" spans="2:2" ht="15.75" customHeight="1">
      <c r="B807" s="6"/>
    </row>
    <row r="808" spans="2:2" ht="15.75" customHeight="1">
      <c r="B808" s="6"/>
    </row>
    <row r="809" spans="2:2" ht="15.75" customHeight="1">
      <c r="B809" s="6"/>
    </row>
    <row r="810" spans="2:2" ht="15.75" customHeight="1">
      <c r="B810" s="6"/>
    </row>
    <row r="811" spans="2:2" ht="15.75" customHeight="1">
      <c r="B811" s="6"/>
    </row>
    <row r="812" spans="2:2" ht="15.75" customHeight="1">
      <c r="B812" s="6"/>
    </row>
    <row r="813" spans="2:2" ht="15.75" customHeight="1">
      <c r="B813" s="6"/>
    </row>
    <row r="814" spans="2:2" ht="15.75" customHeight="1">
      <c r="B814" s="6"/>
    </row>
    <row r="815" spans="2:2" ht="15.75" customHeight="1">
      <c r="B815" s="6"/>
    </row>
    <row r="816" spans="2:2" ht="15.75" customHeight="1">
      <c r="B816" s="6"/>
    </row>
    <row r="817" spans="2:2" ht="15.75" customHeight="1">
      <c r="B817" s="6"/>
    </row>
    <row r="818" spans="2:2" ht="15.75" customHeight="1">
      <c r="B818" s="6"/>
    </row>
    <row r="819" spans="2:2" ht="15.75" customHeight="1">
      <c r="B819" s="6"/>
    </row>
    <row r="820" spans="2:2" ht="15.75" customHeight="1">
      <c r="B820" s="6"/>
    </row>
    <row r="821" spans="2:2" ht="15.75" customHeight="1">
      <c r="B821" s="6"/>
    </row>
    <row r="822" spans="2:2" ht="15.75" customHeight="1">
      <c r="B822" s="6"/>
    </row>
    <row r="823" spans="2:2" ht="15.75" customHeight="1">
      <c r="B823" s="6"/>
    </row>
    <row r="824" spans="2:2" ht="15.75" customHeight="1">
      <c r="B824" s="6"/>
    </row>
    <row r="825" spans="2:2" ht="15.75" customHeight="1">
      <c r="B825" s="6"/>
    </row>
    <row r="826" spans="2:2" ht="15.75" customHeight="1">
      <c r="B826" s="6"/>
    </row>
    <row r="827" spans="2:2" ht="15.75" customHeight="1">
      <c r="B827" s="6"/>
    </row>
    <row r="828" spans="2:2" ht="15.75" customHeight="1">
      <c r="B828" s="6"/>
    </row>
    <row r="829" spans="2:2" ht="15.75" customHeight="1">
      <c r="B829" s="6"/>
    </row>
    <row r="830" spans="2:2" ht="15.75" customHeight="1">
      <c r="B830" s="6"/>
    </row>
    <row r="831" spans="2:2" ht="15.75" customHeight="1">
      <c r="B831" s="6"/>
    </row>
    <row r="832" spans="2:2" ht="15.75" customHeight="1">
      <c r="B832" s="6"/>
    </row>
    <row r="833" spans="2:2" ht="15.75" customHeight="1">
      <c r="B833" s="6"/>
    </row>
    <row r="834" spans="2:2" ht="15.75" customHeight="1">
      <c r="B834" s="6"/>
    </row>
    <row r="835" spans="2:2" ht="15.75" customHeight="1">
      <c r="B835" s="6"/>
    </row>
    <row r="836" spans="2:2" ht="15.75" customHeight="1">
      <c r="B836" s="6"/>
    </row>
    <row r="837" spans="2:2" ht="15.75" customHeight="1">
      <c r="B837" s="6"/>
    </row>
    <row r="838" spans="2:2" ht="15.75" customHeight="1">
      <c r="B838" s="6"/>
    </row>
    <row r="839" spans="2:2" ht="15.75" customHeight="1">
      <c r="B839" s="6"/>
    </row>
    <row r="840" spans="2:2" ht="15.75" customHeight="1">
      <c r="B840" s="6"/>
    </row>
    <row r="841" spans="2:2" ht="15.75" customHeight="1">
      <c r="B841" s="6"/>
    </row>
    <row r="842" spans="2:2" ht="15.75" customHeight="1">
      <c r="B842" s="6"/>
    </row>
    <row r="843" spans="2:2" ht="15.75" customHeight="1">
      <c r="B843" s="6"/>
    </row>
    <row r="844" spans="2:2" ht="15.75" customHeight="1">
      <c r="B844" s="6"/>
    </row>
    <row r="845" spans="2:2" ht="15.75" customHeight="1">
      <c r="B845" s="6"/>
    </row>
    <row r="846" spans="2:2" ht="15.75" customHeight="1">
      <c r="B846" s="6"/>
    </row>
    <row r="847" spans="2:2" ht="15.75" customHeight="1">
      <c r="B847" s="6"/>
    </row>
    <row r="848" spans="2:2" ht="15.75" customHeight="1">
      <c r="B848" s="6"/>
    </row>
    <row r="849" spans="2:2" ht="15.75" customHeight="1">
      <c r="B849" s="6"/>
    </row>
    <row r="850" spans="2:2" ht="15.75" customHeight="1">
      <c r="B850" s="6"/>
    </row>
    <row r="851" spans="2:2" ht="15.75" customHeight="1">
      <c r="B851" s="6"/>
    </row>
    <row r="852" spans="2:2" ht="15.75" customHeight="1">
      <c r="B852" s="6"/>
    </row>
    <row r="853" spans="2:2" ht="15.75" customHeight="1">
      <c r="B853" s="6"/>
    </row>
    <row r="854" spans="2:2" ht="15.75" customHeight="1">
      <c r="B854" s="6"/>
    </row>
    <row r="855" spans="2:2" ht="15.75" customHeight="1">
      <c r="B855" s="6"/>
    </row>
    <row r="856" spans="2:2" ht="15.75" customHeight="1">
      <c r="B856" s="6"/>
    </row>
    <row r="857" spans="2:2" ht="15.75" customHeight="1">
      <c r="B857" s="6"/>
    </row>
    <row r="858" spans="2:2" ht="15.75" customHeight="1">
      <c r="B858" s="6"/>
    </row>
    <row r="859" spans="2:2" ht="15.75" customHeight="1">
      <c r="B859" s="6"/>
    </row>
    <row r="860" spans="2:2" ht="15.75" customHeight="1">
      <c r="B860" s="6"/>
    </row>
    <row r="861" spans="2:2" ht="15.75" customHeight="1">
      <c r="B861" s="6"/>
    </row>
    <row r="862" spans="2:2" ht="15.75" customHeight="1">
      <c r="B862" s="6"/>
    </row>
    <row r="863" spans="2:2" ht="15.75" customHeight="1">
      <c r="B863" s="6"/>
    </row>
    <row r="864" spans="2:2" ht="15.75" customHeight="1">
      <c r="B864" s="6"/>
    </row>
    <row r="865" spans="2:2" ht="15.75" customHeight="1">
      <c r="B865" s="6"/>
    </row>
    <row r="866" spans="2:2" ht="15.75" customHeight="1">
      <c r="B866" s="6"/>
    </row>
    <row r="867" spans="2:2" ht="15.75" customHeight="1">
      <c r="B867" s="6"/>
    </row>
    <row r="868" spans="2:2" ht="15.75" customHeight="1">
      <c r="B868" s="6"/>
    </row>
    <row r="869" spans="2:2" ht="15.75" customHeight="1">
      <c r="B869" s="6"/>
    </row>
    <row r="870" spans="2:2" ht="15.75" customHeight="1">
      <c r="B870" s="6"/>
    </row>
    <row r="871" spans="2:2" ht="15.75" customHeight="1">
      <c r="B871" s="6"/>
    </row>
    <row r="872" spans="2:2" ht="15.75" customHeight="1">
      <c r="B872" s="6"/>
    </row>
    <row r="873" spans="2:2" ht="15.75" customHeight="1">
      <c r="B873" s="6"/>
    </row>
    <row r="874" spans="2:2" ht="15.75" customHeight="1">
      <c r="B874" s="6"/>
    </row>
    <row r="875" spans="2:2" ht="15.75" customHeight="1">
      <c r="B875" s="6"/>
    </row>
    <row r="876" spans="2:2" ht="15.75" customHeight="1">
      <c r="B876" s="6"/>
    </row>
    <row r="877" spans="2:2" ht="15.75" customHeight="1">
      <c r="B877" s="6"/>
    </row>
    <row r="878" spans="2:2" ht="15.75" customHeight="1">
      <c r="B878" s="6"/>
    </row>
    <row r="879" spans="2:2" ht="15.75" customHeight="1">
      <c r="B879" s="6"/>
    </row>
    <row r="880" spans="2:2" ht="15.75" customHeight="1">
      <c r="B880" s="6"/>
    </row>
    <row r="881" spans="2:2" ht="15.75" customHeight="1">
      <c r="B881" s="6"/>
    </row>
    <row r="882" spans="2:2" ht="15.75" customHeight="1">
      <c r="B882" s="6"/>
    </row>
    <row r="883" spans="2:2" ht="15.75" customHeight="1">
      <c r="B883" s="6"/>
    </row>
    <row r="884" spans="2:2" ht="15.75" customHeight="1">
      <c r="B884" s="6"/>
    </row>
    <row r="885" spans="2:2" ht="15.75" customHeight="1">
      <c r="B885" s="6"/>
    </row>
    <row r="886" spans="2:2" ht="15.75" customHeight="1">
      <c r="B886" s="6"/>
    </row>
    <row r="887" spans="2:2" ht="15.75" customHeight="1">
      <c r="B887" s="6"/>
    </row>
    <row r="888" spans="2:2" ht="15.75" customHeight="1">
      <c r="B888" s="6"/>
    </row>
    <row r="889" spans="2:2" ht="15.75" customHeight="1">
      <c r="B889" s="6"/>
    </row>
    <row r="890" spans="2:2" ht="15.75" customHeight="1">
      <c r="B890" s="6"/>
    </row>
    <row r="891" spans="2:2" ht="15.75" customHeight="1">
      <c r="B891" s="6"/>
    </row>
    <row r="892" spans="2:2" ht="15.75" customHeight="1">
      <c r="B892" s="6"/>
    </row>
    <row r="893" spans="2:2" ht="15.75" customHeight="1">
      <c r="B893" s="6"/>
    </row>
    <row r="894" spans="2:2" ht="15.75" customHeight="1">
      <c r="B894" s="6"/>
    </row>
    <row r="895" spans="2:2" ht="15.75" customHeight="1">
      <c r="B895" s="6"/>
    </row>
    <row r="896" spans="2:2" ht="15.75" customHeight="1">
      <c r="B896" s="6"/>
    </row>
    <row r="897" spans="2:2" ht="15.75" customHeight="1">
      <c r="B897" s="6"/>
    </row>
    <row r="898" spans="2:2" ht="15.75" customHeight="1">
      <c r="B898" s="6"/>
    </row>
    <row r="899" spans="2:2" ht="15.75" customHeight="1">
      <c r="B899" s="6"/>
    </row>
    <row r="900" spans="2:2" ht="15.75" customHeight="1">
      <c r="B900" s="6"/>
    </row>
    <row r="901" spans="2:2" ht="15.75" customHeight="1">
      <c r="B901" s="6"/>
    </row>
    <row r="902" spans="2:2" ht="15.75" customHeight="1">
      <c r="B902" s="6"/>
    </row>
    <row r="903" spans="2:2" ht="15.75" customHeight="1">
      <c r="B903" s="6"/>
    </row>
    <row r="904" spans="2:2" ht="15.75" customHeight="1">
      <c r="B904" s="6"/>
    </row>
    <row r="905" spans="2:2" ht="15.75" customHeight="1">
      <c r="B905" s="6"/>
    </row>
    <row r="906" spans="2:2" ht="15.75" customHeight="1">
      <c r="B906" s="6"/>
    </row>
    <row r="907" spans="2:2" ht="15.75" customHeight="1">
      <c r="B907" s="6"/>
    </row>
    <row r="908" spans="2:2" ht="15.75" customHeight="1">
      <c r="B908" s="6"/>
    </row>
    <row r="909" spans="2:2" ht="15.75" customHeight="1">
      <c r="B909" s="6"/>
    </row>
    <row r="910" spans="2:2" ht="15.75" customHeight="1">
      <c r="B910" s="6"/>
    </row>
    <row r="911" spans="2:2" ht="15.75" customHeight="1">
      <c r="B911" s="6"/>
    </row>
    <row r="912" spans="2:2" ht="15.75" customHeight="1">
      <c r="B912" s="6"/>
    </row>
    <row r="913" spans="2:2" ht="15.75" customHeight="1">
      <c r="B913" s="6"/>
    </row>
    <row r="914" spans="2:2" ht="15.75" customHeight="1">
      <c r="B914" s="6"/>
    </row>
    <row r="915" spans="2:2" ht="15.75" customHeight="1">
      <c r="B915" s="6"/>
    </row>
    <row r="916" spans="2:2" ht="15.75" customHeight="1">
      <c r="B916" s="6"/>
    </row>
    <row r="917" spans="2:2" ht="15.75" customHeight="1">
      <c r="B917" s="6"/>
    </row>
    <row r="918" spans="2:2" ht="15.75" customHeight="1">
      <c r="B918" s="6"/>
    </row>
    <row r="919" spans="2:2" ht="15.75" customHeight="1">
      <c r="B919" s="6"/>
    </row>
    <row r="920" spans="2:2" ht="15.75" customHeight="1">
      <c r="B920" s="6"/>
    </row>
    <row r="921" spans="2:2" ht="15.75" customHeight="1">
      <c r="B921" s="6"/>
    </row>
    <row r="922" spans="2:2" ht="15.75" customHeight="1">
      <c r="B922" s="6"/>
    </row>
    <row r="923" spans="2:2" ht="15.75" customHeight="1">
      <c r="B923" s="6"/>
    </row>
    <row r="924" spans="2:2" ht="15.75" customHeight="1">
      <c r="B924" s="6"/>
    </row>
    <row r="925" spans="2:2" ht="15.75" customHeight="1">
      <c r="B925" s="6"/>
    </row>
    <row r="926" spans="2:2" ht="15.75" customHeight="1">
      <c r="B926" s="6"/>
    </row>
    <row r="927" spans="2:2" ht="15.75" customHeight="1">
      <c r="B927" s="6"/>
    </row>
    <row r="928" spans="2:2" ht="15.75" customHeight="1">
      <c r="B928" s="6"/>
    </row>
    <row r="929" spans="2:2" ht="15.75" customHeight="1">
      <c r="B929" s="6"/>
    </row>
    <row r="930" spans="2:2" ht="15.75" customHeight="1">
      <c r="B930" s="6"/>
    </row>
    <row r="931" spans="2:2" ht="15.75" customHeight="1">
      <c r="B931" s="6"/>
    </row>
    <row r="932" spans="2:2" ht="15.75" customHeight="1">
      <c r="B932" s="6"/>
    </row>
    <row r="933" spans="2:2" ht="15.75" customHeight="1">
      <c r="B933" s="6"/>
    </row>
    <row r="934" spans="2:2" ht="15.75" customHeight="1">
      <c r="B934" s="6"/>
    </row>
    <row r="935" spans="2:2" ht="15.75" customHeight="1">
      <c r="B935" s="6"/>
    </row>
    <row r="936" spans="2:2" ht="15.75" customHeight="1">
      <c r="B936" s="6"/>
    </row>
    <row r="937" spans="2:2" ht="15.75" customHeight="1">
      <c r="B937" s="6"/>
    </row>
    <row r="938" spans="2:2" ht="15.75" customHeight="1">
      <c r="B938" s="6"/>
    </row>
    <row r="939" spans="2:2" ht="15.75" customHeight="1">
      <c r="B939" s="6"/>
    </row>
    <row r="940" spans="2:2" ht="15.75" customHeight="1">
      <c r="B940" s="6"/>
    </row>
    <row r="941" spans="2:2" ht="15.75" customHeight="1">
      <c r="B941" s="6"/>
    </row>
    <row r="942" spans="2:2" ht="15.75" customHeight="1">
      <c r="B942" s="6"/>
    </row>
    <row r="943" spans="2:2" ht="15.75" customHeight="1">
      <c r="B943" s="6"/>
    </row>
    <row r="944" spans="2:2" ht="15.75" customHeight="1">
      <c r="B944" s="6"/>
    </row>
    <row r="945" spans="2:2" ht="15.75" customHeight="1">
      <c r="B945" s="6"/>
    </row>
    <row r="946" spans="2:2" ht="15.75" customHeight="1">
      <c r="B946" s="6"/>
    </row>
    <row r="947" spans="2:2" ht="15.75" customHeight="1">
      <c r="B947" s="6"/>
    </row>
    <row r="948" spans="2:2" ht="15.75" customHeight="1">
      <c r="B948" s="6"/>
    </row>
    <row r="949" spans="2:2" ht="15.75" customHeight="1">
      <c r="B949" s="6"/>
    </row>
    <row r="950" spans="2:2" ht="15.75" customHeight="1">
      <c r="B950" s="6"/>
    </row>
    <row r="951" spans="2:2" ht="15.75" customHeight="1">
      <c r="B951" s="6"/>
    </row>
    <row r="952" spans="2:2" ht="15.75" customHeight="1">
      <c r="B952" s="6"/>
    </row>
    <row r="953" spans="2:2" ht="15.75" customHeight="1">
      <c r="B953" s="6"/>
    </row>
    <row r="954" spans="2:2" ht="15.75" customHeight="1">
      <c r="B954" s="6"/>
    </row>
    <row r="955" spans="2:2" ht="15.75" customHeight="1">
      <c r="B955" s="6"/>
    </row>
    <row r="956" spans="2:2" ht="15.75" customHeight="1">
      <c r="B956" s="6"/>
    </row>
    <row r="957" spans="2:2" ht="15.75" customHeight="1">
      <c r="B957" s="6"/>
    </row>
    <row r="958" spans="2:2" ht="15.75" customHeight="1">
      <c r="B958" s="6"/>
    </row>
    <row r="959" spans="2:2" ht="15.75" customHeight="1">
      <c r="B959" s="6"/>
    </row>
    <row r="960" spans="2:2" ht="15.75" customHeight="1">
      <c r="B960" s="6"/>
    </row>
    <row r="961" spans="2:2" ht="15.75" customHeight="1">
      <c r="B961" s="6"/>
    </row>
    <row r="962" spans="2:2" ht="15.75" customHeight="1">
      <c r="B962" s="6"/>
    </row>
    <row r="963" spans="2:2" ht="15.75" customHeight="1">
      <c r="B963" s="6"/>
    </row>
    <row r="964" spans="2:2" ht="15.75" customHeight="1">
      <c r="B964" s="6"/>
    </row>
    <row r="965" spans="2:2" ht="15.75" customHeight="1">
      <c r="B965" s="6"/>
    </row>
    <row r="966" spans="2:2" ht="15.75" customHeight="1">
      <c r="B966" s="6"/>
    </row>
    <row r="967" spans="2:2" ht="15.75" customHeight="1">
      <c r="B967" s="6"/>
    </row>
    <row r="968" spans="2:2" ht="15.75" customHeight="1">
      <c r="B968" s="6"/>
    </row>
    <row r="969" spans="2:2" ht="15.75" customHeight="1">
      <c r="B969" s="6"/>
    </row>
    <row r="970" spans="2:2" ht="15.75" customHeight="1">
      <c r="B970" s="6"/>
    </row>
    <row r="971" spans="2:2" ht="15.75" customHeight="1">
      <c r="B971" s="6"/>
    </row>
    <row r="972" spans="2:2" ht="15.75" customHeight="1">
      <c r="B972" s="6"/>
    </row>
    <row r="973" spans="2:2" ht="15.75" customHeight="1">
      <c r="B973" s="6"/>
    </row>
    <row r="974" spans="2:2" ht="15.75" customHeight="1">
      <c r="B974" s="6"/>
    </row>
    <row r="975" spans="2:2" ht="15.75" customHeight="1">
      <c r="B975" s="6"/>
    </row>
    <row r="976" spans="2:2" ht="15.75" customHeight="1">
      <c r="B976" s="6"/>
    </row>
    <row r="977" spans="2:2" ht="15.75" customHeight="1">
      <c r="B977" s="6"/>
    </row>
    <row r="978" spans="2:2" ht="15.75" customHeight="1">
      <c r="B978" s="6"/>
    </row>
    <row r="979" spans="2:2" ht="15.75" customHeight="1">
      <c r="B979" s="6"/>
    </row>
    <row r="980" spans="2:2" ht="15.75" customHeight="1">
      <c r="B980" s="6"/>
    </row>
    <row r="981" spans="2:2" ht="15.75" customHeight="1">
      <c r="B981" s="6"/>
    </row>
    <row r="982" spans="2:2" ht="15.75" customHeight="1">
      <c r="B982" s="6"/>
    </row>
    <row r="983" spans="2:2" ht="15.75" customHeight="1">
      <c r="B983" s="6"/>
    </row>
    <row r="984" spans="2:2" ht="15.75" customHeight="1">
      <c r="B984" s="6"/>
    </row>
    <row r="985" spans="2:2" ht="15.75" customHeight="1">
      <c r="B985" s="6"/>
    </row>
    <row r="986" spans="2:2" ht="15.75" customHeight="1">
      <c r="B986" s="6"/>
    </row>
    <row r="987" spans="2:2" ht="15.75" customHeight="1">
      <c r="B987" s="6"/>
    </row>
    <row r="988" spans="2:2" ht="15.75" customHeight="1">
      <c r="B988" s="6"/>
    </row>
    <row r="989" spans="2:2" ht="15.75" customHeight="1">
      <c r="B989" s="6"/>
    </row>
    <row r="990" spans="2:2" ht="15.75" customHeight="1">
      <c r="B990" s="6"/>
    </row>
    <row r="991" spans="2:2" ht="15.75" customHeight="1">
      <c r="B991" s="6"/>
    </row>
  </sheetData>
  <mergeCells count="9">
    <mergeCell ref="A7:G7"/>
    <mergeCell ref="A15:B15"/>
    <mergeCell ref="A1:H1"/>
    <mergeCell ref="A2:H2"/>
    <mergeCell ref="A3:H3"/>
    <mergeCell ref="A4:H4"/>
    <mergeCell ref="A5:H5"/>
    <mergeCell ref="A6:H6"/>
    <mergeCell ref="A9:H9"/>
  </mergeCells>
  <pageMargins left="0.511811024" right="0.511811024" top="0.87124999999999997" bottom="0.78740157499999996" header="0" footer="0"/>
  <pageSetup paperSize="9" orientation="landscape" r:id="rId1"/>
  <headerFooter>
    <oddHeader>&amp;C&amp;"-,Negrito itálico"Processo 23069.161254/2024-90
PE XX/2024</oddHeader>
    <oddFooter>&amp;L&amp;A</oddFooter>
  </headerFooter>
  <colBreaks count="1" manualBreakCount="1">
    <brk id="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9</vt:i4>
      </vt:variant>
      <vt:variant>
        <vt:lpstr>Intervalos Nomeados</vt:lpstr>
      </vt:variant>
      <vt:variant>
        <vt:i4>3</vt:i4>
      </vt:variant>
    </vt:vector>
  </HeadingPairs>
  <TitlesOfParts>
    <vt:vector size="12" baseType="lpstr">
      <vt:lpstr>MENU PLANILHA</vt:lpstr>
      <vt:lpstr>Anexo II-A Dist. Postos</vt:lpstr>
      <vt:lpstr>Anexo II-B Endereço</vt:lpstr>
      <vt:lpstr>Anexo II-C Salários</vt:lpstr>
      <vt:lpstr>Anexo III-A Equip.</vt:lpstr>
      <vt:lpstr>Anexo III-B Uniformes</vt:lpstr>
      <vt:lpstr>Anexo III-C Materiais</vt:lpstr>
      <vt:lpstr>An IV A Custo G1</vt:lpstr>
      <vt:lpstr>Anexo IV B - Custo Total MDO</vt:lpstr>
      <vt:lpstr>'An IV A Custo G1'!Area_de_impressao</vt:lpstr>
      <vt:lpstr>'Anexo III-A Equip.'!Area_de_impressao</vt:lpstr>
      <vt:lpstr>'Anexo IV B - Custo Total MDO'!Area_de_impressao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Joao Paulo Moraes</cp:lastModifiedBy>
  <cp:lastPrinted>2024-09-15T01:38:13Z</cp:lastPrinted>
  <dcterms:created xsi:type="dcterms:W3CDTF">2020-07-21T04:53:23Z</dcterms:created>
  <dcterms:modified xsi:type="dcterms:W3CDTF">2024-09-15T01:59:39Z</dcterms:modified>
</cp:coreProperties>
</file>