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6-2022 Reforma terreo bloco E - ESS\PE 136-2022 Reforma terreo Bloco E - ESS\"/>
    </mc:Choice>
  </mc:AlternateContent>
  <xr:revisionPtr revIDLastSave="0" documentId="13_ncr:1_{497A75B7-EAD3-413B-9ED9-BA8BB6496EBF}" xr6:coauthVersionLast="47" xr6:coauthVersionMax="47" xr10:uidLastSave="{00000000-0000-0000-0000-000000000000}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Cronograma!$A$1:$H$37</definedName>
    <definedName name="_xlnm.Print_Area" localSheetId="1">Orçamento!$A$1:$P$67</definedName>
    <definedName name="_xlnm.Print_Area" localSheetId="0">Resumo!$A$1:$F$33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4" l="1"/>
  <c r="F33" i="4"/>
  <c r="G32" i="4"/>
  <c r="F32" i="4"/>
  <c r="G31" i="4"/>
  <c r="F31" i="4"/>
  <c r="E33" i="4"/>
  <c r="E32" i="4"/>
  <c r="E31" i="4"/>
  <c r="G27" i="4"/>
  <c r="G19" i="4"/>
  <c r="F19" i="4"/>
  <c r="C26" i="4"/>
  <c r="C24" i="4"/>
  <c r="G25" i="4" s="1"/>
  <c r="C22" i="4"/>
  <c r="F23" i="4" s="1"/>
  <c r="C20" i="4"/>
  <c r="G21" i="4" s="1"/>
  <c r="C18" i="4"/>
  <c r="C16" i="4"/>
  <c r="F17" i="4" s="1"/>
  <c r="F27" i="5"/>
  <c r="F25" i="5"/>
  <c r="F23" i="5"/>
  <c r="F21" i="5"/>
  <c r="F19" i="5"/>
  <c r="F17" i="5"/>
  <c r="F15" i="5"/>
  <c r="F13" i="5"/>
  <c r="F11" i="5"/>
  <c r="D29" i="5"/>
  <c r="D11" i="5"/>
  <c r="D13" i="5"/>
  <c r="D15" i="5"/>
  <c r="D17" i="5"/>
  <c r="C17" i="5" s="1"/>
  <c r="D19" i="5"/>
  <c r="D21" i="5"/>
  <c r="D23" i="5"/>
  <c r="D25" i="5"/>
  <c r="D27" i="5"/>
  <c r="P52" i="2"/>
  <c r="P49" i="2"/>
  <c r="P38" i="2"/>
  <c r="P36" i="2"/>
  <c r="P33" i="2"/>
  <c r="P28" i="2"/>
  <c r="P19" i="2"/>
  <c r="P14" i="2"/>
  <c r="P12" i="2"/>
  <c r="P57" i="2" s="1"/>
  <c r="K52" i="2"/>
  <c r="K49" i="2"/>
  <c r="K38" i="2"/>
  <c r="K36" i="2"/>
  <c r="K33" i="2"/>
  <c r="K28" i="2"/>
  <c r="K19" i="2"/>
  <c r="K14" i="2"/>
  <c r="K12" i="2"/>
  <c r="I55" i="2"/>
  <c r="J55" i="2" s="1"/>
  <c r="I54" i="2"/>
  <c r="J54" i="2" s="1"/>
  <c r="I53" i="2"/>
  <c r="J53" i="2" s="1"/>
  <c r="I51" i="2"/>
  <c r="J51" i="2" s="1"/>
  <c r="I50" i="2"/>
  <c r="J50" i="2" s="1"/>
  <c r="I48" i="2"/>
  <c r="J48" i="2" s="1"/>
  <c r="I47" i="2"/>
  <c r="J47" i="2" s="1"/>
  <c r="I46" i="2"/>
  <c r="J46" i="2" s="1"/>
  <c r="I45" i="2"/>
  <c r="J45" i="2" s="1"/>
  <c r="I44" i="2"/>
  <c r="J44" i="2" s="1"/>
  <c r="I43" i="2"/>
  <c r="J43" i="2" s="1"/>
  <c r="I42" i="2"/>
  <c r="J42" i="2" s="1"/>
  <c r="I41" i="2"/>
  <c r="J41" i="2" s="1"/>
  <c r="I40" i="2"/>
  <c r="J40" i="2" s="1"/>
  <c r="I39" i="2"/>
  <c r="J39" i="2" s="1"/>
  <c r="I37" i="2"/>
  <c r="J37" i="2" s="1"/>
  <c r="I35" i="2"/>
  <c r="J35" i="2" s="1"/>
  <c r="I34" i="2"/>
  <c r="J34" i="2" s="1"/>
  <c r="I32" i="2"/>
  <c r="J32" i="2" s="1"/>
  <c r="I31" i="2"/>
  <c r="J31" i="2" s="1"/>
  <c r="I30" i="2"/>
  <c r="J30" i="2" s="1"/>
  <c r="I29" i="2"/>
  <c r="J29" i="2" s="1"/>
  <c r="I27" i="2"/>
  <c r="J27" i="2" s="1"/>
  <c r="I26" i="2"/>
  <c r="J26" i="2" s="1"/>
  <c r="I25" i="2"/>
  <c r="J25" i="2" s="1"/>
  <c r="I24" i="2"/>
  <c r="J24" i="2" s="1"/>
  <c r="I23" i="2"/>
  <c r="J23" i="2" s="1"/>
  <c r="I22" i="2"/>
  <c r="J22" i="2" s="1"/>
  <c r="I21" i="2"/>
  <c r="J21" i="2" s="1"/>
  <c r="I20" i="2"/>
  <c r="J20" i="2" s="1"/>
  <c r="I18" i="2"/>
  <c r="J18" i="2" s="1"/>
  <c r="I17" i="2"/>
  <c r="J17" i="2" s="1"/>
  <c r="I16" i="2"/>
  <c r="J16" i="2" s="1"/>
  <c r="I15" i="2"/>
  <c r="J15" i="2" s="1"/>
  <c r="I13" i="2"/>
  <c r="J13" i="2" s="1"/>
  <c r="F3" i="5"/>
  <c r="C21" i="5"/>
  <c r="G30" i="4" l="1"/>
  <c r="G23" i="4"/>
  <c r="F25" i="4"/>
  <c r="A7" i="4"/>
  <c r="A6" i="5"/>
  <c r="A5" i="4"/>
  <c r="A5" i="5"/>
  <c r="K57" i="2"/>
  <c r="C14" i="4" l="1"/>
  <c r="C12" i="4"/>
  <c r="E13" i="4" s="1"/>
  <c r="F15" i="4" l="1"/>
  <c r="F30" i="4" s="1"/>
  <c r="E15" i="4"/>
  <c r="F29" i="5"/>
  <c r="C10" i="4"/>
  <c r="E11" i="4" s="1"/>
  <c r="E30" i="4" s="1"/>
  <c r="E15" i="5" l="1"/>
  <c r="E23" i="5"/>
  <c r="E27" i="5"/>
  <c r="E21" i="5"/>
  <c r="E13" i="5"/>
  <c r="E17" i="5"/>
  <c r="E25" i="5"/>
  <c r="E19" i="5"/>
  <c r="E11" i="5"/>
  <c r="C13" i="5"/>
  <c r="C11" i="5"/>
  <c r="C27" i="5"/>
  <c r="C19" i="5"/>
  <c r="C15" i="5"/>
  <c r="C23" i="5"/>
  <c r="C25" i="5"/>
  <c r="H26" i="4"/>
  <c r="H24" i="4"/>
  <c r="H22" i="4"/>
  <c r="H20" i="4"/>
  <c r="H18" i="4"/>
  <c r="H16" i="4"/>
  <c r="H14" i="4"/>
  <c r="H12" i="4"/>
  <c r="H10" i="4"/>
  <c r="E29" i="5" l="1"/>
  <c r="C29" i="5"/>
  <c r="H27" i="4" l="1"/>
  <c r="H19" i="4"/>
  <c r="H11" i="4" l="1"/>
  <c r="H17" i="4" l="1"/>
  <c r="H21" i="4"/>
  <c r="H15" i="4"/>
  <c r="H13" i="4"/>
  <c r="H23" i="4"/>
  <c r="C29" i="4" l="1"/>
  <c r="D22" i="4" l="1"/>
  <c r="D24" i="4"/>
  <c r="D26" i="4"/>
  <c r="D18" i="4"/>
  <c r="D20" i="4"/>
  <c r="D16" i="4"/>
  <c r="D12" i="4"/>
  <c r="D14" i="4"/>
  <c r="D10" i="4"/>
  <c r="H25" i="4"/>
  <c r="H29" i="4" s="1"/>
  <c r="D29" i="4" l="1"/>
</calcChain>
</file>

<file path=xl/sharedStrings.xml><?xml version="1.0" encoding="utf-8"?>
<sst xmlns="http://schemas.openxmlformats.org/spreadsheetml/2006/main" count="319" uniqueCount="218">
  <si>
    <t>ITEM</t>
  </si>
  <si>
    <t>DESCRIÇÃO DO ITEM</t>
  </si>
  <si>
    <t>UNID.</t>
  </si>
  <si>
    <t>Local e data:</t>
  </si>
  <si>
    <t>OBSERVAÇÃO</t>
  </si>
  <si>
    <t>FONTE</t>
  </si>
  <si>
    <t>MÊS 1</t>
  </si>
  <si>
    <t>MÊS 2</t>
  </si>
  <si>
    <t>MÊS 3</t>
  </si>
  <si>
    <t>CÓDIGO</t>
  </si>
  <si>
    <t>DISCRIMINAÇÃO DO SERVIÇO</t>
  </si>
  <si>
    <t>VALOR (R$)</t>
  </si>
  <si>
    <t>%</t>
  </si>
  <si>
    <t>PERÍODO</t>
  </si>
  <si>
    <t>PREÇO (R$)</t>
  </si>
  <si>
    <t>(razão social da empresa licitante)</t>
  </si>
  <si>
    <t xml:space="preserve">(n.º do CNPJ) </t>
  </si>
  <si>
    <t>SERVIÇOS PRELIMINARES</t>
  </si>
  <si>
    <t xml:space="preserve">As composições que não constam no SINAPI, procedeu-se a obtenção da composição em outra fonte (SBC) e utilizou-se como base de cálculo os insumos do SINAPI. </t>
  </si>
  <si>
    <t>TOTAL DO ITEM</t>
  </si>
  <si>
    <t>Total do orçamento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</si>
  <si>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</si>
  <si>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</si>
  <si>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</si>
  <si>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</si>
  <si>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</si>
  <si>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</si>
  <si>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</si>
  <si>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ESQUADRIAS</t>
  </si>
  <si>
    <t>INSTALAÇÕES ELÉTRICAS</t>
  </si>
  <si>
    <t>PISO</t>
  </si>
  <si>
    <t>5</t>
  </si>
  <si>
    <t>8</t>
  </si>
  <si>
    <t>No caso em que não houve o insumo no SINAPI, foi mantido a referência de valor indicada na cotação de mercado;</t>
  </si>
  <si>
    <t>RESUMO DE ORÇAMENTO PARA EXECUÇÃO DE OBRA POR EMPREITADA POR PREÇO UNITÁRIO</t>
  </si>
  <si>
    <t>TOTAL DO ITEM (R$)</t>
  </si>
  <si>
    <t>SERVIÇO</t>
  </si>
  <si>
    <t>1.</t>
  </si>
  <si>
    <t>2.</t>
  </si>
  <si>
    <t>3.</t>
  </si>
  <si>
    <t>4.</t>
  </si>
  <si>
    <t>5.</t>
  </si>
  <si>
    <t xml:space="preserve">TOTAL GERAL </t>
  </si>
  <si>
    <t>PROPOSTO PELA EMPRESA LICITANTE</t>
  </si>
  <si>
    <t>VALOR ESTIMADO PELA UFF</t>
  </si>
  <si>
    <t>ESTIMADO PELA UFF</t>
  </si>
  <si>
    <t>PROPOSTO PELA EMPRESA</t>
  </si>
  <si>
    <t>VALOR TOTAL ESTIMADO PELA UFF</t>
  </si>
  <si>
    <t>TOTAL</t>
  </si>
  <si>
    <t>VALOR TOTAL PROPOSTO PELA EMPRESA</t>
  </si>
  <si>
    <t>PLANILHA DE SERVIÇOS E PREÇOS UNITÁRIOS</t>
  </si>
  <si>
    <t>Planilha protegida por senha, com exceção de partes editáveis como cabeçalho (A1:A2), colunas M em diante e linhas inferiores a 42;</t>
  </si>
  <si>
    <t>A licitante deverá preencher as colunas M em diante com seus valores, de forma a que o valor total proposto não ultrapasse o valor do seu ultimo lance e de acordo com as condições do edital;</t>
  </si>
  <si>
    <t>6.</t>
  </si>
  <si>
    <t>7.</t>
  </si>
  <si>
    <t>8.</t>
  </si>
  <si>
    <t>9.</t>
  </si>
  <si>
    <t>OBSERVAÇÃO:</t>
  </si>
  <si>
    <t>Identificação (nome por extenso) e assinatura do Responsável Técnico pelo Orçamento:</t>
  </si>
  <si>
    <t>N.º do CREA/CAU/CRT</t>
  </si>
  <si>
    <t>Identificação (nome e CPF) e assinatura do representante legal da empresa e carimbo com CNPJ</t>
  </si>
  <si>
    <t>CREA/CAU/CRT:</t>
  </si>
  <si>
    <t>A planilha deve ser assinada pelo responsável técnico pela sua confecção (Art. 14 Lei 5.194/66), (identificado pelo nome) e número do CREA/CAU/CRT e pelo representante legal da empresa (identificado pelo nome e CPF), com carimbo do CNPJ.</t>
  </si>
  <si>
    <t>ANEXO III-B DO EDITAL DE LICITAÇÃO POR PREGÃO ELETRÔNICO N.º</t>
  </si>
  <si>
    <t>ANEXO III-A DO EDITAL DE LICITAÇÃO POR PREGÃO ELETRÔNICO N.º</t>
  </si>
  <si>
    <t>ANEXO V-C DO EDITAL DE LICITAÇÃO POR PREGÃO ELETRÔNICO N.º</t>
  </si>
  <si>
    <t>A planilha deve ser assinada pelo responsável técnico pela sua confecção (Art. 14 Lei 5.194/66), identificado pelo nome e número do CREA/CAU/CRT e pelo representante legal da empresa (identificado pelo nome e CPF), com carimbo do CNPJ.</t>
  </si>
  <si>
    <t>QUANT. (A)</t>
  </si>
  <si>
    <t xml:space="preserve"> CUSTO UNITÁRIO (B)</t>
  </si>
  <si>
    <t>BDI (%) (C)</t>
  </si>
  <si>
    <t>UNITÁRIO (D=BxC)</t>
  </si>
  <si>
    <t>SUBITEM (E=AxD)</t>
  </si>
  <si>
    <t>BDI (%) (H)</t>
  </si>
  <si>
    <t>CUSTO UNITÁRIO (I)</t>
  </si>
  <si>
    <t>UNITÁRIO (J=HxI)</t>
  </si>
  <si>
    <t>SUBITEM (L=JxA)</t>
  </si>
  <si>
    <t>136/2022</t>
  </si>
  <si>
    <t>OBRA: reforma e adequação de ambientes no pavimento térreo do Bloco E (Escola de Serviço Social) no Campus Universitário do Gragoatá da UFF.</t>
  </si>
  <si>
    <t>Local: Av. Visconde do Rio Branco, s/n.º, bairro de São Domingos, Niterói- RJ</t>
  </si>
  <si>
    <t xml:space="preserve"> 1 </t>
  </si>
  <si>
    <t xml:space="preserve"> 1.1 </t>
  </si>
  <si>
    <t xml:space="preserve"> 74209/001 </t>
  </si>
  <si>
    <t>SINAPI</t>
  </si>
  <si>
    <t>PLACA DE OBRA EM CHAPA DE ACO GALVANIZADO</t>
  </si>
  <si>
    <t>m²</t>
  </si>
  <si>
    <t xml:space="preserve"> 2 </t>
  </si>
  <si>
    <t>DEMOLIÇÕES</t>
  </si>
  <si>
    <t xml:space="preserve"> 2.1 </t>
  </si>
  <si>
    <t xml:space="preserve"> 97625 </t>
  </si>
  <si>
    <t>DEMOLIÇÃO DE ALVENARIA PARA QUALQUER TIPO DE BLOCO, DE FORMA MECANIZADA, SEM REAPROVEITAMENTO. AF_12/2017 (BANHEIRO DO HALL DE ENTRADA))</t>
  </si>
  <si>
    <t>m³</t>
  </si>
  <si>
    <t xml:space="preserve"> 2.2 </t>
  </si>
  <si>
    <t xml:space="preserve"> COMP 20 InEAC </t>
  </si>
  <si>
    <t>Próprio</t>
  </si>
  <si>
    <t>REMOÇÃO DE DIVISÓRIAS DE MADEIRA [ADAPTADA SCO/RJ - SC 04.05.2500] (ESPAÇO DE ATIVIDADES DOS IDOSOS).</t>
  </si>
  <si>
    <t xml:space="preserve"> 2.3 </t>
  </si>
  <si>
    <t xml:space="preserve"> 97664 </t>
  </si>
  <si>
    <t>REMOÇÃO DE GRADES NAS PARTES INTERNAS DAS JANELAS SEM REAPROVEITAMENTO. AF_12/2017</t>
  </si>
  <si>
    <t>UN</t>
  </si>
  <si>
    <t xml:space="preserve"> 2.4 </t>
  </si>
  <si>
    <t xml:space="preserve"> 04.014.0095-A </t>
  </si>
  <si>
    <t>EMOP</t>
  </si>
  <si>
    <t>RETIRADA DE ENTULHO DE OBRA COM CACAMBA DE ACO TIPO CONTAINER COM 5M3 DE CAPACIDADE,INCLUSIVE CARREGAMENTO,TRANSPORTE E DESCARREGAMENTO.CUSTO POR UNIDADE DE CACAMBA E INCLUI A TAXA PARA DESCARGA EM LOCAIS AUTORIZADOS</t>
  </si>
  <si>
    <t xml:space="preserve"> 3 </t>
  </si>
  <si>
    <t>ALVENARIA</t>
  </si>
  <si>
    <t xml:space="preserve"> 3.1 </t>
  </si>
  <si>
    <t xml:space="preserve"> 87500 </t>
  </si>
  <si>
    <t>ALVENARIA DE VEDAÇÃO DE BLOCOS CERÂMICOS FURADOS NA HORIZONTAL DE 9X14X19CM (ESPESSURA 9CM) DE PAREDES COM ÁREA LÍQUIDA MENOR QUE 6M² SEM VÃOS E ARGAMASSA DE ASSENTAMENTO COM PREPARO MANUAL. AF_06/2014</t>
  </si>
  <si>
    <t xml:space="preserve"> 3.2 </t>
  </si>
  <si>
    <t xml:space="preserve"> PRÓPRIO - 001 </t>
  </si>
  <si>
    <t>PAREDE COM PLACAS DE GESSO ACARTONADO (DRYWALL), PARA USO INTERNO, COM DUAS FACES SIMPLES E ESTRUTURA METÁLICA COM GUIAS SIMPLES, SEM VÃOS COM ISOLAMENTO ACUSTICO EM LÃ DE ROCHA (substituição das esquadrias existentes e fechamento de vãos de porta segundo planta de demolir x construir.</t>
  </si>
  <si>
    <t xml:space="preserve"> 3.3 </t>
  </si>
  <si>
    <t xml:space="preserve"> 12.012.0001-0 </t>
  </si>
  <si>
    <t>PAREDE DIVISORIA EM PAINEL CEGO DE CHAPA DE FIBRA DE MADEIRA DE DENSIDADE MEDIA,TIPO MDF 15MM DE ESPESSURA,ARMADA SOBRE TARUGAMENTO DE SARRAFO,INCLUSIVE MATA-JUNTAS,MEDIDA PELA ARE A REAL,FAZENDO AS PORTAS PARTE DO CONJUNTO,EXCLUSIVE SUAS FERRAGENS E PINTURA</t>
  </si>
  <si>
    <t>M2</t>
  </si>
  <si>
    <t xml:space="preserve"> 3.4 </t>
  </si>
  <si>
    <t xml:space="preserve"> 12.015.0041-0 </t>
  </si>
  <si>
    <t>PAREDE DIVISORIA COM 35MM ESPESSURA,CONSTITUIDA DE PAINEL E VIDRO NA PARTE SUPERIOR(EXCLUSIVE ESTE),SENDO O PAINEL CHAPA FIBRA MADEIRA PRENSADA,REVESTIDA EM CHAPA LAMINADA(COMPOSTA DE CELULOSE COM RESINA,PRENSADA EM AUTOCLAVE),COM MIOLO EM COLMEIA ESTRUTURADO C/MONTANTES ACO COR PRETA,EM "L","T" OU "X",FAZENDO AS PORTAS PARTE CONJUNTO,EXCL.SUAS FERRAGENS</t>
  </si>
  <si>
    <t xml:space="preserve"> 3.5 </t>
  </si>
  <si>
    <t xml:space="preserve"> 07956 </t>
  </si>
  <si>
    <t>CHAPA DE FIBRA DE MADEIRA DE MEDIA DENSI DADE, CRU, TIPO MDF, DE (1830X2750X15)MM composição de prateleiras e estantes</t>
  </si>
  <si>
    <t xml:space="preserve"> 3.6 </t>
  </si>
  <si>
    <t xml:space="preserve"> 20090 </t>
  </si>
  <si>
    <t>MAO DE OBRA DE MARCENEIRO, INCLUSIVE ENC ARGOS SOCIAIS DESONERADOS</t>
  </si>
  <si>
    <t>H</t>
  </si>
  <si>
    <t xml:space="preserve"> 3.7 </t>
  </si>
  <si>
    <t xml:space="preserve"> 102253 </t>
  </si>
  <si>
    <t>DIVISORIA SANITÁRIA, TIPO CABINE, EM GRANITO CINZA POLIDO, ESP = 3CM, ASSENTADO COM ARGAMASSA COLANTE AC III-E, EXCLUSIVE FERRAGENS. AF_01/2021</t>
  </si>
  <si>
    <t xml:space="preserve"> 3.8 </t>
  </si>
  <si>
    <t xml:space="preserve"> 21.004.0150-0 </t>
  </si>
  <si>
    <t>RETIRADA DE LUMINARIA,INSTALADA EM CORDOALHA,TETO OU PAREDE</t>
  </si>
  <si>
    <t xml:space="preserve"> 4 </t>
  </si>
  <si>
    <t>REVESTIMENTOS</t>
  </si>
  <si>
    <t xml:space="preserve"> 4.1 </t>
  </si>
  <si>
    <t xml:space="preserve"> 94224 </t>
  </si>
  <si>
    <t>EMBOÇAMENTO COM ARGAMASSA TRAÇO 1:2:9 (CIMENTO, CAL E AREIA). AF_07/2019</t>
  </si>
  <si>
    <t>M</t>
  </si>
  <si>
    <t xml:space="preserve"> 4.2 </t>
  </si>
  <si>
    <t xml:space="preserve"> 87264 </t>
  </si>
  <si>
    <t>REVESTIMENTO CERÂMICO PARA PAREDES INTERNAS COM PLACAS TIPO ESMALTADA EXTRA DE DIMENSÕES 20X20 CM APLICADAS EM AMBIENTES DE ÁREA MENOR QUE 5 M² NA ALTURA INTEIRA DAS PAREDES. AF_06/2014 (parede construídas nos banheios)</t>
  </si>
  <si>
    <t xml:space="preserve"> 4.3 </t>
  </si>
  <si>
    <t xml:space="preserve"> 100754 </t>
  </si>
  <si>
    <t>PINTURA COM TINTA ACRÍLICA DE ACABAMENTO APLICADA A ROLO OU PINCEL SOBRE SUPERFÍCIES METÁLICAS (EXCETO PERFIL) EXECUTADO EM OBRA (02 DEMÃOS). AF_01/2020 (salão do trabalho com idosos e hall do edifícil)</t>
  </si>
  <si>
    <t xml:space="preserve"> 4.4 </t>
  </si>
  <si>
    <t xml:space="preserve"> 102214 </t>
  </si>
  <si>
    <t>PINTURA VERNIZ (INCOLOR) ALQUÍDICO EM MADEIRA, USO INTERNO, 2 DEMÃOS. AF_01/2021 (todas as portas e o tablado de madeira)</t>
  </si>
  <si>
    <t xml:space="preserve"> 5 </t>
  </si>
  <si>
    <t xml:space="preserve"> 5.1 </t>
  </si>
  <si>
    <t xml:space="preserve"> 102170 </t>
  </si>
  <si>
    <t>INSTALAÇÃO DE VIDRO IMPRESSO, E = 4 MM, EM ESQUADRIA DE ALUMÍNIO OU PVC, FIXADO COM BAGUETE. AF_01/2021_PS</t>
  </si>
  <si>
    <t xml:space="preserve"> 5.2 </t>
  </si>
  <si>
    <t xml:space="preserve"> 91016 </t>
  </si>
  <si>
    <t>KIT DE PORTA DE MADEIRA PARA VERNIZ, SEMI-OCA (LEVE OU MÉDIA), PADRÃO MÉDIO, 90X210CM, ESPESSURA DE 3,5CM, ITENS INCLUSOS: DOBRADIÇAS, MONTAGEM E INSTALAÇÃO DO BATENTE, SEM FECHADURA - FORNECIMENTO E INSTALAÇÃO. AF_12/2019</t>
  </si>
  <si>
    <t xml:space="preserve"> 6 </t>
  </si>
  <si>
    <t xml:space="preserve"> 6.1 </t>
  </si>
  <si>
    <t xml:space="preserve"> 89171 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</si>
  <si>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</si>
  <si>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 xml:space="preserve"> 7 </t>
  </si>
  <si>
    <t>INSTALAÇÕES HIDROSANITÁRIAS</t>
  </si>
  <si>
    <t xml:space="preserve"> 7.1 </t>
  </si>
  <si>
    <t xml:space="preserve"> 100849 </t>
  </si>
  <si>
    <t>ASSENTO SANITÁRIO PARA BANHEIROS ACESSÍVEIS FORNECIMENTO E INSTALACAO. AF_01/2020</t>
  </si>
  <si>
    <t xml:space="preserve"> 7.2 </t>
  </si>
  <si>
    <t xml:space="preserve"> 100868 </t>
  </si>
  <si>
    <t>BARRA DE APOIO RETA, EM ACO INOX POLIDO, COMPRIMENTO 80 CM,  FIXADA NA PAREDE - FORNECIMENTO E INSTALAÇÃO. AF_01/2020</t>
  </si>
  <si>
    <t xml:space="preserve"> 7.3 </t>
  </si>
  <si>
    <t xml:space="preserve"> 100854 </t>
  </si>
  <si>
    <t>TORNEIRA CROMADA DE MESA PARA LAVATÓRIO COM SENSOR DE PRESENCA. AF_01/2020</t>
  </si>
  <si>
    <t xml:space="preserve"> 7.4 </t>
  </si>
  <si>
    <t xml:space="preserve"> 95469 </t>
  </si>
  <si>
    <t>VASO SANITARIO SIFONADO CONVENCIONAL COM  LOUÇA BRANCA - FORNECIMENTO E INSTALAÇÃO. AF_01/2020</t>
  </si>
  <si>
    <t xml:space="preserve"> 7.5 </t>
  </si>
  <si>
    <t xml:space="preserve"> 99635 </t>
  </si>
  <si>
    <t>VÁLVULA DE DESCARGA METÁLICA, BASE 1 1/2", ACABAMENTO METALICO CROMADO - FORNECIMENTO E INSTALAÇÃO. AF_08/2021</t>
  </si>
  <si>
    <t xml:space="preserve"> 7.6 </t>
  </si>
  <si>
    <t xml:space="preserve"> 95546 </t>
  </si>
  <si>
    <t>KIT DE ACESSORIOS PARA BANHEIRO EM METAL CROMADO, 5 PECAS, INCLUSO FIXAÇÃO. AF_01/2020 (PORTA TOALHA, PORTA PAPEL HIGIÊNICO, SABONETEIRA) p</t>
  </si>
  <si>
    <t xml:space="preserve"> 7.7 </t>
  </si>
  <si>
    <t xml:space="preserve"> 89970 </t>
  </si>
  <si>
    <t>KIT DE REGISTRO DE PRESSÃO BRUTO DE LATÃO ¾", INCLUSIVE CONEXÕES, ROSCÁVEL, INSTALADO EM RAMAL DE ÁGUA FRIA - FORNECIMENTO E INSTALAÇÃO. AF_12/2014</t>
  </si>
  <si>
    <t xml:space="preserve"> 7.8 </t>
  </si>
  <si>
    <t xml:space="preserve"> 86902 </t>
  </si>
  <si>
    <t>LAVATÓRIO LOUÇA BRANCA COM COLUNA, *44 X 35,5* CM, PADRÃO POPULAR - FORNECIMENTO E INSTALAÇÃO. AF_01/2020</t>
  </si>
  <si>
    <t xml:space="preserve"> 7.9 </t>
  </si>
  <si>
    <t xml:space="preserve"> 91795 </t>
  </si>
  <si>
    <t>(COMPOSIÇÃO REPRESENTATIVA) DO SERVIÇO DE INST. TUBO PVC, SÉRIE N, ESGOTO PREDIAL, 100 MM (INST. RAMAL DESCARGA, RAMAL DE ESG. SANIT., PRUMADA ESG. SANIT., VENTILAÇÃO OU SUB-COLETOR AÉREO), INCL. CONEXÕES E CORTES, FIXAÇÕES, P/ PRÉDIOS. AF_10/2015</t>
  </si>
  <si>
    <t xml:space="preserve"> 7.10 </t>
  </si>
  <si>
    <t xml:space="preserve"> 85005 </t>
  </si>
  <si>
    <t>ESPELHO CRISTAL, ESPESSURA 4MM, COM PARAFUSOS DE FIXACAO, SEM MOLDURA</t>
  </si>
  <si>
    <t xml:space="preserve"> 8 </t>
  </si>
  <si>
    <t>INTALAÇÕES ELÉTRICAS</t>
  </si>
  <si>
    <t xml:space="preserve"> 8.1 </t>
  </si>
  <si>
    <t xml:space="preserve"> 93146 </t>
  </si>
  <si>
    <t>PONTO DE ILUMINAÇÃO E TOMADA, RESIDENCIAL, INCLUINDO INTERRUPTOR PARALELO E TOMADA 10A/250V, CAIXA ELÉTRICA, ELETRODUTO, CABO, RASGO, QUEBRA E CHUMBAMENTO (EXCLUINDO LUMINÁRIA E LÂMPADA). AF_01/2016</t>
  </si>
  <si>
    <t xml:space="preserve"> 8.2 </t>
  </si>
  <si>
    <t xml:space="preserve"> 93141 </t>
  </si>
  <si>
    <t>PONTO DE TOMADA RESIDENCIAL INCLUINDO TOMADA 10A/250V, CAIXA ELÉTRICA, ELETRODUTO, CABO, RASGO, QUEBRA E CHUMBAMENTO. AF_01/2016</t>
  </si>
  <si>
    <t xml:space="preserve"> 9 </t>
  </si>
  <si>
    <t>SERVIÇOS FINAIS</t>
  </si>
  <si>
    <t xml:space="preserve"> 9.1 </t>
  </si>
  <si>
    <t xml:space="preserve"> 99861 </t>
  </si>
  <si>
    <t>GRADIL EM FERRO FIXADO EM VÃOS DE JANELAS, FORMADO POR BARRAS CHATAS DE 25X4,8 MM. AF_04/2019 (fixar na parte externa da janela).</t>
  </si>
  <si>
    <t xml:space="preserve"> 9.2 </t>
  </si>
  <si>
    <t xml:space="preserve"> 99814 </t>
  </si>
  <si>
    <t>LIMPEZA DE SUPERFÍCIE COM JATO DE ALTA PRESSÃO. AF_04/2019 (paredes com pastilhas cerâmicas no hall e no 1° andar das 4 faixada do bloco "E")s.</t>
  </si>
  <si>
    <t xml:space="preserve"> 9.3 </t>
  </si>
  <si>
    <t xml:space="preserve"> 05.001.0820-0 </t>
  </si>
  <si>
    <t>LIMPEZA E POLIMENTO DE PISO DE ALTA RESISTENCIA,ANTIGO,USAND O ESTUQUE COM ADESIVO,CIMENTO BRANCO E CORANTE,SENDO 2 POLIM ENTOS MECANICOS</t>
  </si>
  <si>
    <t>SERVIÇO (G= Σ E)</t>
  </si>
  <si>
    <t>SERVIÇO (N= Σ L)</t>
  </si>
  <si>
    <t>Incluso BDI desonerado sobre preço unitário de: 28,97 %</t>
  </si>
  <si>
    <r>
      <t>A referência utilizada como base de custos é o SINAPI de 09/2022 e EMOP de 08/2022</t>
    </r>
    <r>
      <rPr>
        <sz val="10"/>
        <color indexed="10"/>
        <rFont val="Verdana"/>
        <family val="2"/>
      </rPr>
      <t>;</t>
    </r>
  </si>
  <si>
    <t>Orçamento realizado em 07/Nov/2022;</t>
  </si>
  <si>
    <t>6</t>
  </si>
  <si>
    <t>7</t>
  </si>
  <si>
    <t>9</t>
  </si>
  <si>
    <t>Total mensal executado</t>
  </si>
  <si>
    <t>% mensal excutado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</si>
</sst>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</numFmts>
  <fonts count="7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color theme="1"/>
      <name val="Verdana"/>
      <family val="2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color indexed="10"/>
      <name val="Verdana"/>
      <family val="2"/>
    </font>
    <font>
      <b/>
      <sz val="12"/>
      <color rgb="FFFF0000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0"/>
        <bgColor rgb="FFFF9900"/>
      </patternFill>
    </fill>
    <fill>
      <patternFill patternType="solid">
        <fgColor theme="3" tint="0.79998168889431442"/>
        <bgColor rgb="FFFF9900"/>
      </patternFill>
    </fill>
  </fills>
  <borders count="1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auto="1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hair">
        <color rgb="FF000000"/>
      </right>
      <top style="double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6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2" borderId="0" applyNumberFormat="0" applyBorder="0" applyAlignment="0" applyProtection="0"/>
    <xf numFmtId="0" fontId="6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18" fillId="6" borderId="0" applyNumberFormat="0" applyBorder="0" applyAlignment="0" applyProtection="0"/>
    <xf numFmtId="0" fontId="8" fillId="2" borderId="1" applyNumberFormat="0" applyAlignment="0" applyProtection="0"/>
    <xf numFmtId="0" fontId="9" fillId="16" borderId="2" applyNumberFormat="0" applyAlignment="0" applyProtection="0"/>
    <xf numFmtId="165" fontId="19" fillId="0" borderId="0" applyFill="0" applyBorder="0" applyAlignment="0" applyProtection="0"/>
    <xf numFmtId="0" fontId="20" fillId="0" borderId="0"/>
    <xf numFmtId="0" fontId="15" fillId="0" borderId="0" applyNumberFormat="0" applyFill="0" applyBorder="0" applyAlignment="0" applyProtection="0"/>
    <xf numFmtId="0" fontId="7" fillId="7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1" fillId="3" borderId="1" applyNumberFormat="0" applyAlignment="0" applyProtection="0"/>
    <xf numFmtId="0" fontId="10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10" borderId="0" applyNumberFormat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4" borderId="7" applyNumberFormat="0" applyFont="0" applyAlignment="0" applyProtection="0"/>
    <xf numFmtId="0" fontId="13" fillId="2" borderId="8" applyNumberFormat="0" applyAlignment="0" applyProtection="0"/>
    <xf numFmtId="9" fontId="2" fillId="0" borderId="0" applyFont="0" applyFill="0" applyBorder="0" applyAlignment="0" applyProtection="0"/>
    <xf numFmtId="9" fontId="19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6" fontId="1" fillId="0" borderId="0"/>
    <xf numFmtId="164" fontId="19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7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9" fillId="0" borderId="0"/>
    <xf numFmtId="0" fontId="14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29" fillId="0" borderId="0"/>
    <xf numFmtId="0" fontId="42" fillId="0" borderId="0"/>
    <xf numFmtId="9" fontId="42" fillId="0" borderId="0" applyBorder="0" applyProtection="0"/>
    <xf numFmtId="0" fontId="42" fillId="19" borderId="0" applyBorder="0" applyProtection="0"/>
    <xf numFmtId="0" fontId="42" fillId="20" borderId="0" applyBorder="0" applyProtection="0"/>
    <xf numFmtId="0" fontId="42" fillId="21" borderId="0" applyBorder="0" applyProtection="0"/>
    <xf numFmtId="0" fontId="42" fillId="19" borderId="0" applyBorder="0" applyProtection="0"/>
    <xf numFmtId="0" fontId="42" fillId="22" borderId="0" applyBorder="0" applyProtection="0"/>
    <xf numFmtId="0" fontId="42" fillId="20" borderId="0" applyBorder="0" applyProtection="0"/>
    <xf numFmtId="0" fontId="42" fillId="23" borderId="0" applyBorder="0" applyProtection="0"/>
    <xf numFmtId="0" fontId="42" fillId="24" borderId="0" applyBorder="0" applyProtection="0"/>
    <xf numFmtId="0" fontId="42" fillId="25" borderId="0" applyBorder="0" applyProtection="0"/>
    <xf numFmtId="0" fontId="42" fillId="23" borderId="0" applyBorder="0" applyProtection="0"/>
    <xf numFmtId="0" fontId="42" fillId="26" borderId="0" applyBorder="0" applyProtection="0"/>
    <xf numFmtId="0" fontId="42" fillId="20" borderId="0" applyBorder="0" applyProtection="0"/>
    <xf numFmtId="0" fontId="43" fillId="27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7" borderId="0" applyBorder="0" applyProtection="0"/>
    <xf numFmtId="0" fontId="43" fillId="20" borderId="0" applyBorder="0" applyProtection="0"/>
    <xf numFmtId="0" fontId="43" fillId="27" borderId="0" applyBorder="0" applyProtection="0"/>
    <xf numFmtId="0" fontId="43" fillId="28" borderId="0" applyBorder="0" applyProtection="0"/>
    <xf numFmtId="0" fontId="43" fillId="28" borderId="0" applyBorder="0" applyProtection="0"/>
    <xf numFmtId="0" fontId="43" fillId="29" borderId="0" applyBorder="0" applyProtection="0"/>
    <xf numFmtId="0" fontId="43" fillId="27" borderId="0" applyBorder="0" applyProtection="0"/>
    <xf numFmtId="0" fontId="43" fillId="30" borderId="0" applyBorder="0" applyProtection="0"/>
    <xf numFmtId="0" fontId="44" fillId="31" borderId="0" applyBorder="0" applyProtection="0"/>
    <xf numFmtId="0" fontId="45" fillId="19" borderId="26" applyProtection="0"/>
    <xf numFmtId="0" fontId="46" fillId="32" borderId="27" applyProtection="0"/>
    <xf numFmtId="0" fontId="47" fillId="0" borderId="0" applyBorder="0" applyProtection="0"/>
    <xf numFmtId="0" fontId="48" fillId="33" borderId="0" applyBorder="0" applyProtection="0"/>
    <xf numFmtId="0" fontId="49" fillId="0" borderId="28" applyProtection="0"/>
    <xf numFmtId="0" fontId="50" fillId="0" borderId="29" applyProtection="0"/>
    <xf numFmtId="0" fontId="51" fillId="0" borderId="30" applyProtection="0"/>
    <xf numFmtId="0" fontId="51" fillId="0" borderId="0" applyBorder="0" applyProtection="0"/>
    <xf numFmtId="0" fontId="52" fillId="20" borderId="26" applyProtection="0"/>
    <xf numFmtId="0" fontId="53" fillId="0" borderId="31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0" fontId="54" fillId="25" borderId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8" fontId="55" fillId="0" borderId="0"/>
    <xf numFmtId="0" fontId="20" fillId="0" borderId="0"/>
    <xf numFmtId="0" fontId="20" fillId="0" borderId="0"/>
    <xf numFmtId="0" fontId="42" fillId="21" borderId="32" applyProtection="0"/>
    <xf numFmtId="0" fontId="56" fillId="19" borderId="33" applyProtection="0"/>
    <xf numFmtId="9" fontId="20" fillId="0" borderId="0" applyBorder="0" applyProtection="0"/>
    <xf numFmtId="9" fontId="42" fillId="0" borderId="0"/>
    <xf numFmtId="9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7" fontId="20" fillId="0" borderId="0" applyBorder="0" applyProtection="0"/>
    <xf numFmtId="167" fontId="20" fillId="0" borderId="0" applyBorder="0" applyProtection="0"/>
    <xf numFmtId="166" fontId="42" fillId="0" borderId="0"/>
    <xf numFmtId="167" fontId="42" fillId="0" borderId="0" applyBorder="0" applyProtection="0"/>
    <xf numFmtId="0" fontId="57" fillId="0" borderId="0" applyBorder="0" applyProtection="0"/>
    <xf numFmtId="0" fontId="58" fillId="0" borderId="34" applyProtection="0"/>
    <xf numFmtId="0" fontId="58" fillId="0" borderId="34" applyProtection="0"/>
    <xf numFmtId="0" fontId="59" fillId="0" borderId="0" applyBorder="0" applyProtection="0"/>
    <xf numFmtId="0" fontId="59" fillId="0" borderId="0" applyBorder="0" applyProtection="0"/>
    <xf numFmtId="167" fontId="20" fillId="0" borderId="0"/>
    <xf numFmtId="0" fontId="60" fillId="0" borderId="0" applyBorder="0" applyProtection="0"/>
    <xf numFmtId="0" fontId="63" fillId="0" borderId="0"/>
    <xf numFmtId="0" fontId="75" fillId="0" borderId="0"/>
    <xf numFmtId="43" fontId="76" fillId="0" borderId="0" applyFont="0" applyFill="0" applyBorder="0" applyAlignment="0" applyProtection="0"/>
  </cellStyleXfs>
  <cellXfs count="319">
    <xf numFmtId="0" fontId="0" fillId="0" borderId="0" xfId="0"/>
    <xf numFmtId="0" fontId="3" fillId="0" borderId="0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44" fontId="3" fillId="0" borderId="0" xfId="38" applyFont="1"/>
    <xf numFmtId="0" fontId="5" fillId="0" borderId="0" xfId="0" applyFont="1" applyBorder="1" applyAlignment="1">
      <alignment vertical="distributed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/>
    <xf numFmtId="0" fontId="31" fillId="0" borderId="0" xfId="0" applyFont="1"/>
    <xf numFmtId="4" fontId="26" fillId="0" borderId="0" xfId="0" applyNumberFormat="1" applyFont="1"/>
    <xf numFmtId="10" fontId="28" fillId="18" borderId="19" xfId="0" applyNumberFormat="1" applyFont="1" applyFill="1" applyBorder="1" applyAlignment="1">
      <alignment horizontal="center"/>
    </xf>
    <xf numFmtId="4" fontId="4" fillId="0" borderId="17" xfId="0" applyNumberFormat="1" applyFont="1" applyBorder="1" applyAlignment="1">
      <alignment horizontal="center" vertical="center"/>
    </xf>
    <xf numFmtId="10" fontId="4" fillId="0" borderId="17" xfId="60" applyNumberFormat="1" applyFont="1" applyBorder="1" applyAlignment="1">
      <alignment horizontal="center" vertical="center"/>
    </xf>
    <xf numFmtId="0" fontId="30" fillId="18" borderId="14" xfId="0" applyFont="1" applyFill="1" applyBorder="1" applyAlignment="1">
      <alignment horizontal="center"/>
    </xf>
    <xf numFmtId="0" fontId="19" fillId="0" borderId="0" xfId="0" applyFont="1"/>
    <xf numFmtId="4" fontId="19" fillId="0" borderId="0" xfId="0" applyNumberFormat="1" applyFont="1"/>
    <xf numFmtId="0" fontId="19" fillId="0" borderId="0" xfId="0" applyFont="1" applyBorder="1" applyAlignment="1">
      <alignment horizontal="center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/>
    </xf>
    <xf numFmtId="44" fontId="19" fillId="0" borderId="0" xfId="38" applyFont="1"/>
    <xf numFmtId="44" fontId="34" fillId="0" borderId="0" xfId="38" applyFont="1"/>
    <xf numFmtId="0" fontId="34" fillId="0" borderId="0" xfId="0" applyFont="1"/>
    <xf numFmtId="43" fontId="19" fillId="0" borderId="0" xfId="0" applyNumberFormat="1" applyFont="1" applyAlignment="1">
      <alignment horizontal="right"/>
    </xf>
    <xf numFmtId="49" fontId="19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  <xf numFmtId="43" fontId="3" fillId="0" borderId="0" xfId="0" applyNumberFormat="1" applyFont="1" applyAlignment="1">
      <alignment horizontal="right"/>
    </xf>
    <xf numFmtId="44" fontId="4" fillId="0" borderId="0" xfId="38" applyFont="1"/>
    <xf numFmtId="0" fontId="4" fillId="0" borderId="0" xfId="0" applyFont="1"/>
    <xf numFmtId="10" fontId="3" fillId="17" borderId="10" xfId="60" applyNumberFormat="1" applyFont="1" applyFill="1" applyBorder="1" applyAlignment="1">
      <alignment horizontal="right" vertical="center"/>
    </xf>
    <xf numFmtId="4" fontId="3" fillId="17" borderId="10" xfId="38" applyNumberFormat="1" applyFont="1" applyFill="1" applyBorder="1" applyAlignment="1">
      <alignment vertical="center"/>
    </xf>
    <xf numFmtId="4" fontId="3" fillId="17" borderId="11" xfId="38" applyNumberFormat="1" applyFont="1" applyFill="1" applyBorder="1" applyAlignment="1">
      <alignment vertical="center"/>
    </xf>
    <xf numFmtId="4" fontId="3" fillId="17" borderId="10" xfId="79" applyNumberFormat="1" applyFont="1" applyFill="1" applyBorder="1" applyAlignment="1">
      <alignment vertical="center" wrapText="1"/>
    </xf>
    <xf numFmtId="0" fontId="3" fillId="17" borderId="10" xfId="0" applyFont="1" applyFill="1" applyBorder="1" applyAlignment="1">
      <alignment horizontal="center" vertical="center" wrapText="1"/>
    </xf>
    <xf numFmtId="10" fontId="3" fillId="17" borderId="11" xfId="60" applyNumberFormat="1" applyFont="1" applyFill="1" applyBorder="1" applyAlignment="1">
      <alignment vertical="center"/>
    </xf>
    <xf numFmtId="0" fontId="31" fillId="0" borderId="35" xfId="0" applyFont="1" applyBorder="1"/>
    <xf numFmtId="0" fontId="4" fillId="0" borderId="0" xfId="0" applyFont="1" applyAlignment="1">
      <alignment vertical="center" wrapText="1"/>
    </xf>
    <xf numFmtId="2" fontId="4" fillId="17" borderId="23" xfId="0" applyNumberFormat="1" applyFont="1" applyFill="1" applyBorder="1" applyAlignment="1" applyProtection="1">
      <alignment vertical="center" wrapText="1"/>
    </xf>
    <xf numFmtId="4" fontId="4" fillId="18" borderId="22" xfId="0" applyNumberFormat="1" applyFont="1" applyFill="1" applyBorder="1" applyAlignment="1">
      <alignment vertical="center"/>
    </xf>
    <xf numFmtId="0" fontId="40" fillId="0" borderId="0" xfId="0" applyFont="1" applyBorder="1" applyAlignment="1"/>
    <xf numFmtId="0" fontId="41" fillId="0" borderId="0" xfId="0" applyFont="1" applyBorder="1" applyAlignment="1"/>
    <xf numFmtId="0" fontId="4" fillId="17" borderId="0" xfId="0" applyFont="1" applyFill="1" applyBorder="1" applyAlignment="1">
      <alignment vertical="center"/>
    </xf>
    <xf numFmtId="0" fontId="61" fillId="0" borderId="0" xfId="0" applyFont="1" applyAlignment="1">
      <alignment vertical="center"/>
    </xf>
    <xf numFmtId="4" fontId="27" fillId="18" borderId="13" xfId="0" applyNumberFormat="1" applyFont="1" applyFill="1" applyBorder="1" applyAlignment="1">
      <alignment horizontal="center"/>
    </xf>
    <xf numFmtId="4" fontId="4" fillId="0" borderId="48" xfId="60" applyNumberFormat="1" applyFont="1" applyFill="1" applyBorder="1" applyAlignment="1">
      <alignment horizontal="center" vertical="center" wrapText="1"/>
    </xf>
    <xf numFmtId="4" fontId="28" fillId="18" borderId="55" xfId="0" applyNumberFormat="1" applyFont="1" applyFill="1" applyBorder="1" applyAlignment="1">
      <alignment horizontal="center"/>
    </xf>
    <xf numFmtId="0" fontId="31" fillId="0" borderId="55" xfId="0" applyFont="1" applyBorder="1"/>
    <xf numFmtId="166" fontId="3" fillId="34" borderId="10" xfId="80" applyNumberFormat="1" applyFont="1" applyFill="1" applyBorder="1" applyAlignment="1">
      <alignment horizontal="right" vertical="center"/>
    </xf>
    <xf numFmtId="0" fontId="3" fillId="34" borderId="10" xfId="135" applyNumberFormat="1" applyFont="1" applyFill="1" applyBorder="1" applyAlignment="1">
      <alignment horizontal="center" vertical="center"/>
    </xf>
    <xf numFmtId="4" fontId="3" fillId="34" borderId="10" xfId="80" applyNumberFormat="1" applyFont="1" applyFill="1" applyBorder="1" applyAlignment="1">
      <alignment horizontal="center" vertical="center" wrapText="1"/>
    </xf>
    <xf numFmtId="4" fontId="0" fillId="0" borderId="0" xfId="0" applyNumberFormat="1"/>
    <xf numFmtId="10" fontId="31" fillId="0" borderId="0" xfId="60" applyNumberFormat="1" applyFont="1" applyBorder="1" applyAlignment="1">
      <alignment horizontal="center"/>
    </xf>
    <xf numFmtId="10" fontId="0" fillId="0" borderId="0" xfId="60" applyNumberFormat="1" applyFont="1" applyAlignment="1">
      <alignment horizontal="center"/>
    </xf>
    <xf numFmtId="4" fontId="32" fillId="0" borderId="10" xfId="0" applyNumberFormat="1" applyFont="1" applyBorder="1" applyAlignment="1">
      <alignment horizontal="center" vertical="center"/>
    </xf>
    <xf numFmtId="10" fontId="31" fillId="35" borderId="10" xfId="0" applyNumberFormat="1" applyFont="1" applyFill="1" applyBorder="1" applyAlignment="1">
      <alignment horizontal="center" vertical="center"/>
    </xf>
    <xf numFmtId="4" fontId="32" fillId="17" borderId="10" xfId="0" applyNumberFormat="1" applyFont="1" applyFill="1" applyBorder="1" applyAlignment="1">
      <alignment horizontal="center" vertical="center"/>
    </xf>
    <xf numFmtId="9" fontId="32" fillId="0" borderId="10" xfId="60" applyFont="1" applyBorder="1" applyAlignment="1">
      <alignment horizontal="center" vertical="center"/>
    </xf>
    <xf numFmtId="4" fontId="30" fillId="18" borderId="17" xfId="0" applyNumberFormat="1" applyFont="1" applyFill="1" applyBorder="1" applyAlignment="1">
      <alignment horizontal="center" vertical="center"/>
    </xf>
    <xf numFmtId="0" fontId="31" fillId="0" borderId="47" xfId="0" applyFont="1" applyBorder="1" applyAlignment="1">
      <alignment horizontal="center" vertical="center"/>
    </xf>
    <xf numFmtId="10" fontId="30" fillId="0" borderId="19" xfId="0" applyNumberFormat="1" applyFont="1" applyBorder="1" applyAlignment="1">
      <alignment horizontal="center"/>
    </xf>
    <xf numFmtId="0" fontId="31" fillId="0" borderId="0" xfId="0" applyFont="1" applyBorder="1"/>
    <xf numFmtId="10" fontId="64" fillId="0" borderId="46" xfId="0" applyNumberFormat="1" applyFont="1" applyBorder="1" applyAlignment="1">
      <alignment horizontal="center" vertical="center"/>
    </xf>
    <xf numFmtId="4" fontId="31" fillId="0" borderId="46" xfId="0" applyNumberFormat="1" applyFont="1" applyBorder="1" applyAlignment="1">
      <alignment horizontal="center" vertical="center"/>
    </xf>
    <xf numFmtId="10" fontId="31" fillId="0" borderId="46" xfId="0" applyNumberFormat="1" applyFont="1" applyBorder="1" applyAlignment="1">
      <alignment horizontal="center" vertical="center"/>
    </xf>
    <xf numFmtId="2" fontId="4" fillId="17" borderId="62" xfId="0" applyNumberFormat="1" applyFont="1" applyFill="1" applyBorder="1" applyAlignment="1" applyProtection="1">
      <alignment vertical="center" wrapText="1"/>
    </xf>
    <xf numFmtId="10" fontId="4" fillId="18" borderId="54" xfId="60" applyNumberFormat="1" applyFont="1" applyFill="1" applyBorder="1" applyAlignment="1">
      <alignment horizontal="center" vertical="center"/>
    </xf>
    <xf numFmtId="0" fontId="40" fillId="0" borderId="0" xfId="0" applyFont="1"/>
    <xf numFmtId="0" fontId="65" fillId="0" borderId="0" xfId="0" applyFont="1"/>
    <xf numFmtId="0" fontId="68" fillId="0" borderId="0" xfId="0" applyFont="1" applyAlignment="1">
      <alignment vertical="center" textRotation="255"/>
    </xf>
    <xf numFmtId="0" fontId="26" fillId="0" borderId="0" xfId="0" applyFont="1"/>
    <xf numFmtId="0" fontId="3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5" fillId="0" borderId="0" xfId="0" applyFont="1" applyAlignment="1">
      <alignment horizontal="left" wrapText="1"/>
    </xf>
    <xf numFmtId="0" fontId="33" fillId="0" borderId="0" xfId="0" applyFont="1" applyAlignment="1">
      <alignment vertical="center" textRotation="255"/>
    </xf>
    <xf numFmtId="0" fontId="36" fillId="0" borderId="0" xfId="0" applyFont="1" applyBorder="1" applyAlignment="1" applyProtection="1">
      <alignment vertical="top" wrapText="1"/>
      <protection locked="0"/>
    </xf>
    <xf numFmtId="0" fontId="73" fillId="0" borderId="0" xfId="0" applyFont="1" applyAlignment="1">
      <alignment horizontal="center" vertical="center" wrapText="1"/>
    </xf>
    <xf numFmtId="0" fontId="73" fillId="0" borderId="0" xfId="0" applyFont="1" applyAlignment="1">
      <alignment vertical="center" wrapText="1"/>
    </xf>
    <xf numFmtId="0" fontId="74" fillId="0" borderId="0" xfId="0" applyFont="1" applyAlignment="1">
      <alignment vertical="center"/>
    </xf>
    <xf numFmtId="0" fontId="71" fillId="0" borderId="13" xfId="0" applyFont="1" applyBorder="1" applyAlignment="1">
      <alignment horizontal="center" vertical="top" wrapText="1"/>
    </xf>
    <xf numFmtId="10" fontId="64" fillId="35" borderId="10" xfId="0" applyNumberFormat="1" applyFont="1" applyFill="1" applyBorder="1" applyAlignment="1">
      <alignment horizontal="center" vertical="center"/>
    </xf>
    <xf numFmtId="10" fontId="64" fillId="17" borderId="10" xfId="60" applyNumberFormat="1" applyFont="1" applyFill="1" applyBorder="1" applyAlignment="1">
      <alignment horizontal="center" vertical="center"/>
    </xf>
    <xf numFmtId="9" fontId="32" fillId="17" borderId="10" xfId="60" applyFont="1" applyFill="1" applyBorder="1" applyAlignment="1">
      <alignment horizontal="center" vertical="center"/>
    </xf>
    <xf numFmtId="44" fontId="4" fillId="37" borderId="10" xfId="38" applyFont="1" applyFill="1" applyBorder="1" applyAlignment="1">
      <alignment horizontal="center" vertical="center" wrapText="1"/>
    </xf>
    <xf numFmtId="44" fontId="4" fillId="37" borderId="69" xfId="38" applyFont="1" applyFill="1" applyBorder="1" applyAlignment="1">
      <alignment horizontal="center" vertical="center" wrapText="1"/>
    </xf>
    <xf numFmtId="44" fontId="4" fillId="37" borderId="17" xfId="38" applyFont="1" applyFill="1" applyBorder="1" applyAlignment="1">
      <alignment horizontal="center" vertical="center" wrapText="1"/>
    </xf>
    <xf numFmtId="44" fontId="4" fillId="37" borderId="23" xfId="38" applyFont="1" applyFill="1" applyBorder="1" applyAlignment="1">
      <alignment horizontal="center" vertical="center" wrapText="1"/>
    </xf>
    <xf numFmtId="10" fontId="66" fillId="36" borderId="15" xfId="78" applyNumberFormat="1" applyFont="1" applyFill="1" applyBorder="1" applyAlignment="1">
      <alignment horizontal="center" vertical="center"/>
    </xf>
    <xf numFmtId="10" fontId="66" fillId="36" borderId="63" xfId="78" applyNumberFormat="1" applyFont="1" applyFill="1" applyBorder="1" applyAlignment="1">
      <alignment horizontal="center" vertical="center"/>
    </xf>
    <xf numFmtId="0" fontId="67" fillId="17" borderId="77" xfId="0" applyFont="1" applyFill="1" applyBorder="1" applyAlignment="1">
      <alignment horizontal="center" vertical="center" wrapText="1"/>
    </xf>
    <xf numFmtId="0" fontId="66" fillId="17" borderId="10" xfId="0" applyFont="1" applyFill="1" applyBorder="1" applyAlignment="1">
      <alignment horizontal="center" vertical="center" wrapText="1"/>
    </xf>
    <xf numFmtId="10" fontId="66" fillId="0" borderId="10" xfId="0" applyNumberFormat="1" applyFont="1" applyBorder="1"/>
    <xf numFmtId="10" fontId="66" fillId="0" borderId="69" xfId="0" applyNumberFormat="1" applyFont="1" applyBorder="1"/>
    <xf numFmtId="0" fontId="67" fillId="36" borderId="77" xfId="0" applyFont="1" applyFill="1" applyBorder="1" applyAlignment="1">
      <alignment horizontal="center" vertical="center" wrapText="1"/>
    </xf>
    <xf numFmtId="10" fontId="66" fillId="36" borderId="10" xfId="78" applyNumberFormat="1" applyFont="1" applyFill="1" applyBorder="1" applyAlignment="1">
      <alignment horizontal="center" vertical="center"/>
    </xf>
    <xf numFmtId="4" fontId="67" fillId="36" borderId="16" xfId="0" applyNumberFormat="1" applyFont="1" applyFill="1" applyBorder="1"/>
    <xf numFmtId="4" fontId="67" fillId="36" borderId="70" xfId="0" applyNumberFormat="1" applyFont="1" applyFill="1" applyBorder="1"/>
    <xf numFmtId="10" fontId="66" fillId="17" borderId="10" xfId="0" applyNumberFormat="1" applyFont="1" applyFill="1" applyBorder="1"/>
    <xf numFmtId="0" fontId="67" fillId="0" borderId="16" xfId="0" applyFont="1" applyBorder="1"/>
    <xf numFmtId="10" fontId="66" fillId="17" borderId="69" xfId="0" applyNumberFormat="1" applyFont="1" applyFill="1" applyBorder="1"/>
    <xf numFmtId="0" fontId="67" fillId="0" borderId="70" xfId="0" applyFont="1" applyBorder="1"/>
    <xf numFmtId="4" fontId="67" fillId="36" borderId="10" xfId="79" applyNumberFormat="1" applyFont="1" applyFill="1" applyBorder="1" applyAlignment="1">
      <alignment vertical="center" wrapText="1"/>
    </xf>
    <xf numFmtId="0" fontId="67" fillId="17" borderId="10" xfId="0" applyFont="1" applyFill="1" applyBorder="1" applyAlignment="1">
      <alignment horizontal="center" vertical="center" wrapText="1"/>
    </xf>
    <xf numFmtId="10" fontId="66" fillId="37" borderId="80" xfId="0" applyNumberFormat="1" applyFont="1" applyFill="1" applyBorder="1" applyAlignment="1">
      <alignment horizontal="center" vertical="center"/>
    </xf>
    <xf numFmtId="4" fontId="67" fillId="37" borderId="81" xfId="38" applyNumberFormat="1" applyFont="1" applyFill="1" applyBorder="1" applyAlignment="1">
      <alignment vertical="center"/>
    </xf>
    <xf numFmtId="0" fontId="4" fillId="36" borderId="17" xfId="0" applyFont="1" applyFill="1" applyBorder="1" applyAlignment="1">
      <alignment horizontal="center" vertical="center" wrapText="1"/>
    </xf>
    <xf numFmtId="0" fontId="3" fillId="0" borderId="79" xfId="0" applyFont="1" applyBorder="1" applyAlignment="1">
      <alignment horizontal="center"/>
    </xf>
    <xf numFmtId="49" fontId="3" fillId="0" borderId="79" xfId="0" applyNumberFormat="1" applyFont="1" applyBorder="1" applyAlignment="1">
      <alignment horizontal="center"/>
    </xf>
    <xf numFmtId="0" fontId="3" fillId="0" borderId="86" xfId="0" applyFont="1" applyBorder="1" applyAlignment="1">
      <alignment horizontal="left" wrapText="1"/>
    </xf>
    <xf numFmtId="10" fontId="4" fillId="37" borderId="99" xfId="60" applyNumberFormat="1" applyFont="1" applyFill="1" applyBorder="1" applyAlignment="1" applyProtection="1">
      <alignment vertical="center" wrapText="1"/>
      <protection locked="0"/>
    </xf>
    <xf numFmtId="4" fontId="4" fillId="36" borderId="10" xfId="79" applyNumberFormat="1" applyFont="1" applyFill="1" applyBorder="1" applyAlignment="1">
      <alignment vertical="center" wrapText="1"/>
    </xf>
    <xf numFmtId="4" fontId="67" fillId="17" borderId="10" xfId="79" applyNumberFormat="1" applyFont="1" applyFill="1" applyBorder="1" applyAlignment="1">
      <alignment vertical="center" wrapText="1"/>
    </xf>
    <xf numFmtId="10" fontId="66" fillId="17" borderId="10" xfId="78" applyNumberFormat="1" applyFont="1" applyFill="1" applyBorder="1" applyAlignment="1">
      <alignment horizontal="center" vertical="center"/>
    </xf>
    <xf numFmtId="4" fontId="67" fillId="17" borderId="16" xfId="0" applyNumberFormat="1" applyFont="1" applyFill="1" applyBorder="1"/>
    <xf numFmtId="10" fontId="66" fillId="17" borderId="69" xfId="78" applyNumberFormat="1" applyFont="1" applyFill="1" applyBorder="1" applyAlignment="1">
      <alignment horizontal="center" vertical="center"/>
    </xf>
    <xf numFmtId="4" fontId="67" fillId="17" borderId="70" xfId="0" applyNumberFormat="1" applyFont="1" applyFill="1" applyBorder="1"/>
    <xf numFmtId="0" fontId="77" fillId="0" borderId="0" xfId="0" quotePrefix="1" applyFont="1" applyAlignment="1" applyProtection="1">
      <alignment vertical="center" wrapText="1"/>
      <protection locked="0"/>
    </xf>
    <xf numFmtId="0" fontId="78" fillId="0" borderId="12" xfId="0" applyFont="1" applyBorder="1" applyAlignment="1">
      <alignment horizontal="left" vertical="center" wrapText="1"/>
    </xf>
    <xf numFmtId="0" fontId="65" fillId="0" borderId="12" xfId="0" applyFont="1" applyBorder="1"/>
    <xf numFmtId="0" fontId="77" fillId="0" borderId="0" xfId="0" quotePrefix="1" applyFont="1" applyBorder="1" applyAlignment="1" applyProtection="1">
      <alignment vertical="center" wrapText="1"/>
      <protection locked="0"/>
    </xf>
    <xf numFmtId="0" fontId="70" fillId="0" borderId="10" xfId="0" applyFont="1" applyBorder="1" applyAlignment="1" applyProtection="1">
      <alignment vertical="top" wrapText="1"/>
      <protection locked="0"/>
    </xf>
    <xf numFmtId="0" fontId="62" fillId="0" borderId="0" xfId="0" applyFont="1" applyBorder="1" applyAlignment="1"/>
    <xf numFmtId="0" fontId="62" fillId="0" borderId="0" xfId="0" applyFont="1" applyAlignment="1"/>
    <xf numFmtId="0" fontId="4" fillId="36" borderId="17" xfId="0" applyFont="1" applyFill="1" applyBorder="1" applyAlignment="1" applyProtection="1">
      <alignment horizontal="center" vertical="center" wrapText="1"/>
      <protection locked="0"/>
    </xf>
    <xf numFmtId="2" fontId="4" fillId="37" borderId="99" xfId="159" applyNumberFormat="1" applyFont="1" applyFill="1" applyBorder="1" applyAlignment="1" applyProtection="1">
      <alignment vertical="center" wrapText="1"/>
      <protection locked="0"/>
    </xf>
    <xf numFmtId="4" fontId="3" fillId="17" borderId="69" xfId="38" applyNumberFormat="1" applyFont="1" applyFill="1" applyBorder="1" applyAlignment="1">
      <alignment vertical="center"/>
    </xf>
    <xf numFmtId="44" fontId="4" fillId="36" borderId="72" xfId="38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5" fillId="0" borderId="0" xfId="0" quotePrefix="1" applyFont="1" applyAlignment="1">
      <alignment horizontal="left" vertical="distributed" wrapText="1"/>
    </xf>
    <xf numFmtId="4" fontId="4" fillId="37" borderId="64" xfId="38" applyNumberFormat="1" applyFont="1" applyFill="1" applyBorder="1" applyAlignment="1">
      <alignment horizontal="center" vertical="center"/>
    </xf>
    <xf numFmtId="4" fontId="4" fillId="37" borderId="65" xfId="38" applyNumberFormat="1" applyFont="1" applyFill="1" applyBorder="1" applyAlignment="1">
      <alignment horizontal="center" vertical="center"/>
    </xf>
    <xf numFmtId="0" fontId="4" fillId="37" borderId="64" xfId="0" applyFont="1" applyFill="1" applyBorder="1" applyAlignment="1">
      <alignment horizontal="center" vertical="center"/>
    </xf>
    <xf numFmtId="0" fontId="4" fillId="37" borderId="71" xfId="0" applyFont="1" applyFill="1" applyBorder="1" applyAlignment="1">
      <alignment horizontal="center" vertical="center"/>
    </xf>
    <xf numFmtId="0" fontId="4" fillId="37" borderId="68" xfId="0" applyFont="1" applyFill="1" applyBorder="1" applyAlignment="1">
      <alignment horizontal="center" vertical="center" wrapText="1"/>
    </xf>
    <xf numFmtId="0" fontId="4" fillId="37" borderId="17" xfId="0" applyFont="1" applyFill="1" applyBorder="1" applyAlignment="1">
      <alignment horizontal="center" vertical="center" wrapText="1"/>
    </xf>
    <xf numFmtId="44" fontId="4" fillId="37" borderId="16" xfId="38" applyFont="1" applyFill="1" applyBorder="1" applyAlignment="1">
      <alignment horizontal="center" vertical="center" wrapText="1"/>
    </xf>
    <xf numFmtId="44" fontId="4" fillId="37" borderId="72" xfId="38" applyFont="1" applyFill="1" applyBorder="1" applyAlignment="1">
      <alignment horizontal="center" vertical="center" wrapText="1"/>
    </xf>
    <xf numFmtId="0" fontId="67" fillId="37" borderId="78" xfId="0" applyFont="1" applyFill="1" applyBorder="1" applyAlignment="1">
      <alignment horizontal="center" vertical="center" wrapText="1"/>
    </xf>
    <xf numFmtId="0" fontId="67" fillId="37" borderId="79" xfId="0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top" wrapText="1"/>
    </xf>
    <xf numFmtId="0" fontId="77" fillId="0" borderId="0" xfId="0" quotePrefix="1" applyFont="1" applyBorder="1" applyAlignment="1" applyProtection="1">
      <alignment horizontal="left" vertical="center" wrapText="1"/>
      <protection locked="0"/>
    </xf>
    <xf numFmtId="0" fontId="4" fillId="37" borderId="66" xfId="0" applyFont="1" applyFill="1" applyBorder="1" applyAlignment="1">
      <alignment horizontal="center" vertical="center"/>
    </xf>
    <xf numFmtId="0" fontId="4" fillId="37" borderId="67" xfId="0" applyFont="1" applyFill="1" applyBorder="1" applyAlignment="1">
      <alignment horizontal="center" vertical="center"/>
    </xf>
    <xf numFmtId="44" fontId="4" fillId="37" borderId="70" xfId="38" applyFont="1" applyFill="1" applyBorder="1" applyAlignment="1">
      <alignment horizontal="center" vertical="center" wrapText="1"/>
    </xf>
    <xf numFmtId="44" fontId="4" fillId="37" borderId="73" xfId="38" applyFont="1" applyFill="1" applyBorder="1" applyAlignment="1">
      <alignment horizontal="center" vertical="center" wrapText="1"/>
    </xf>
    <xf numFmtId="0" fontId="69" fillId="0" borderId="68" xfId="0" applyFont="1" applyBorder="1" applyAlignment="1">
      <alignment horizontal="center" vertical="top" wrapText="1"/>
    </xf>
    <xf numFmtId="0" fontId="70" fillId="0" borderId="68" xfId="0" applyFont="1" applyBorder="1" applyAlignment="1" applyProtection="1">
      <alignment horizontal="center" vertical="top" wrapText="1"/>
      <protection locked="0"/>
    </xf>
    <xf numFmtId="0" fontId="70" fillId="0" borderId="10" xfId="0" applyFont="1" applyBorder="1" applyAlignment="1" applyProtection="1">
      <alignment horizontal="center" vertical="top" wrapText="1"/>
      <protection locked="0"/>
    </xf>
    <xf numFmtId="0" fontId="74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 vertical="center" wrapText="1"/>
    </xf>
    <xf numFmtId="0" fontId="62" fillId="0" borderId="0" xfId="0" applyFont="1" applyAlignment="1">
      <alignment horizontal="right"/>
    </xf>
    <xf numFmtId="0" fontId="74" fillId="0" borderId="0" xfId="0" applyFont="1" applyAlignment="1">
      <alignment horizontal="center" vertical="center"/>
    </xf>
    <xf numFmtId="10" fontId="4" fillId="37" borderId="99" xfId="60" applyNumberFormat="1" applyFont="1" applyFill="1" applyBorder="1" applyAlignment="1" applyProtection="1">
      <alignment horizontal="center" vertical="center" wrapText="1"/>
      <protection locked="0"/>
    </xf>
    <xf numFmtId="0" fontId="70" fillId="0" borderId="82" xfId="0" applyFont="1" applyBorder="1" applyAlignment="1" applyProtection="1">
      <alignment horizontal="center" vertical="top" wrapText="1"/>
      <protection locked="0"/>
    </xf>
    <xf numFmtId="0" fontId="70" fillId="0" borderId="83" xfId="0" applyFont="1" applyBorder="1" applyAlignment="1" applyProtection="1">
      <alignment horizontal="center" vertical="top" wrapText="1"/>
      <protection locked="0"/>
    </xf>
    <xf numFmtId="0" fontId="70" fillId="0" borderId="84" xfId="0" applyFont="1" applyBorder="1" applyAlignment="1" applyProtection="1">
      <alignment horizontal="center" vertical="top" wrapText="1"/>
      <protection locked="0"/>
    </xf>
    <xf numFmtId="0" fontId="70" fillId="0" borderId="45" xfId="0" applyFont="1" applyBorder="1" applyAlignment="1" applyProtection="1">
      <alignment horizontal="center" vertical="top" wrapText="1"/>
      <protection locked="0"/>
    </xf>
    <xf numFmtId="0" fontId="70" fillId="0" borderId="24" xfId="0" applyFont="1" applyBorder="1" applyAlignment="1" applyProtection="1">
      <alignment horizontal="center" vertical="top" wrapText="1"/>
      <protection locked="0"/>
    </xf>
    <xf numFmtId="0" fontId="70" fillId="0" borderId="63" xfId="0" applyFont="1" applyBorder="1" applyAlignment="1" applyProtection="1">
      <alignment horizontal="center" vertical="top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0" fontId="4" fillId="37" borderId="98" xfId="0" applyFont="1" applyFill="1" applyBorder="1" applyAlignment="1">
      <alignment horizontal="center" vertical="center" wrapText="1"/>
    </xf>
    <xf numFmtId="0" fontId="4" fillId="37" borderId="99" xfId="0" applyFont="1" applyFill="1" applyBorder="1" applyAlignment="1">
      <alignment horizontal="center" vertical="center" wrapText="1"/>
    </xf>
    <xf numFmtId="0" fontId="4" fillId="36" borderId="10" xfId="0" applyFont="1" applyFill="1" applyBorder="1" applyAlignment="1">
      <alignment horizontal="center" vertical="center" wrapText="1"/>
    </xf>
    <xf numFmtId="0" fontId="4" fillId="36" borderId="16" xfId="0" applyFont="1" applyFill="1" applyBorder="1" applyAlignment="1">
      <alignment horizontal="center" vertical="center" wrapText="1"/>
    </xf>
    <xf numFmtId="0" fontId="4" fillId="36" borderId="10" xfId="0" applyFont="1" applyFill="1" applyBorder="1" applyAlignment="1" applyProtection="1">
      <alignment horizontal="center" vertical="center" wrapText="1"/>
      <protection locked="0"/>
    </xf>
    <xf numFmtId="0" fontId="4" fillId="36" borderId="17" xfId="0" applyFont="1" applyFill="1" applyBorder="1" applyAlignment="1" applyProtection="1">
      <alignment horizontal="center" vertical="center" wrapText="1"/>
      <protection locked="0"/>
    </xf>
    <xf numFmtId="0" fontId="4" fillId="36" borderId="83" xfId="0" applyFont="1" applyFill="1" applyBorder="1" applyAlignment="1">
      <alignment horizontal="center" vertical="center" wrapText="1"/>
    </xf>
    <xf numFmtId="0" fontId="62" fillId="0" borderId="0" xfId="0" applyFont="1" applyBorder="1" applyAlignment="1">
      <alignment horizontal="right"/>
    </xf>
    <xf numFmtId="0" fontId="40" fillId="0" borderId="0" xfId="0" applyFont="1" applyBorder="1" applyAlignment="1" applyProtection="1">
      <alignment horizontal="center"/>
      <protection locked="0"/>
    </xf>
    <xf numFmtId="0" fontId="62" fillId="17" borderId="0" xfId="0" applyFont="1" applyFill="1" applyBorder="1" applyAlignment="1">
      <alignment horizontal="center" vertical="center"/>
    </xf>
    <xf numFmtId="0" fontId="4" fillId="36" borderId="89" xfId="0" applyFont="1" applyFill="1" applyBorder="1" applyAlignment="1">
      <alignment horizontal="center" vertical="center"/>
    </xf>
    <xf numFmtId="0" fontId="4" fillId="36" borderId="92" xfId="0" applyFont="1" applyFill="1" applyBorder="1" applyAlignment="1">
      <alignment horizontal="center" vertical="center"/>
    </xf>
    <xf numFmtId="0" fontId="4" fillId="36" borderId="90" xfId="0" applyFont="1" applyFill="1" applyBorder="1" applyAlignment="1">
      <alignment horizontal="center" vertical="center" wrapText="1"/>
    </xf>
    <xf numFmtId="0" fontId="4" fillId="36" borderId="93" xfId="0" applyFont="1" applyFill="1" applyBorder="1" applyAlignment="1">
      <alignment horizontal="center" vertical="center" wrapText="1"/>
    </xf>
    <xf numFmtId="0" fontId="4" fillId="36" borderId="87" xfId="0" applyFont="1" applyFill="1" applyBorder="1" applyAlignment="1">
      <alignment horizontal="center" vertical="center" wrapText="1"/>
    </xf>
    <xf numFmtId="0" fontId="4" fillId="36" borderId="88" xfId="0" applyFont="1" applyFill="1" applyBorder="1" applyAlignment="1">
      <alignment horizontal="center" vertical="center" wrapText="1"/>
    </xf>
    <xf numFmtId="2" fontId="4" fillId="36" borderId="37" xfId="0" applyNumberFormat="1" applyFont="1" applyFill="1" applyBorder="1" applyAlignment="1">
      <alignment horizontal="center" vertical="center"/>
    </xf>
    <xf numFmtId="2" fontId="4" fillId="36" borderId="90" xfId="0" applyNumberFormat="1" applyFont="1" applyFill="1" applyBorder="1" applyAlignment="1">
      <alignment horizontal="center" vertical="center"/>
    </xf>
    <xf numFmtId="2" fontId="4" fillId="36" borderId="93" xfId="0" applyNumberFormat="1" applyFont="1" applyFill="1" applyBorder="1" applyAlignment="1">
      <alignment horizontal="center" vertical="center"/>
    </xf>
    <xf numFmtId="2" fontId="4" fillId="36" borderId="37" xfId="0" applyNumberFormat="1" applyFont="1" applyFill="1" applyBorder="1" applyAlignment="1">
      <alignment horizontal="center" vertical="center" wrapText="1"/>
    </xf>
    <xf numFmtId="2" fontId="4" fillId="36" borderId="90" xfId="0" applyNumberFormat="1" applyFont="1" applyFill="1" applyBorder="1" applyAlignment="1">
      <alignment horizontal="center" vertical="center" wrapText="1"/>
    </xf>
    <xf numFmtId="2" fontId="4" fillId="36" borderId="93" xfId="0" applyNumberFormat="1" applyFont="1" applyFill="1" applyBorder="1" applyAlignment="1">
      <alignment horizontal="center" vertical="center" wrapText="1"/>
    </xf>
    <xf numFmtId="43" fontId="4" fillId="36" borderId="37" xfId="0" applyNumberFormat="1" applyFont="1" applyFill="1" applyBorder="1" applyAlignment="1">
      <alignment horizontal="center" vertical="center" wrapText="1"/>
    </xf>
    <xf numFmtId="43" fontId="4" fillId="36" borderId="90" xfId="0" applyNumberFormat="1" applyFont="1" applyFill="1" applyBorder="1" applyAlignment="1">
      <alignment horizontal="center" vertical="center" wrapText="1"/>
    </xf>
    <xf numFmtId="43" fontId="4" fillId="36" borderId="93" xfId="0" applyNumberFormat="1" applyFont="1" applyFill="1" applyBorder="1" applyAlignment="1">
      <alignment horizontal="center" vertical="center" wrapText="1"/>
    </xf>
    <xf numFmtId="0" fontId="4" fillId="36" borderId="37" xfId="0" applyFont="1" applyFill="1" applyBorder="1" applyAlignment="1">
      <alignment horizontal="center" vertical="center" wrapText="1"/>
    </xf>
    <xf numFmtId="0" fontId="69" fillId="0" borderId="15" xfId="0" applyFont="1" applyFill="1" applyBorder="1" applyAlignment="1" applyProtection="1">
      <alignment horizontal="center" vertical="top" wrapText="1"/>
      <protection locked="0"/>
    </xf>
    <xf numFmtId="0" fontId="71" fillId="0" borderId="10" xfId="0" applyFont="1" applyBorder="1" applyAlignment="1" applyProtection="1">
      <alignment horizontal="center" vertical="top" wrapText="1"/>
      <protection locked="0"/>
    </xf>
    <xf numFmtId="4" fontId="38" fillId="0" borderId="12" xfId="0" applyNumberFormat="1" applyFont="1" applyBorder="1" applyAlignment="1" applyProtection="1">
      <alignment horizontal="left" vertical="center" wrapText="1"/>
      <protection locked="0"/>
    </xf>
    <xf numFmtId="4" fontId="38" fillId="0" borderId="0" xfId="0" applyNumberFormat="1" applyFont="1" applyBorder="1" applyAlignment="1" applyProtection="1">
      <alignment horizontal="left" vertical="center" wrapText="1"/>
      <protection locked="0"/>
    </xf>
    <xf numFmtId="0" fontId="37" fillId="0" borderId="12" xfId="0" applyFont="1" applyBorder="1" applyAlignment="1" applyProtection="1">
      <alignment horizontal="center" vertical="center" textRotation="255"/>
      <protection locked="0"/>
    </xf>
    <xf numFmtId="0" fontId="37" fillId="0" borderId="0" xfId="0" applyFont="1" applyBorder="1" applyAlignment="1" applyProtection="1">
      <alignment horizontal="center" vertical="center" textRotation="255"/>
      <protection locked="0"/>
    </xf>
    <xf numFmtId="4" fontId="38" fillId="0" borderId="0" xfId="0" applyNumberFormat="1" applyFont="1" applyAlignment="1" applyProtection="1">
      <alignment horizontal="left" vertical="center" wrapText="1"/>
      <protection locked="0"/>
    </xf>
    <xf numFmtId="4" fontId="38" fillId="0" borderId="0" xfId="0" applyNumberFormat="1" applyFont="1" applyAlignment="1" applyProtection="1">
      <alignment horizontal="left" vertical="center"/>
      <protection locked="0"/>
    </xf>
    <xf numFmtId="4" fontId="37" fillId="0" borderId="0" xfId="0" applyNumberFormat="1" applyFont="1" applyAlignment="1" applyProtection="1">
      <alignment horizontal="left" vertical="center" wrapText="1"/>
      <protection locked="0"/>
    </xf>
    <xf numFmtId="0" fontId="38" fillId="0" borderId="0" xfId="0" applyFont="1" applyAlignment="1" applyProtection="1">
      <alignment horizontal="center" vertical="center" wrapText="1"/>
      <protection locked="0"/>
    </xf>
    <xf numFmtId="4" fontId="4" fillId="34" borderId="37" xfId="79" applyNumberFormat="1" applyFont="1" applyFill="1" applyBorder="1" applyAlignment="1">
      <alignment horizontal="center" vertical="center" wrapText="1"/>
    </xf>
    <xf numFmtId="4" fontId="4" fillId="34" borderId="15" xfId="79" applyNumberFormat="1" applyFont="1" applyFill="1" applyBorder="1" applyAlignment="1">
      <alignment horizontal="center" vertical="center" wrapText="1"/>
    </xf>
    <xf numFmtId="49" fontId="4" fillId="18" borderId="61" xfId="0" applyNumberFormat="1" applyFont="1" applyFill="1" applyBorder="1" applyAlignment="1">
      <alignment horizontal="center" vertical="center" wrapText="1"/>
    </xf>
    <xf numFmtId="49" fontId="4" fillId="18" borderId="60" xfId="0" applyNumberFormat="1" applyFont="1" applyFill="1" applyBorder="1" applyAlignment="1">
      <alignment horizontal="center" vertical="center" wrapText="1"/>
    </xf>
    <xf numFmtId="4" fontId="3" fillId="0" borderId="37" xfId="0" applyNumberFormat="1" applyFont="1" applyBorder="1" applyAlignment="1">
      <alignment horizontal="center" vertical="center"/>
    </xf>
    <xf numFmtId="4" fontId="3" fillId="0" borderId="15" xfId="0" applyNumberFormat="1" applyFont="1" applyBorder="1" applyAlignment="1">
      <alignment horizontal="center" vertical="center"/>
    </xf>
    <xf numFmtId="0" fontId="69" fillId="0" borderId="38" xfId="0" applyFont="1" applyFill="1" applyBorder="1" applyAlignment="1">
      <alignment horizontal="center" vertical="top" wrapText="1"/>
    </xf>
    <xf numFmtId="0" fontId="69" fillId="0" borderId="39" xfId="0" applyFont="1" applyFill="1" applyBorder="1" applyAlignment="1">
      <alignment horizontal="center" vertical="top" wrapText="1"/>
    </xf>
    <xf numFmtId="0" fontId="69" fillId="0" borderId="40" xfId="0" applyFont="1" applyFill="1" applyBorder="1" applyAlignment="1">
      <alignment horizontal="center" vertical="top" wrapText="1"/>
    </xf>
    <xf numFmtId="0" fontId="4" fillId="18" borderId="56" xfId="0" applyFont="1" applyFill="1" applyBorder="1" applyAlignment="1">
      <alignment horizontal="center" vertical="center"/>
    </xf>
    <xf numFmtId="0" fontId="4" fillId="18" borderId="57" xfId="0" applyFont="1" applyFill="1" applyBorder="1" applyAlignment="1">
      <alignment horizontal="center" vertical="center"/>
    </xf>
    <xf numFmtId="10" fontId="27" fillId="18" borderId="15" xfId="78" applyNumberFormat="1" applyFont="1" applyFill="1" applyBorder="1" applyAlignment="1">
      <alignment horizontal="center" vertical="center"/>
    </xf>
    <xf numFmtId="10" fontId="27" fillId="18" borderId="10" xfId="78" applyNumberFormat="1" applyFont="1" applyFill="1" applyBorder="1" applyAlignment="1">
      <alignment horizontal="center" vertical="center"/>
    </xf>
    <xf numFmtId="10" fontId="4" fillId="18" borderId="49" xfId="0" applyNumberFormat="1" applyFont="1" applyFill="1" applyBorder="1" applyAlignment="1">
      <alignment horizontal="center"/>
    </xf>
    <xf numFmtId="10" fontId="4" fillId="18" borderId="41" xfId="0" applyNumberFormat="1" applyFont="1" applyFill="1" applyBorder="1" applyAlignment="1">
      <alignment horizontal="center"/>
    </xf>
    <xf numFmtId="10" fontId="4" fillId="18" borderId="42" xfId="0" applyNumberFormat="1" applyFont="1" applyFill="1" applyBorder="1" applyAlignment="1">
      <alignment horizontal="center"/>
    </xf>
    <xf numFmtId="10" fontId="4" fillId="18" borderId="51" xfId="0" applyNumberFormat="1" applyFont="1" applyFill="1" applyBorder="1" applyAlignment="1">
      <alignment horizontal="center" vertical="center"/>
    </xf>
    <xf numFmtId="10" fontId="4" fillId="18" borderId="52" xfId="0" applyNumberFormat="1" applyFont="1" applyFill="1" applyBorder="1" applyAlignment="1">
      <alignment horizontal="center" vertical="center"/>
    </xf>
    <xf numFmtId="10" fontId="4" fillId="18" borderId="53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center"/>
    </xf>
    <xf numFmtId="0" fontId="73" fillId="17" borderId="0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0" fillId="0" borderId="43" xfId="0" applyFont="1" applyBorder="1" applyAlignment="1">
      <alignment horizontal="center" vertical="center" wrapText="1"/>
    </xf>
    <xf numFmtId="0" fontId="30" fillId="0" borderId="44" xfId="0" applyFont="1" applyBorder="1" applyAlignment="1">
      <alignment horizontal="center" vertical="center" wrapText="1"/>
    </xf>
    <xf numFmtId="0" fontId="4" fillId="18" borderId="18" xfId="0" applyFont="1" applyFill="1" applyBorder="1" applyAlignment="1">
      <alignment horizontal="center"/>
    </xf>
    <xf numFmtId="4" fontId="27" fillId="18" borderId="37" xfId="0" applyNumberFormat="1" applyFont="1" applyFill="1" applyBorder="1" applyAlignment="1">
      <alignment horizontal="center" vertical="center"/>
    </xf>
    <xf numFmtId="4" fontId="27" fillId="18" borderId="15" xfId="0" applyNumberFormat="1" applyFont="1" applyFill="1" applyBorder="1" applyAlignment="1">
      <alignment horizontal="center" vertical="center"/>
    </xf>
    <xf numFmtId="0" fontId="30" fillId="18" borderId="58" xfId="0" applyFont="1" applyFill="1" applyBorder="1" applyAlignment="1">
      <alignment horizontal="center" vertical="center"/>
    </xf>
    <xf numFmtId="0" fontId="30" fillId="18" borderId="59" xfId="0" applyFont="1" applyFill="1" applyBorder="1" applyAlignment="1">
      <alignment horizontal="center" vertical="center"/>
    </xf>
    <xf numFmtId="0" fontId="70" fillId="0" borderId="103" xfId="0" applyFont="1" applyBorder="1" applyAlignment="1" applyProtection="1">
      <alignment horizontal="center" vertical="top" wrapText="1"/>
      <protection locked="0"/>
    </xf>
    <xf numFmtId="0" fontId="70" fillId="0" borderId="104" xfId="0" applyFont="1" applyBorder="1" applyAlignment="1" applyProtection="1">
      <alignment horizontal="center" vertical="top" wrapText="1"/>
      <protection locked="0"/>
    </xf>
    <xf numFmtId="0" fontId="70" fillId="0" borderId="105" xfId="0" applyFont="1" applyBorder="1" applyAlignment="1" applyProtection="1">
      <alignment horizontal="center" vertical="top" wrapText="1"/>
      <protection locked="0"/>
    </xf>
    <xf numFmtId="0" fontId="70" fillId="0" borderId="106" xfId="0" applyFont="1" applyBorder="1" applyAlignment="1" applyProtection="1">
      <alignment horizontal="center" vertical="top" wrapText="1"/>
      <protection locked="0"/>
    </xf>
    <xf numFmtId="0" fontId="70" fillId="0" borderId="107" xfId="0" applyFont="1" applyBorder="1" applyAlignment="1" applyProtection="1">
      <alignment horizontal="center" vertical="top" wrapText="1"/>
      <protection locked="0"/>
    </xf>
    <xf numFmtId="0" fontId="70" fillId="0" borderId="108" xfId="0" applyFont="1" applyBorder="1" applyAlignment="1" applyProtection="1">
      <alignment horizontal="center" vertical="top" wrapText="1"/>
      <protection locked="0"/>
    </xf>
    <xf numFmtId="0" fontId="33" fillId="0" borderId="50" xfId="0" applyFont="1" applyBorder="1" applyAlignment="1">
      <alignment horizontal="center"/>
    </xf>
    <xf numFmtId="0" fontId="71" fillId="0" borderId="36" xfId="0" applyFont="1" applyBorder="1" applyAlignment="1">
      <alignment horizontal="center" vertical="top" wrapText="1"/>
    </xf>
    <xf numFmtId="0" fontId="71" fillId="0" borderId="41" xfId="0" applyFont="1" applyBorder="1" applyAlignment="1">
      <alignment horizontal="center" vertical="top" wrapText="1"/>
    </xf>
    <xf numFmtId="0" fontId="71" fillId="0" borderId="42" xfId="0" applyFont="1" applyBorder="1" applyAlignment="1">
      <alignment horizontal="center" vertical="top" wrapText="1"/>
    </xf>
    <xf numFmtId="0" fontId="3" fillId="39" borderId="74" xfId="80" applyFont="1" applyFill="1" applyBorder="1" applyAlignment="1">
      <alignment horizontal="center" vertical="center"/>
    </xf>
    <xf numFmtId="0" fontId="3" fillId="39" borderId="15" xfId="80" applyFont="1" applyFill="1" applyBorder="1" applyAlignment="1" applyProtection="1">
      <alignment horizontal="center" vertical="center" wrapText="1"/>
    </xf>
    <xf numFmtId="0" fontId="3" fillId="17" borderId="15" xfId="0" applyFont="1" applyFill="1" applyBorder="1" applyAlignment="1" applyProtection="1">
      <alignment horizontal="left" vertical="center" wrapText="1"/>
    </xf>
    <xf numFmtId="0" fontId="3" fillId="17" borderId="15" xfId="0" applyFont="1" applyFill="1" applyBorder="1" applyAlignment="1">
      <alignment horizontal="center" vertical="center"/>
    </xf>
    <xf numFmtId="0" fontId="3" fillId="39" borderId="15" xfId="80" applyFont="1" applyFill="1" applyBorder="1" applyAlignment="1">
      <alignment horizontal="center" vertical="center" wrapText="1"/>
    </xf>
    <xf numFmtId="0" fontId="4" fillId="40" borderId="96" xfId="80" applyFont="1" applyFill="1" applyBorder="1" applyAlignment="1">
      <alignment horizontal="center" vertical="center"/>
    </xf>
    <xf numFmtId="0" fontId="4" fillId="40" borderId="21" xfId="80" applyFont="1" applyFill="1" applyBorder="1" applyAlignment="1">
      <alignment horizontal="center" vertical="center"/>
    </xf>
    <xf numFmtId="0" fontId="4" fillId="40" borderId="21" xfId="80" applyFont="1" applyFill="1" applyBorder="1" applyAlignment="1" applyProtection="1">
      <alignment horizontal="center" vertical="center" wrapText="1"/>
    </xf>
    <xf numFmtId="0" fontId="4" fillId="37" borderId="21" xfId="0" applyFont="1" applyFill="1" applyBorder="1" applyAlignment="1" applyProtection="1">
      <alignment horizontal="left" vertical="center" wrapText="1"/>
    </xf>
    <xf numFmtId="0" fontId="4" fillId="37" borderId="21" xfId="0" applyFont="1" applyFill="1" applyBorder="1" applyAlignment="1">
      <alignment horizontal="center" vertical="center"/>
    </xf>
    <xf numFmtId="0" fontId="3" fillId="40" borderId="74" xfId="80" applyFont="1" applyFill="1" applyBorder="1" applyAlignment="1">
      <alignment horizontal="center" vertical="center"/>
    </xf>
    <xf numFmtId="0" fontId="3" fillId="40" borderId="15" xfId="80" applyFont="1" applyFill="1" applyBorder="1" applyAlignment="1">
      <alignment horizontal="center" vertical="center" wrapText="1"/>
    </xf>
    <xf numFmtId="0" fontId="3" fillId="40" borderId="15" xfId="80" applyFont="1" applyFill="1" applyBorder="1" applyAlignment="1" applyProtection="1">
      <alignment horizontal="center" vertical="center" wrapText="1"/>
    </xf>
    <xf numFmtId="0" fontId="3" fillId="37" borderId="15" xfId="0" applyFont="1" applyFill="1" applyBorder="1" applyAlignment="1" applyProtection="1">
      <alignment horizontal="left" vertical="center" wrapText="1"/>
    </xf>
    <xf numFmtId="0" fontId="3" fillId="37" borderId="15" xfId="0" applyFont="1" applyFill="1" applyBorder="1" applyAlignment="1">
      <alignment horizontal="center" vertical="center"/>
    </xf>
    <xf numFmtId="0" fontId="4" fillId="40" borderId="74" xfId="80" applyFont="1" applyFill="1" applyBorder="1" applyAlignment="1">
      <alignment horizontal="center" vertical="center"/>
    </xf>
    <xf numFmtId="0" fontId="4" fillId="40" borderId="15" xfId="80" applyFont="1" applyFill="1" applyBorder="1" applyAlignment="1">
      <alignment horizontal="center" vertical="center" wrapText="1"/>
    </xf>
    <xf numFmtId="0" fontId="4" fillId="40" borderId="15" xfId="80" applyFont="1" applyFill="1" applyBorder="1" applyAlignment="1" applyProtection="1">
      <alignment horizontal="center" vertical="center" wrapText="1"/>
    </xf>
    <xf numFmtId="0" fontId="4" fillId="37" borderId="15" xfId="0" applyFont="1" applyFill="1" applyBorder="1" applyAlignment="1" applyProtection="1">
      <alignment horizontal="left" vertical="center" wrapText="1"/>
    </xf>
    <xf numFmtId="0" fontId="4" fillId="37" borderId="15" xfId="0" applyFont="1" applyFill="1" applyBorder="1" applyAlignment="1">
      <alignment horizontal="center" vertical="center"/>
    </xf>
    <xf numFmtId="4" fontId="4" fillId="37" borderId="21" xfId="159" applyNumberFormat="1" applyFont="1" applyFill="1" applyBorder="1" applyAlignment="1">
      <alignment horizontal="right" vertical="center"/>
    </xf>
    <xf numFmtId="4" fontId="4" fillId="37" borderId="21" xfId="159" applyNumberFormat="1" applyFont="1" applyFill="1" applyBorder="1" applyAlignment="1">
      <alignment horizontal="right" vertical="center" wrapText="1"/>
    </xf>
    <xf numFmtId="4" fontId="4" fillId="37" borderId="25" xfId="159" applyNumberFormat="1" applyFont="1" applyFill="1" applyBorder="1" applyAlignment="1">
      <alignment horizontal="right" vertical="center" wrapText="1"/>
    </xf>
    <xf numFmtId="4" fontId="3" fillId="17" borderId="15" xfId="159" applyNumberFormat="1" applyFont="1" applyFill="1" applyBorder="1" applyAlignment="1">
      <alignment horizontal="right" vertical="center"/>
    </xf>
    <xf numFmtId="4" fontId="3" fillId="17" borderId="15" xfId="159" applyNumberFormat="1" applyFont="1" applyFill="1" applyBorder="1" applyAlignment="1">
      <alignment horizontal="right" vertical="center" wrapText="1"/>
    </xf>
    <xf numFmtId="4" fontId="3" fillId="17" borderId="45" xfId="159" applyNumberFormat="1" applyFont="1" applyFill="1" applyBorder="1" applyAlignment="1">
      <alignment horizontal="right" vertical="center" wrapText="1"/>
    </xf>
    <xf numFmtId="4" fontId="4" fillId="17" borderId="75" xfId="159" applyNumberFormat="1" applyFont="1" applyFill="1" applyBorder="1" applyAlignment="1">
      <alignment horizontal="right" vertical="center" wrapText="1"/>
    </xf>
    <xf numFmtId="4" fontId="4" fillId="37" borderId="15" xfId="159" applyNumberFormat="1" applyFont="1" applyFill="1" applyBorder="1" applyAlignment="1">
      <alignment horizontal="right" vertical="center"/>
    </xf>
    <xf numFmtId="4" fontId="4" fillId="37" borderId="15" xfId="159" applyNumberFormat="1" applyFont="1" applyFill="1" applyBorder="1" applyAlignment="1">
      <alignment horizontal="right" vertical="center" wrapText="1"/>
    </xf>
    <xf numFmtId="4" fontId="4" fillId="37" borderId="45" xfId="159" applyNumberFormat="1" applyFont="1" applyFill="1" applyBorder="1" applyAlignment="1">
      <alignment horizontal="right" vertical="center" wrapText="1"/>
    </xf>
    <xf numFmtId="4" fontId="4" fillId="37" borderId="75" xfId="159" applyNumberFormat="1" applyFont="1" applyFill="1" applyBorder="1" applyAlignment="1">
      <alignment horizontal="right" vertical="center" wrapText="1"/>
    </xf>
    <xf numFmtId="4" fontId="3" fillId="37" borderId="15" xfId="159" applyNumberFormat="1" applyFont="1" applyFill="1" applyBorder="1" applyAlignment="1">
      <alignment horizontal="right" vertical="center"/>
    </xf>
    <xf numFmtId="4" fontId="3" fillId="37" borderId="15" xfId="159" applyNumberFormat="1" applyFont="1" applyFill="1" applyBorder="1" applyAlignment="1">
      <alignment horizontal="right" vertical="center" wrapText="1"/>
    </xf>
    <xf numFmtId="10" fontId="3" fillId="17" borderId="15" xfId="159" applyNumberFormat="1" applyFont="1" applyFill="1" applyBorder="1" applyAlignment="1">
      <alignment horizontal="right" vertical="center" wrapText="1"/>
    </xf>
    <xf numFmtId="10" fontId="4" fillId="37" borderId="15" xfId="159" applyNumberFormat="1" applyFont="1" applyFill="1" applyBorder="1" applyAlignment="1">
      <alignment horizontal="right" vertical="center" wrapText="1"/>
    </xf>
    <xf numFmtId="4" fontId="4" fillId="37" borderId="101" xfId="159" applyNumberFormat="1" applyFont="1" applyFill="1" applyBorder="1" applyAlignment="1" applyProtection="1">
      <alignment vertical="center" wrapText="1"/>
      <protection locked="0"/>
    </xf>
    <xf numFmtId="4" fontId="4" fillId="37" borderId="100" xfId="159" applyNumberFormat="1" applyFont="1" applyFill="1" applyBorder="1" applyAlignment="1" applyProtection="1">
      <alignment vertical="center" wrapText="1"/>
      <protection locked="0"/>
    </xf>
    <xf numFmtId="10" fontId="64" fillId="38" borderId="10" xfId="0" applyNumberFormat="1" applyFont="1" applyFill="1" applyBorder="1" applyAlignment="1">
      <alignment horizontal="center" vertical="center"/>
    </xf>
    <xf numFmtId="10" fontId="32" fillId="38" borderId="10" xfId="60" applyNumberFormat="1" applyFont="1" applyFill="1" applyBorder="1" applyAlignment="1">
      <alignment horizontal="center" vertical="center"/>
    </xf>
    <xf numFmtId="9" fontId="32" fillId="38" borderId="10" xfId="60" applyFont="1" applyFill="1" applyBorder="1" applyAlignment="1">
      <alignment horizontal="center" vertical="center"/>
    </xf>
    <xf numFmtId="10" fontId="64" fillId="38" borderId="10" xfId="60" applyNumberFormat="1" applyFont="1" applyFill="1" applyBorder="1" applyAlignment="1">
      <alignment horizontal="center" vertical="center"/>
    </xf>
    <xf numFmtId="10" fontId="3" fillId="0" borderId="48" xfId="60" applyNumberFormat="1" applyFont="1" applyFill="1" applyBorder="1" applyAlignment="1">
      <alignment horizontal="center" vertical="center" wrapText="1"/>
    </xf>
    <xf numFmtId="4" fontId="30" fillId="0" borderId="113" xfId="0" applyNumberFormat="1" applyFont="1" applyBorder="1" applyAlignment="1">
      <alignment horizontal="center" vertical="center"/>
    </xf>
    <xf numFmtId="0" fontId="67" fillId="0" borderId="97" xfId="0" applyFont="1" applyBorder="1"/>
    <xf numFmtId="0" fontId="77" fillId="0" borderId="0" xfId="0" quotePrefix="1" applyFont="1" applyBorder="1" applyAlignment="1" applyProtection="1">
      <alignment horizontal="center" vertical="center" wrapText="1"/>
      <protection locked="0"/>
    </xf>
    <xf numFmtId="0" fontId="4" fillId="36" borderId="109" xfId="0" applyFont="1" applyFill="1" applyBorder="1" applyAlignment="1" applyProtection="1">
      <alignment horizontal="center" vertical="center" wrapText="1"/>
      <protection locked="0"/>
    </xf>
    <xf numFmtId="0" fontId="4" fillId="36" borderId="83" xfId="0" applyFont="1" applyFill="1" applyBorder="1" applyAlignment="1" applyProtection="1">
      <alignment horizontal="center" vertical="center" wrapText="1"/>
      <protection locked="0"/>
    </xf>
    <xf numFmtId="0" fontId="4" fillId="36" borderId="110" xfId="0" applyFont="1" applyFill="1" applyBorder="1" applyAlignment="1" applyProtection="1">
      <alignment horizontal="center" vertical="center" wrapText="1"/>
      <protection locked="0"/>
    </xf>
    <xf numFmtId="0" fontId="4" fillId="36" borderId="94" xfId="0" applyFont="1" applyFill="1" applyBorder="1" applyAlignment="1" applyProtection="1">
      <alignment horizontal="center" vertical="center" wrapText="1"/>
      <protection locked="0"/>
    </xf>
    <xf numFmtId="44" fontId="4" fillId="36" borderId="37" xfId="38" applyFont="1" applyFill="1" applyBorder="1" applyAlignment="1" applyProtection="1">
      <alignment horizontal="center" vertical="center" wrapText="1"/>
      <protection locked="0"/>
    </xf>
    <xf numFmtId="0" fontId="4" fillId="36" borderId="70" xfId="0" applyFont="1" applyFill="1" applyBorder="1" applyAlignment="1" applyProtection="1">
      <alignment horizontal="center" vertical="center" wrapText="1"/>
      <protection locked="0"/>
    </xf>
    <xf numFmtId="0" fontId="4" fillId="36" borderId="91" xfId="0" applyFont="1" applyFill="1" applyBorder="1" applyAlignment="1" applyProtection="1">
      <alignment horizontal="center" vertical="center" wrapText="1"/>
      <protection locked="0"/>
    </xf>
    <xf numFmtId="44" fontId="4" fillId="36" borderId="90" xfId="38" applyFont="1" applyFill="1" applyBorder="1" applyAlignment="1" applyProtection="1">
      <alignment horizontal="center" vertical="center" wrapText="1"/>
      <protection locked="0"/>
    </xf>
    <xf numFmtId="0" fontId="4" fillId="36" borderId="95" xfId="0" applyFont="1" applyFill="1" applyBorder="1" applyAlignment="1" applyProtection="1">
      <alignment horizontal="center" vertical="center" wrapText="1"/>
      <protection locked="0"/>
    </xf>
    <xf numFmtId="44" fontId="4" fillId="36" borderId="93" xfId="38" applyFont="1" applyFill="1" applyBorder="1" applyAlignment="1" applyProtection="1">
      <alignment horizontal="center" vertical="center" wrapText="1"/>
      <protection locked="0"/>
    </xf>
    <xf numFmtId="44" fontId="4" fillId="36" borderId="73" xfId="38" applyFont="1" applyFill="1" applyBorder="1" applyAlignment="1" applyProtection="1">
      <alignment horizontal="center" vertical="center" wrapText="1"/>
      <protection locked="0"/>
    </xf>
    <xf numFmtId="0" fontId="4" fillId="37" borderId="20" xfId="0" applyFont="1" applyFill="1" applyBorder="1" applyAlignment="1" applyProtection="1">
      <alignment horizontal="center" vertical="center" wrapText="1"/>
      <protection locked="0"/>
    </xf>
    <xf numFmtId="4" fontId="4" fillId="37" borderId="111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21" xfId="38" applyNumberFormat="1" applyFont="1" applyFill="1" applyBorder="1" applyAlignment="1" applyProtection="1">
      <alignment horizontal="right" vertical="center" wrapText="1"/>
      <protection locked="0"/>
    </xf>
    <xf numFmtId="0" fontId="34" fillId="37" borderId="21" xfId="0" applyFont="1" applyFill="1" applyBorder="1" applyProtection="1">
      <protection locked="0"/>
    </xf>
    <xf numFmtId="4" fontId="4" fillId="37" borderId="97" xfId="159" applyNumberFormat="1" applyFont="1" applyFill="1" applyBorder="1" applyAlignment="1" applyProtection="1">
      <alignment horizontal="right" vertical="center" wrapText="1"/>
      <protection locked="0"/>
    </xf>
    <xf numFmtId="0" fontId="4" fillId="17" borderId="85" xfId="0" applyFont="1" applyFill="1" applyBorder="1" applyAlignment="1" applyProtection="1">
      <alignment horizontal="center" vertical="center" wrapText="1"/>
      <protection locked="0"/>
    </xf>
    <xf numFmtId="4" fontId="3" fillId="17" borderId="63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15" xfId="38" applyNumberFormat="1" applyFont="1" applyFill="1" applyBorder="1" applyAlignment="1" applyProtection="1">
      <alignment horizontal="right" vertical="center" wrapText="1"/>
      <protection locked="0"/>
    </xf>
    <xf numFmtId="0" fontId="19" fillId="0" borderId="15" xfId="0" applyFont="1" applyBorder="1" applyProtection="1">
      <protection locked="0"/>
    </xf>
    <xf numFmtId="4" fontId="4" fillId="17" borderId="76" xfId="159" applyNumberFormat="1" applyFont="1" applyFill="1" applyBorder="1" applyAlignment="1" applyProtection="1">
      <alignment horizontal="right" vertical="center" wrapText="1"/>
      <protection locked="0"/>
    </xf>
    <xf numFmtId="0" fontId="4" fillId="37" borderId="85" xfId="0" applyFont="1" applyFill="1" applyBorder="1" applyAlignment="1" applyProtection="1">
      <alignment horizontal="center" vertical="center" wrapText="1"/>
      <protection locked="0"/>
    </xf>
    <xf numFmtId="4" fontId="4" fillId="37" borderId="63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15" xfId="38" applyNumberFormat="1" applyFont="1" applyFill="1" applyBorder="1" applyAlignment="1" applyProtection="1">
      <alignment horizontal="right" vertical="center" wrapText="1"/>
      <protection locked="0"/>
    </xf>
    <xf numFmtId="0" fontId="34" fillId="37" borderId="15" xfId="0" applyFont="1" applyFill="1" applyBorder="1" applyProtection="1">
      <protection locked="0"/>
    </xf>
    <xf numFmtId="4" fontId="4" fillId="37" borderId="76" xfId="159" applyNumberFormat="1" applyFont="1" applyFill="1" applyBorder="1" applyAlignment="1" applyProtection="1">
      <alignment horizontal="right" vertical="center" wrapText="1"/>
      <protection locked="0"/>
    </xf>
    <xf numFmtId="4" fontId="3" fillId="37" borderId="63" xfId="0" applyNumberFormat="1" applyFont="1" applyFill="1" applyBorder="1" applyAlignment="1" applyProtection="1">
      <alignment horizontal="right" vertical="center" wrapText="1"/>
      <protection locked="0"/>
    </xf>
    <xf numFmtId="0" fontId="19" fillId="37" borderId="15" xfId="0" applyFont="1" applyFill="1" applyBorder="1" applyProtection="1">
      <protection locked="0"/>
    </xf>
    <xf numFmtId="4" fontId="3" fillId="17" borderId="10" xfId="0" applyNumberFormat="1" applyFont="1" applyFill="1" applyBorder="1" applyAlignment="1" applyProtection="1">
      <alignment horizontal="right" vertical="center"/>
      <protection locked="0"/>
    </xf>
    <xf numFmtId="0" fontId="19" fillId="0" borderId="10" xfId="0" applyFont="1" applyBorder="1" applyProtection="1">
      <protection locked="0"/>
    </xf>
    <xf numFmtId="4" fontId="3" fillId="17" borderId="112" xfId="38" applyNumberFormat="1" applyFont="1" applyFill="1" applyBorder="1" applyAlignment="1" applyProtection="1">
      <alignment vertical="center"/>
      <protection locked="0"/>
    </xf>
    <xf numFmtId="0" fontId="71" fillId="0" borderId="11" xfId="0" applyFont="1" applyBorder="1" applyAlignment="1" applyProtection="1">
      <alignment horizontal="center" vertical="top" wrapText="1"/>
      <protection locked="0"/>
    </xf>
    <xf numFmtId="0" fontId="71" fillId="0" borderId="102" xfId="0" applyFont="1" applyBorder="1" applyAlignment="1" applyProtection="1">
      <alignment horizontal="center" vertical="top" wrapText="1"/>
      <protection locked="0"/>
    </xf>
    <xf numFmtId="0" fontId="71" fillId="0" borderId="69" xfId="0" applyFont="1" applyBorder="1" applyAlignment="1" applyProtection="1">
      <alignment horizontal="center" vertical="top" wrapText="1"/>
      <protection locked="0"/>
    </xf>
    <xf numFmtId="0" fontId="19" fillId="0" borderId="0" xfId="0" applyFont="1" applyProtection="1">
      <protection locked="0"/>
    </xf>
  </cellXfs>
  <cellStyles count="160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Q66"/>
  <sheetViews>
    <sheetView zoomScaleNormal="100" workbookViewId="0">
      <selection activeCell="C11" sqref="C11"/>
    </sheetView>
  </sheetViews>
  <sheetFormatPr defaultRowHeight="15" x14ac:dyDescent="0.2"/>
  <cols>
    <col min="1" max="1" width="5.5703125" style="73" bestFit="1" customWidth="1"/>
    <col min="2" max="2" width="56.42578125" style="74" customWidth="1"/>
    <col min="3" max="3" width="17.28515625" style="69" customWidth="1"/>
    <col min="4" max="4" width="17.85546875" style="69" customWidth="1"/>
    <col min="5" max="5" width="13.7109375" style="69" customWidth="1"/>
    <col min="6" max="6" width="19.42578125" style="69" customWidth="1"/>
    <col min="7" max="16384" width="9.140625" style="69"/>
  </cols>
  <sheetData>
    <row r="1" spans="1:14" x14ac:dyDescent="0.2">
      <c r="A1" s="150" t="s">
        <v>15</v>
      </c>
      <c r="B1" s="150"/>
      <c r="C1" s="150"/>
      <c r="D1" s="150"/>
      <c r="E1" s="150"/>
      <c r="F1" s="150"/>
      <c r="G1" s="68"/>
      <c r="H1" s="68"/>
      <c r="I1" s="68"/>
      <c r="J1" s="68"/>
      <c r="K1" s="68"/>
      <c r="L1" s="68"/>
      <c r="M1" s="68"/>
      <c r="N1" s="68"/>
    </row>
    <row r="2" spans="1:14" x14ac:dyDescent="0.2">
      <c r="A2" s="150" t="s">
        <v>16</v>
      </c>
      <c r="B2" s="150"/>
      <c r="C2" s="150"/>
      <c r="D2" s="150"/>
      <c r="E2" s="150"/>
      <c r="F2" s="150"/>
    </row>
    <row r="3" spans="1:14" x14ac:dyDescent="0.2">
      <c r="A3" s="153" t="s">
        <v>64</v>
      </c>
      <c r="B3" s="153"/>
      <c r="C3" s="153"/>
      <c r="D3" s="153"/>
      <c r="E3" s="153"/>
      <c r="F3" s="123" t="str">
        <f>Orçamento!$M$3</f>
        <v>136/2022</v>
      </c>
    </row>
    <row r="4" spans="1:14" x14ac:dyDescent="0.2">
      <c r="A4" s="151" t="s">
        <v>34</v>
      </c>
      <c r="B4" s="151"/>
      <c r="C4" s="151"/>
      <c r="D4" s="151"/>
      <c r="E4" s="151"/>
      <c r="F4" s="151"/>
    </row>
    <row r="5" spans="1:14" ht="31.5" customHeight="1" x14ac:dyDescent="0.2">
      <c r="A5" s="152" t="str">
        <f>Orçamento!$A$6</f>
        <v>OBRA: reforma e adequação de ambientes no pavimento térreo do Bloco E (Escola de Serviço Social) no Campus Universitário do Gragoatá da UFF.</v>
      </c>
      <c r="B5" s="152"/>
      <c r="C5" s="152"/>
      <c r="D5" s="152"/>
      <c r="E5" s="152"/>
      <c r="F5" s="152"/>
      <c r="G5" s="78"/>
      <c r="H5" s="78"/>
      <c r="I5" s="78"/>
      <c r="J5" s="78"/>
      <c r="K5" s="78"/>
      <c r="L5" s="78"/>
      <c r="M5" s="78"/>
      <c r="N5" s="78"/>
    </row>
    <row r="6" spans="1:14" ht="30.75" customHeight="1" thickBot="1" x14ac:dyDescent="0.25">
      <c r="A6" s="149" t="str">
        <f>Orçamento!$A$7</f>
        <v>Local: Av. Visconde do Rio Branco, s/n.º, bairro de São Domingos, Niterói- RJ</v>
      </c>
      <c r="B6" s="149"/>
      <c r="C6" s="149"/>
      <c r="D6" s="149"/>
      <c r="E6" s="149"/>
      <c r="F6" s="149"/>
      <c r="G6" s="79"/>
      <c r="H6" s="79"/>
      <c r="I6" s="79"/>
      <c r="J6" s="79"/>
      <c r="K6" s="79"/>
      <c r="L6" s="79"/>
      <c r="M6" s="77"/>
      <c r="N6" s="77"/>
    </row>
    <row r="7" spans="1:14" ht="15.75" customHeight="1" thickTop="1" thickBot="1" x14ac:dyDescent="0.25">
      <c r="A7" s="72"/>
      <c r="B7" s="27"/>
      <c r="C7" s="130" t="s">
        <v>45</v>
      </c>
      <c r="D7" s="131"/>
      <c r="E7" s="142" t="s">
        <v>46</v>
      </c>
      <c r="F7" s="143"/>
    </row>
    <row r="8" spans="1:14" ht="15" customHeight="1" thickTop="1" x14ac:dyDescent="0.2">
      <c r="A8" s="132" t="s">
        <v>0</v>
      </c>
      <c r="B8" s="134" t="s">
        <v>1</v>
      </c>
      <c r="C8" s="84" t="s">
        <v>12</v>
      </c>
      <c r="D8" s="136" t="s">
        <v>35</v>
      </c>
      <c r="E8" s="85" t="s">
        <v>12</v>
      </c>
      <c r="F8" s="144" t="s">
        <v>35</v>
      </c>
    </row>
    <row r="9" spans="1:14" ht="15" customHeight="1" x14ac:dyDescent="0.2">
      <c r="A9" s="133"/>
      <c r="B9" s="135"/>
      <c r="C9" s="86" t="s">
        <v>36</v>
      </c>
      <c r="D9" s="137"/>
      <c r="E9" s="87" t="s">
        <v>36</v>
      </c>
      <c r="F9" s="145"/>
    </row>
    <row r="10" spans="1:14" ht="6.95" customHeight="1" x14ac:dyDescent="0.2">
      <c r="A10" s="90"/>
      <c r="B10" s="91"/>
      <c r="C10" s="98"/>
      <c r="D10" s="99"/>
      <c r="E10" s="100"/>
      <c r="F10" s="282"/>
    </row>
    <row r="11" spans="1:14" x14ac:dyDescent="0.2">
      <c r="A11" s="94" t="s">
        <v>37</v>
      </c>
      <c r="B11" s="102" t="s">
        <v>17</v>
      </c>
      <c r="C11" s="95">
        <f>D11/$D$29</f>
        <v>6.0867686393645867E-3</v>
      </c>
      <c r="D11" s="96">
        <f>Orçamento!$K$12</f>
        <v>708.22</v>
      </c>
      <c r="E11" s="89" t="e">
        <f>F11/$F$29</f>
        <v>#DIV/0!</v>
      </c>
      <c r="F11" s="97">
        <f>Orçamento!$P$12</f>
        <v>0</v>
      </c>
    </row>
    <row r="12" spans="1:14" ht="6.95" customHeight="1" x14ac:dyDescent="0.2">
      <c r="A12" s="90"/>
      <c r="B12" s="91"/>
      <c r="C12" s="92"/>
      <c r="D12" s="99"/>
      <c r="E12" s="93"/>
      <c r="F12" s="101"/>
    </row>
    <row r="13" spans="1:14" x14ac:dyDescent="0.2">
      <c r="A13" s="94" t="s">
        <v>38</v>
      </c>
      <c r="B13" s="102" t="s">
        <v>86</v>
      </c>
      <c r="C13" s="95">
        <f>D13/$D$29</f>
        <v>1.8614999292675922E-2</v>
      </c>
      <c r="D13" s="96">
        <f>Orçamento!$K$14</f>
        <v>2165.9300000000003</v>
      </c>
      <c r="E13" s="89" t="e">
        <f>F13/$F$29</f>
        <v>#DIV/0!</v>
      </c>
      <c r="F13" s="97">
        <f>Orçamento!$P$14</f>
        <v>0</v>
      </c>
    </row>
    <row r="14" spans="1:14" ht="6.95" customHeight="1" x14ac:dyDescent="0.2">
      <c r="A14" s="90"/>
      <c r="B14" s="103"/>
      <c r="C14" s="92"/>
      <c r="D14" s="99"/>
      <c r="E14" s="93"/>
      <c r="F14" s="101"/>
    </row>
    <row r="15" spans="1:14" x14ac:dyDescent="0.2">
      <c r="A15" s="94" t="s">
        <v>39</v>
      </c>
      <c r="B15" s="102" t="s">
        <v>104</v>
      </c>
      <c r="C15" s="95">
        <f>D15/$D$29</f>
        <v>0.44354771756059652</v>
      </c>
      <c r="D15" s="96">
        <f>Orçamento!$K$19</f>
        <v>51608.560000000005</v>
      </c>
      <c r="E15" s="89" t="e">
        <f>F15/$F$29</f>
        <v>#DIV/0!</v>
      </c>
      <c r="F15" s="97">
        <f>Orçamento!$P$19</f>
        <v>0</v>
      </c>
    </row>
    <row r="16" spans="1:14" ht="6.95" customHeight="1" x14ac:dyDescent="0.2">
      <c r="A16" s="90"/>
      <c r="B16" s="112"/>
      <c r="C16" s="113"/>
      <c r="D16" s="114"/>
      <c r="E16" s="115"/>
      <c r="F16" s="116"/>
    </row>
    <row r="17" spans="1:17" x14ac:dyDescent="0.2">
      <c r="A17" s="94" t="s">
        <v>40</v>
      </c>
      <c r="B17" s="102" t="s">
        <v>132</v>
      </c>
      <c r="C17" s="88">
        <f>D17/$D$29</f>
        <v>0.10334339973814397</v>
      </c>
      <c r="D17" s="96">
        <f>Orçamento!$K$28</f>
        <v>12024.42</v>
      </c>
      <c r="E17" s="89" t="e">
        <f>F17/$F$29</f>
        <v>#DIV/0!</v>
      </c>
      <c r="F17" s="97">
        <f>Orçamento!$P$28</f>
        <v>0</v>
      </c>
    </row>
    <row r="18" spans="1:17" ht="6.95" customHeight="1" x14ac:dyDescent="0.2">
      <c r="A18" s="90"/>
      <c r="B18" s="103"/>
      <c r="C18" s="92"/>
      <c r="D18" s="99"/>
      <c r="E18" s="93"/>
      <c r="F18" s="101"/>
    </row>
    <row r="19" spans="1:17" x14ac:dyDescent="0.2">
      <c r="A19" s="94" t="s">
        <v>41</v>
      </c>
      <c r="B19" s="102" t="s">
        <v>28</v>
      </c>
      <c r="C19" s="95">
        <f>D19/$D$29</f>
        <v>0.12353900621568553</v>
      </c>
      <c r="D19" s="96">
        <f>Orçamento!$K$33</f>
        <v>14374.26</v>
      </c>
      <c r="E19" s="89" t="e">
        <f>F19/$F$29</f>
        <v>#DIV/0!</v>
      </c>
      <c r="F19" s="97">
        <f>Orçamento!$P$33</f>
        <v>0</v>
      </c>
    </row>
    <row r="20" spans="1:17" ht="6.95" customHeight="1" x14ac:dyDescent="0.2">
      <c r="A20" s="90"/>
      <c r="B20" s="112"/>
      <c r="C20" s="113"/>
      <c r="D20" s="114"/>
      <c r="E20" s="115"/>
      <c r="F20" s="116"/>
    </row>
    <row r="21" spans="1:17" x14ac:dyDescent="0.2">
      <c r="A21" s="94" t="s">
        <v>53</v>
      </c>
      <c r="B21" s="111" t="s">
        <v>30</v>
      </c>
      <c r="C21" s="88">
        <f>D21/$D$29</f>
        <v>6.6099993794799692E-3</v>
      </c>
      <c r="D21" s="96">
        <f>Orçamento!$K$36</f>
        <v>769.1</v>
      </c>
      <c r="E21" s="89" t="e">
        <f>F21/$F$29</f>
        <v>#DIV/0!</v>
      </c>
      <c r="F21" s="97">
        <f>Orçamento!$P$36</f>
        <v>0</v>
      </c>
    </row>
    <row r="22" spans="1:17" ht="6.95" customHeight="1" x14ac:dyDescent="0.2">
      <c r="A22" s="90"/>
      <c r="B22" s="91"/>
      <c r="C22" s="92"/>
      <c r="D22" s="99"/>
      <c r="E22" s="93"/>
      <c r="F22" s="101"/>
    </row>
    <row r="23" spans="1:17" x14ac:dyDescent="0.2">
      <c r="A23" s="94" t="s">
        <v>54</v>
      </c>
      <c r="B23" s="102" t="s">
        <v>158</v>
      </c>
      <c r="C23" s="95">
        <f>D23/$D$29</f>
        <v>6.4623465523580517E-2</v>
      </c>
      <c r="D23" s="96">
        <f>Orçamento!$K$38</f>
        <v>7519.2</v>
      </c>
      <c r="E23" s="89" t="e">
        <f>F23/$F$29</f>
        <v>#DIV/0!</v>
      </c>
      <c r="F23" s="97">
        <f>Orçamento!$P$38</f>
        <v>0</v>
      </c>
    </row>
    <row r="24" spans="1:17" ht="6.95" customHeight="1" x14ac:dyDescent="0.2">
      <c r="A24" s="90"/>
      <c r="B24" s="91"/>
      <c r="C24" s="92"/>
      <c r="D24" s="99"/>
      <c r="E24" s="93"/>
      <c r="F24" s="101"/>
    </row>
    <row r="25" spans="1:17" x14ac:dyDescent="0.2">
      <c r="A25" s="94" t="s">
        <v>55</v>
      </c>
      <c r="B25" s="102" t="s">
        <v>29</v>
      </c>
      <c r="C25" s="95">
        <f>D25/$D$29</f>
        <v>1.6836203854409152E-2</v>
      </c>
      <c r="D25" s="96">
        <f>Orçamento!$K$49</f>
        <v>1958.96</v>
      </c>
      <c r="E25" s="89" t="e">
        <f>F25/$F$29</f>
        <v>#DIV/0!</v>
      </c>
      <c r="F25" s="97">
        <f>Orçamento!$P$49</f>
        <v>0</v>
      </c>
    </row>
    <row r="26" spans="1:17" ht="6.95" customHeight="1" x14ac:dyDescent="0.2">
      <c r="A26" s="90"/>
      <c r="B26" s="91"/>
      <c r="C26" s="92"/>
      <c r="D26" s="99"/>
      <c r="E26" s="93"/>
      <c r="F26" s="101"/>
    </row>
    <row r="27" spans="1:17" x14ac:dyDescent="0.2">
      <c r="A27" s="94" t="s">
        <v>56</v>
      </c>
      <c r="B27" s="102" t="s">
        <v>198</v>
      </c>
      <c r="C27" s="95">
        <f>D27/$D$29</f>
        <v>0.21679843979606375</v>
      </c>
      <c r="D27" s="96">
        <f>Orçamento!$K$52</f>
        <v>25225.370000000003</v>
      </c>
      <c r="E27" s="89" t="e">
        <f>F27/$F$29</f>
        <v>#DIV/0!</v>
      </c>
      <c r="F27" s="97">
        <f>Orçamento!$P$52</f>
        <v>0</v>
      </c>
    </row>
    <row r="28" spans="1:17" ht="6.95" customHeight="1" x14ac:dyDescent="0.2">
      <c r="A28" s="90"/>
      <c r="B28" s="91"/>
      <c r="C28" s="92"/>
      <c r="D28" s="99"/>
      <c r="E28" s="93"/>
      <c r="F28" s="101"/>
    </row>
    <row r="29" spans="1:17" ht="15" customHeight="1" thickBot="1" x14ac:dyDescent="0.25">
      <c r="A29" s="138" t="s">
        <v>42</v>
      </c>
      <c r="B29" s="139"/>
      <c r="C29" s="104">
        <f>SUM(C10:C28)</f>
        <v>1</v>
      </c>
      <c r="D29" s="105">
        <f>SUM(D10:D28)</f>
        <v>116354.02000000002</v>
      </c>
      <c r="E29" s="104" t="e">
        <f>SUM(E10:E28)</f>
        <v>#DIV/0!</v>
      </c>
      <c r="F29" s="105">
        <f>SUM(F10:F28)</f>
        <v>0</v>
      </c>
    </row>
    <row r="30" spans="1:17" ht="19.5" customHeight="1" thickTop="1" x14ac:dyDescent="0.2">
      <c r="A30" s="146" t="s">
        <v>3</v>
      </c>
      <c r="B30" s="146"/>
      <c r="C30" s="146"/>
      <c r="D30" s="147" t="s">
        <v>60</v>
      </c>
      <c r="E30" s="147"/>
      <c r="F30" s="147"/>
      <c r="G30" s="76"/>
      <c r="H30" s="76"/>
      <c r="I30" s="76"/>
      <c r="J30" s="76"/>
    </row>
    <row r="31" spans="1:17" ht="42.75" customHeight="1" x14ac:dyDescent="0.2">
      <c r="A31" s="140" t="s">
        <v>58</v>
      </c>
      <c r="B31" s="140"/>
      <c r="C31" s="121" t="s">
        <v>59</v>
      </c>
      <c r="D31" s="148"/>
      <c r="E31" s="148"/>
      <c r="F31" s="148"/>
      <c r="G31" s="76"/>
      <c r="H31" s="76"/>
      <c r="I31" s="76"/>
      <c r="J31" s="76"/>
    </row>
    <row r="32" spans="1:17" ht="20.25" customHeight="1" x14ac:dyDescent="0.2">
      <c r="A32" s="75"/>
      <c r="B32" s="118" t="s">
        <v>57</v>
      </c>
      <c r="C32" s="119"/>
      <c r="D32" s="119"/>
      <c r="E32" s="119"/>
      <c r="F32" s="119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</row>
    <row r="33" spans="1:6" ht="40.5" customHeight="1" x14ac:dyDescent="0.2">
      <c r="A33" s="70"/>
      <c r="B33" s="141" t="s">
        <v>62</v>
      </c>
      <c r="C33" s="141"/>
      <c r="D33" s="141"/>
      <c r="E33" s="141"/>
      <c r="F33" s="141"/>
    </row>
    <row r="34" spans="1:6" x14ac:dyDescent="0.2">
      <c r="A34" s="70"/>
      <c r="B34" s="128"/>
      <c r="C34" s="128"/>
      <c r="D34" s="128"/>
    </row>
    <row r="35" spans="1:6" x14ac:dyDescent="0.2">
      <c r="A35" s="70"/>
      <c r="B35" s="128"/>
      <c r="C35" s="128"/>
      <c r="D35" s="128"/>
    </row>
    <row r="36" spans="1:6" x14ac:dyDescent="0.2">
      <c r="A36" s="70"/>
      <c r="B36" s="71"/>
    </row>
    <row r="37" spans="1:6" ht="24" customHeight="1" x14ac:dyDescent="0.2">
      <c r="A37" s="70"/>
      <c r="B37" s="129"/>
      <c r="C37" s="129"/>
      <c r="D37" s="129"/>
    </row>
    <row r="38" spans="1:6" x14ac:dyDescent="0.2">
      <c r="A38" s="72"/>
      <c r="B38" s="27"/>
    </row>
    <row r="39" spans="1:6" x14ac:dyDescent="0.2">
      <c r="A39" s="72"/>
      <c r="B39" s="27"/>
    </row>
    <row r="40" spans="1:6" x14ac:dyDescent="0.2">
      <c r="A40" s="72"/>
      <c r="B40" s="27"/>
    </row>
    <row r="41" spans="1:6" x14ac:dyDescent="0.2">
      <c r="A41" s="72"/>
      <c r="B41" s="27"/>
    </row>
    <row r="42" spans="1:6" x14ac:dyDescent="0.2">
      <c r="A42" s="72"/>
      <c r="B42" s="27"/>
    </row>
    <row r="43" spans="1:6" x14ac:dyDescent="0.2">
      <c r="A43" s="72"/>
      <c r="B43" s="27"/>
    </row>
    <row r="44" spans="1:6" x14ac:dyDescent="0.2">
      <c r="A44" s="72"/>
      <c r="B44" s="27"/>
    </row>
    <row r="45" spans="1:6" x14ac:dyDescent="0.2">
      <c r="A45" s="72"/>
      <c r="B45" s="27"/>
    </row>
    <row r="46" spans="1:6" x14ac:dyDescent="0.2">
      <c r="A46" s="72"/>
      <c r="B46" s="27"/>
    </row>
    <row r="47" spans="1:6" x14ac:dyDescent="0.2">
      <c r="A47" s="72"/>
      <c r="B47" s="27"/>
    </row>
    <row r="48" spans="1:6" x14ac:dyDescent="0.2">
      <c r="A48" s="72"/>
      <c r="B48" s="27"/>
    </row>
    <row r="49" spans="1:2" x14ac:dyDescent="0.2">
      <c r="A49" s="72"/>
      <c r="B49" s="27"/>
    </row>
    <row r="50" spans="1:2" x14ac:dyDescent="0.2">
      <c r="A50" s="72"/>
      <c r="B50" s="27"/>
    </row>
    <row r="51" spans="1:2" x14ac:dyDescent="0.2">
      <c r="A51" s="72"/>
      <c r="B51" s="27"/>
    </row>
    <row r="52" spans="1:2" x14ac:dyDescent="0.2">
      <c r="A52" s="72"/>
      <c r="B52" s="27"/>
    </row>
    <row r="53" spans="1:2" x14ac:dyDescent="0.2">
      <c r="A53" s="72"/>
      <c r="B53" s="27"/>
    </row>
    <row r="54" spans="1:2" x14ac:dyDescent="0.2">
      <c r="A54" s="72"/>
      <c r="B54" s="27"/>
    </row>
    <row r="55" spans="1:2" x14ac:dyDescent="0.2">
      <c r="A55" s="72"/>
      <c r="B55" s="27"/>
    </row>
    <row r="56" spans="1:2" x14ac:dyDescent="0.2">
      <c r="A56" s="72"/>
      <c r="B56" s="27"/>
    </row>
    <row r="57" spans="1:2" x14ac:dyDescent="0.2">
      <c r="A57" s="72"/>
      <c r="B57" s="27"/>
    </row>
    <row r="58" spans="1:2" x14ac:dyDescent="0.2">
      <c r="A58" s="72"/>
      <c r="B58" s="27"/>
    </row>
    <row r="59" spans="1:2" x14ac:dyDescent="0.2">
      <c r="A59" s="72"/>
      <c r="B59" s="27"/>
    </row>
    <row r="60" spans="1:2" x14ac:dyDescent="0.2">
      <c r="A60" s="72"/>
      <c r="B60" s="27"/>
    </row>
    <row r="61" spans="1:2" x14ac:dyDescent="0.2">
      <c r="A61" s="72"/>
      <c r="B61" s="27"/>
    </row>
    <row r="62" spans="1:2" x14ac:dyDescent="0.2">
      <c r="A62" s="72"/>
      <c r="B62" s="27"/>
    </row>
    <row r="63" spans="1:2" x14ac:dyDescent="0.2">
      <c r="A63" s="72"/>
      <c r="B63" s="27"/>
    </row>
    <row r="64" spans="1:2" x14ac:dyDescent="0.2">
      <c r="A64" s="72"/>
      <c r="B64" s="27"/>
    </row>
    <row r="65" spans="1:2" x14ac:dyDescent="0.2">
      <c r="A65" s="72"/>
      <c r="B65" s="27"/>
    </row>
    <row r="66" spans="1:2" x14ac:dyDescent="0.2">
      <c r="A66" s="72"/>
      <c r="B66" s="27"/>
    </row>
  </sheetData>
  <mergeCells count="20">
    <mergeCell ref="A6:F6"/>
    <mergeCell ref="A1:F1"/>
    <mergeCell ref="A2:F2"/>
    <mergeCell ref="A4:F4"/>
    <mergeCell ref="A5:F5"/>
    <mergeCell ref="A3:E3"/>
    <mergeCell ref="B34:D34"/>
    <mergeCell ref="B35:D35"/>
    <mergeCell ref="B37:D37"/>
    <mergeCell ref="C7:D7"/>
    <mergeCell ref="A8:A9"/>
    <mergeCell ref="B8:B9"/>
    <mergeCell ref="D8:D9"/>
    <mergeCell ref="A29:B29"/>
    <mergeCell ref="A31:B31"/>
    <mergeCell ref="B33:F33"/>
    <mergeCell ref="E7:F7"/>
    <mergeCell ref="F8:F9"/>
    <mergeCell ref="A30:C30"/>
    <mergeCell ref="D30:F31"/>
  </mergeCells>
  <printOptions horizontalCentered="1"/>
  <pageMargins left="0" right="0" top="1.1811023622047245" bottom="0.55118110236220474" header="0.31496062992125984" footer="0.35433070866141736"/>
  <pageSetup paperSize="9" scale="70" fitToHeight="16" orientation="portrait" r:id="rId1"/>
  <headerFooter>
    <oddHeader>&amp;R&amp;"Verdana,Normal"&amp;8Fls.:______
Processo n.º 23069.189429/2022-61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9"/>
  <sheetViews>
    <sheetView tabSelected="1" zoomScaleNormal="100" workbookViewId="0">
      <selection sqref="A1:P1"/>
    </sheetView>
  </sheetViews>
  <sheetFormatPr defaultRowHeight="12.75" x14ac:dyDescent="0.2"/>
  <cols>
    <col min="1" max="1" width="6.140625" style="17" bestFit="1" customWidth="1"/>
    <col min="2" max="2" width="11.85546875" style="25" customWidth="1"/>
    <col min="3" max="3" width="7.7109375" style="17" bestFit="1" customWidth="1"/>
    <col min="4" max="4" width="35" style="18" customWidth="1"/>
    <col min="5" max="5" width="7" style="19" bestFit="1" customWidth="1"/>
    <col min="6" max="6" width="9.28515625" style="19" bestFit="1" customWidth="1"/>
    <col min="7" max="7" width="10.85546875" style="24" customWidth="1"/>
    <col min="8" max="8" width="8.28515625" style="20" customWidth="1"/>
    <col min="9" max="9" width="11.140625" style="21" customWidth="1"/>
    <col min="10" max="10" width="11.28515625" style="21" bestFit="1" customWidth="1"/>
    <col min="11" max="11" width="12.7109375" style="21" bestFit="1" customWidth="1"/>
    <col min="12" max="12" width="8.42578125" style="21" customWidth="1"/>
    <col min="13" max="13" width="11.140625" style="22" customWidth="1"/>
    <col min="14" max="14" width="11" style="23" customWidth="1"/>
    <col min="15" max="15" width="9.85546875" style="15" customWidth="1"/>
    <col min="16" max="16" width="11.7109375" style="15" customWidth="1"/>
    <col min="17" max="16384" width="9.140625" style="15"/>
  </cols>
  <sheetData>
    <row r="1" spans="1:16" ht="15" x14ac:dyDescent="0.2">
      <c r="A1" s="171" t="s">
        <v>15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</row>
    <row r="2" spans="1:16" ht="15" x14ac:dyDescent="0.2">
      <c r="A2" s="171" t="s">
        <v>16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</row>
    <row r="3" spans="1:16" ht="15" x14ac:dyDescent="0.2">
      <c r="A3" s="170" t="s">
        <v>63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22" t="s">
        <v>76</v>
      </c>
      <c r="N3" s="122"/>
      <c r="O3" s="122"/>
      <c r="P3" s="122"/>
    </row>
    <row r="4" spans="1:16" x14ac:dyDescent="0.2">
      <c r="A4" s="1"/>
      <c r="B4" s="26"/>
      <c r="C4" s="1"/>
      <c r="D4" s="27"/>
      <c r="E4" s="2"/>
      <c r="F4" s="2"/>
      <c r="G4" s="28"/>
      <c r="H4" s="3"/>
      <c r="I4" s="5"/>
      <c r="J4" s="5"/>
      <c r="K4" s="5"/>
      <c r="L4" s="5"/>
      <c r="M4" s="29"/>
      <c r="N4" s="30"/>
    </row>
    <row r="5" spans="1:16" ht="15" x14ac:dyDescent="0.2">
      <c r="A5" s="172" t="s">
        <v>50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</row>
    <row r="6" spans="1:16" ht="21" customHeight="1" x14ac:dyDescent="0.2">
      <c r="A6" s="152" t="s">
        <v>77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</row>
    <row r="7" spans="1:16" ht="21" customHeight="1" thickBot="1" x14ac:dyDescent="0.25">
      <c r="A7" s="154" t="s">
        <v>78</v>
      </c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</row>
    <row r="8" spans="1:16" ht="15.75" customHeight="1" thickTop="1" thickBot="1" x14ac:dyDescent="0.25">
      <c r="A8" s="107"/>
      <c r="B8" s="108"/>
      <c r="C8" s="107"/>
      <c r="D8" s="109"/>
      <c r="E8" s="177" t="s">
        <v>44</v>
      </c>
      <c r="F8" s="169"/>
      <c r="G8" s="169"/>
      <c r="H8" s="169"/>
      <c r="I8" s="169"/>
      <c r="J8" s="169"/>
      <c r="K8" s="178"/>
      <c r="L8" s="284" t="s">
        <v>43</v>
      </c>
      <c r="M8" s="285"/>
      <c r="N8" s="285"/>
      <c r="O8" s="285"/>
      <c r="P8" s="286"/>
    </row>
    <row r="9" spans="1:16" ht="15.75" customHeight="1" thickTop="1" x14ac:dyDescent="0.2">
      <c r="A9" s="173" t="s">
        <v>0</v>
      </c>
      <c r="B9" s="175" t="s">
        <v>9</v>
      </c>
      <c r="C9" s="175" t="s">
        <v>5</v>
      </c>
      <c r="D9" s="175" t="s">
        <v>1</v>
      </c>
      <c r="E9" s="179" t="s">
        <v>2</v>
      </c>
      <c r="F9" s="182" t="s">
        <v>67</v>
      </c>
      <c r="G9" s="185" t="s">
        <v>68</v>
      </c>
      <c r="H9" s="188" t="s">
        <v>69</v>
      </c>
      <c r="I9" s="165" t="s">
        <v>14</v>
      </c>
      <c r="J9" s="165"/>
      <c r="K9" s="166"/>
      <c r="L9" s="287" t="s">
        <v>72</v>
      </c>
      <c r="M9" s="288" t="s">
        <v>73</v>
      </c>
      <c r="N9" s="167" t="s">
        <v>14</v>
      </c>
      <c r="O9" s="167"/>
      <c r="P9" s="289"/>
    </row>
    <row r="10" spans="1:16" ht="12.75" customHeight="1" x14ac:dyDescent="0.2">
      <c r="A10" s="173"/>
      <c r="B10" s="175"/>
      <c r="C10" s="175"/>
      <c r="D10" s="175"/>
      <c r="E10" s="180"/>
      <c r="F10" s="183"/>
      <c r="G10" s="186"/>
      <c r="H10" s="175"/>
      <c r="I10" s="167" t="s">
        <v>70</v>
      </c>
      <c r="J10" s="165" t="s">
        <v>48</v>
      </c>
      <c r="K10" s="166"/>
      <c r="L10" s="290"/>
      <c r="M10" s="291"/>
      <c r="N10" s="167" t="s">
        <v>74</v>
      </c>
      <c r="O10" s="167" t="s">
        <v>48</v>
      </c>
      <c r="P10" s="289"/>
    </row>
    <row r="11" spans="1:16" ht="27.75" customHeight="1" x14ac:dyDescent="0.2">
      <c r="A11" s="174"/>
      <c r="B11" s="176"/>
      <c r="C11" s="176"/>
      <c r="D11" s="176"/>
      <c r="E11" s="181"/>
      <c r="F11" s="184"/>
      <c r="G11" s="187"/>
      <c r="H11" s="176"/>
      <c r="I11" s="168"/>
      <c r="J11" s="106" t="s">
        <v>71</v>
      </c>
      <c r="K11" s="127" t="s">
        <v>208</v>
      </c>
      <c r="L11" s="292"/>
      <c r="M11" s="293"/>
      <c r="N11" s="168"/>
      <c r="O11" s="124" t="s">
        <v>75</v>
      </c>
      <c r="P11" s="294" t="s">
        <v>209</v>
      </c>
    </row>
    <row r="12" spans="1:16" x14ac:dyDescent="0.2">
      <c r="A12" s="244" t="s">
        <v>79</v>
      </c>
      <c r="B12" s="245"/>
      <c r="C12" s="246"/>
      <c r="D12" s="247" t="s">
        <v>17</v>
      </c>
      <c r="E12" s="248"/>
      <c r="F12" s="259"/>
      <c r="G12" s="260"/>
      <c r="H12" s="260"/>
      <c r="I12" s="260"/>
      <c r="J12" s="260"/>
      <c r="K12" s="261">
        <f>SUM(J13)</f>
        <v>708.22</v>
      </c>
      <c r="L12" s="295"/>
      <c r="M12" s="296"/>
      <c r="N12" s="297"/>
      <c r="O12" s="298"/>
      <c r="P12" s="299">
        <f>SUM(O13)</f>
        <v>0</v>
      </c>
    </row>
    <row r="13" spans="1:16" ht="22.5" x14ac:dyDescent="0.2">
      <c r="A13" s="239" t="s">
        <v>80</v>
      </c>
      <c r="B13" s="243" t="s">
        <v>81</v>
      </c>
      <c r="C13" s="240" t="s">
        <v>82</v>
      </c>
      <c r="D13" s="241" t="s">
        <v>83</v>
      </c>
      <c r="E13" s="242" t="s">
        <v>84</v>
      </c>
      <c r="F13" s="262">
        <v>1</v>
      </c>
      <c r="G13" s="263">
        <v>549.14</v>
      </c>
      <c r="H13" s="272">
        <v>0.28970000000000001</v>
      </c>
      <c r="I13" s="263">
        <f>TRUNC(G13*(1+H13),2)</f>
        <v>708.22</v>
      </c>
      <c r="J13" s="264">
        <f>TRUNC(F13*I13,2)</f>
        <v>708.22</v>
      </c>
      <c r="K13" s="265"/>
      <c r="L13" s="300"/>
      <c r="M13" s="301"/>
      <c r="N13" s="302"/>
      <c r="O13" s="303"/>
      <c r="P13" s="304"/>
    </row>
    <row r="14" spans="1:16" x14ac:dyDescent="0.2">
      <c r="A14" s="254" t="s">
        <v>85</v>
      </c>
      <c r="B14" s="255"/>
      <c r="C14" s="256"/>
      <c r="D14" s="257" t="s">
        <v>86</v>
      </c>
      <c r="E14" s="258"/>
      <c r="F14" s="266"/>
      <c r="G14" s="267"/>
      <c r="H14" s="273"/>
      <c r="I14" s="267"/>
      <c r="J14" s="268"/>
      <c r="K14" s="269">
        <f>SUM(J15:J18)</f>
        <v>2165.9300000000003</v>
      </c>
      <c r="L14" s="305"/>
      <c r="M14" s="306"/>
      <c r="N14" s="307"/>
      <c r="O14" s="308"/>
      <c r="P14" s="309">
        <f>SUM(O15:O18)</f>
        <v>0</v>
      </c>
    </row>
    <row r="15" spans="1:16" ht="56.25" x14ac:dyDescent="0.2">
      <c r="A15" s="239" t="s">
        <v>87</v>
      </c>
      <c r="B15" s="243" t="s">
        <v>88</v>
      </c>
      <c r="C15" s="240" t="s">
        <v>82</v>
      </c>
      <c r="D15" s="241" t="s">
        <v>89</v>
      </c>
      <c r="E15" s="242" t="s">
        <v>90</v>
      </c>
      <c r="F15" s="262">
        <v>15</v>
      </c>
      <c r="G15" s="263">
        <v>65.08</v>
      </c>
      <c r="H15" s="272">
        <v>0.28970000000000001</v>
      </c>
      <c r="I15" s="263">
        <f t="shared" ref="I15:I18" si="0">TRUNC(G15*(1+H15),2)</f>
        <v>83.93</v>
      </c>
      <c r="J15" s="264">
        <f t="shared" ref="J15:J18" si="1">TRUNC(F15*I15,2)</f>
        <v>1258.95</v>
      </c>
      <c r="K15" s="265"/>
      <c r="L15" s="300"/>
      <c r="M15" s="301"/>
      <c r="N15" s="302"/>
      <c r="O15" s="303"/>
      <c r="P15" s="304"/>
    </row>
    <row r="16" spans="1:16" ht="45" x14ac:dyDescent="0.2">
      <c r="A16" s="239" t="s">
        <v>91</v>
      </c>
      <c r="B16" s="243" t="s">
        <v>92</v>
      </c>
      <c r="C16" s="240" t="s">
        <v>93</v>
      </c>
      <c r="D16" s="241" t="s">
        <v>94</v>
      </c>
      <c r="E16" s="242" t="s">
        <v>84</v>
      </c>
      <c r="F16" s="262">
        <v>35</v>
      </c>
      <c r="G16" s="263">
        <v>11.52</v>
      </c>
      <c r="H16" s="272">
        <v>0.28970000000000001</v>
      </c>
      <c r="I16" s="263">
        <f t="shared" si="0"/>
        <v>14.85</v>
      </c>
      <c r="J16" s="264">
        <f t="shared" si="1"/>
        <v>519.75</v>
      </c>
      <c r="K16" s="265"/>
      <c r="L16" s="300"/>
      <c r="M16" s="301"/>
      <c r="N16" s="302"/>
      <c r="O16" s="303"/>
      <c r="P16" s="304"/>
    </row>
    <row r="17" spans="1:16" ht="33.75" x14ac:dyDescent="0.2">
      <c r="A17" s="239" t="s">
        <v>95</v>
      </c>
      <c r="B17" s="243" t="s">
        <v>96</v>
      </c>
      <c r="C17" s="240" t="s">
        <v>82</v>
      </c>
      <c r="D17" s="241" t="s">
        <v>97</v>
      </c>
      <c r="E17" s="242" t="s">
        <v>98</v>
      </c>
      <c r="F17" s="262">
        <v>13</v>
      </c>
      <c r="G17" s="263">
        <v>1.61</v>
      </c>
      <c r="H17" s="272">
        <v>0.28970000000000001</v>
      </c>
      <c r="I17" s="263">
        <f t="shared" si="0"/>
        <v>2.0699999999999998</v>
      </c>
      <c r="J17" s="264">
        <f t="shared" si="1"/>
        <v>26.91</v>
      </c>
      <c r="K17" s="265"/>
      <c r="L17" s="300"/>
      <c r="M17" s="301"/>
      <c r="N17" s="302"/>
      <c r="O17" s="303"/>
      <c r="P17" s="304"/>
    </row>
    <row r="18" spans="1:16" ht="101.25" x14ac:dyDescent="0.2">
      <c r="A18" s="239" t="s">
        <v>99</v>
      </c>
      <c r="B18" s="243" t="s">
        <v>100</v>
      </c>
      <c r="C18" s="240" t="s">
        <v>101</v>
      </c>
      <c r="D18" s="241" t="s">
        <v>102</v>
      </c>
      <c r="E18" s="242" t="s">
        <v>98</v>
      </c>
      <c r="F18" s="262">
        <v>1</v>
      </c>
      <c r="G18" s="263">
        <v>279.39</v>
      </c>
      <c r="H18" s="272">
        <v>0.28970000000000001</v>
      </c>
      <c r="I18" s="263">
        <f t="shared" si="0"/>
        <v>360.32</v>
      </c>
      <c r="J18" s="264">
        <f t="shared" si="1"/>
        <v>360.32</v>
      </c>
      <c r="K18" s="265"/>
      <c r="L18" s="300"/>
      <c r="M18" s="301"/>
      <c r="N18" s="302"/>
      <c r="O18" s="303"/>
      <c r="P18" s="304"/>
    </row>
    <row r="19" spans="1:16" x14ac:dyDescent="0.2">
      <c r="A19" s="254" t="s">
        <v>103</v>
      </c>
      <c r="B19" s="255"/>
      <c r="C19" s="256"/>
      <c r="D19" s="257" t="s">
        <v>104</v>
      </c>
      <c r="E19" s="258"/>
      <c r="F19" s="266"/>
      <c r="G19" s="267"/>
      <c r="H19" s="273"/>
      <c r="I19" s="267"/>
      <c r="J19" s="268"/>
      <c r="K19" s="269">
        <f>SUM(J20:J27)</f>
        <v>51608.560000000005</v>
      </c>
      <c r="L19" s="305"/>
      <c r="M19" s="306"/>
      <c r="N19" s="307"/>
      <c r="O19" s="308"/>
      <c r="P19" s="309">
        <f>SUM(O20:O27)</f>
        <v>0</v>
      </c>
    </row>
    <row r="20" spans="1:16" ht="90" x14ac:dyDescent="0.2">
      <c r="A20" s="239" t="s">
        <v>105</v>
      </c>
      <c r="B20" s="243" t="s">
        <v>106</v>
      </c>
      <c r="C20" s="240" t="s">
        <v>82</v>
      </c>
      <c r="D20" s="241" t="s">
        <v>107</v>
      </c>
      <c r="E20" s="242" t="s">
        <v>84</v>
      </c>
      <c r="F20" s="262">
        <v>15</v>
      </c>
      <c r="G20" s="263">
        <v>116.45</v>
      </c>
      <c r="H20" s="272">
        <v>0.28970000000000001</v>
      </c>
      <c r="I20" s="263">
        <f t="shared" ref="I20:I27" si="2">TRUNC(G20*(1+H20),2)</f>
        <v>150.18</v>
      </c>
      <c r="J20" s="264">
        <f t="shared" ref="J20:J27" si="3">TRUNC(F20*I20,2)</f>
        <v>2252.6999999999998</v>
      </c>
      <c r="K20" s="265"/>
      <c r="L20" s="300"/>
      <c r="M20" s="301"/>
      <c r="N20" s="302"/>
      <c r="O20" s="303"/>
      <c r="P20" s="304"/>
    </row>
    <row r="21" spans="1:16" ht="112.5" x14ac:dyDescent="0.2">
      <c r="A21" s="239" t="s">
        <v>108</v>
      </c>
      <c r="B21" s="243" t="s">
        <v>109</v>
      </c>
      <c r="C21" s="240" t="s">
        <v>93</v>
      </c>
      <c r="D21" s="241" t="s">
        <v>110</v>
      </c>
      <c r="E21" s="242" t="s">
        <v>84</v>
      </c>
      <c r="F21" s="262">
        <v>3</v>
      </c>
      <c r="G21" s="263">
        <v>166.71</v>
      </c>
      <c r="H21" s="272">
        <v>0.28970000000000001</v>
      </c>
      <c r="I21" s="263">
        <f t="shared" si="2"/>
        <v>215</v>
      </c>
      <c r="J21" s="264">
        <f t="shared" si="3"/>
        <v>645</v>
      </c>
      <c r="K21" s="265"/>
      <c r="L21" s="300"/>
      <c r="M21" s="301"/>
      <c r="N21" s="302"/>
      <c r="O21" s="303"/>
      <c r="P21" s="304"/>
    </row>
    <row r="22" spans="1:16" ht="112.5" x14ac:dyDescent="0.2">
      <c r="A22" s="239" t="s">
        <v>111</v>
      </c>
      <c r="B22" s="243" t="s">
        <v>112</v>
      </c>
      <c r="C22" s="240" t="s">
        <v>101</v>
      </c>
      <c r="D22" s="241" t="s">
        <v>113</v>
      </c>
      <c r="E22" s="242" t="s">
        <v>114</v>
      </c>
      <c r="F22" s="262">
        <v>50</v>
      </c>
      <c r="G22" s="263">
        <v>450.22</v>
      </c>
      <c r="H22" s="272">
        <v>0.28970000000000001</v>
      </c>
      <c r="I22" s="263">
        <f t="shared" si="2"/>
        <v>580.64</v>
      </c>
      <c r="J22" s="264">
        <f t="shared" si="3"/>
        <v>29032</v>
      </c>
      <c r="K22" s="265"/>
      <c r="L22" s="300"/>
      <c r="M22" s="301"/>
      <c r="N22" s="302"/>
      <c r="O22" s="303"/>
      <c r="P22" s="304"/>
    </row>
    <row r="23" spans="1:16" ht="157.5" x14ac:dyDescent="0.2">
      <c r="A23" s="239" t="s">
        <v>115</v>
      </c>
      <c r="B23" s="243" t="s">
        <v>116</v>
      </c>
      <c r="C23" s="240" t="s">
        <v>101</v>
      </c>
      <c r="D23" s="241" t="s">
        <v>117</v>
      </c>
      <c r="E23" s="242" t="s">
        <v>114</v>
      </c>
      <c r="F23" s="262">
        <v>50</v>
      </c>
      <c r="G23" s="263">
        <v>109.29</v>
      </c>
      <c r="H23" s="272">
        <v>0.28970000000000001</v>
      </c>
      <c r="I23" s="263">
        <f t="shared" si="2"/>
        <v>140.94999999999999</v>
      </c>
      <c r="J23" s="264">
        <f t="shared" si="3"/>
        <v>7047.5</v>
      </c>
      <c r="K23" s="265"/>
      <c r="L23" s="300"/>
      <c r="M23" s="301"/>
      <c r="N23" s="302"/>
      <c r="O23" s="303"/>
      <c r="P23" s="304"/>
    </row>
    <row r="24" spans="1:16" ht="45" x14ac:dyDescent="0.2">
      <c r="A24" s="239" t="s">
        <v>118</v>
      </c>
      <c r="B24" s="243" t="s">
        <v>119</v>
      </c>
      <c r="C24" s="240" t="s">
        <v>101</v>
      </c>
      <c r="D24" s="241" t="s">
        <v>120</v>
      </c>
      <c r="E24" s="242" t="s">
        <v>98</v>
      </c>
      <c r="F24" s="262">
        <v>30</v>
      </c>
      <c r="G24" s="263">
        <v>224.44</v>
      </c>
      <c r="H24" s="272">
        <v>0.28970000000000001</v>
      </c>
      <c r="I24" s="263">
        <f t="shared" si="2"/>
        <v>289.45999999999998</v>
      </c>
      <c r="J24" s="264">
        <f t="shared" si="3"/>
        <v>8683.7999999999993</v>
      </c>
      <c r="K24" s="265"/>
      <c r="L24" s="300"/>
      <c r="M24" s="301"/>
      <c r="N24" s="302"/>
      <c r="O24" s="303"/>
      <c r="P24" s="304"/>
    </row>
    <row r="25" spans="1:16" ht="33.75" x14ac:dyDescent="0.2">
      <c r="A25" s="239" t="s">
        <v>121</v>
      </c>
      <c r="B25" s="243" t="s">
        <v>122</v>
      </c>
      <c r="C25" s="240" t="s">
        <v>101</v>
      </c>
      <c r="D25" s="241" t="s">
        <v>123</v>
      </c>
      <c r="E25" s="242" t="s">
        <v>124</v>
      </c>
      <c r="F25" s="262">
        <v>30</v>
      </c>
      <c r="G25" s="263">
        <v>29.04</v>
      </c>
      <c r="H25" s="272">
        <v>0.28970000000000001</v>
      </c>
      <c r="I25" s="263">
        <f t="shared" si="2"/>
        <v>37.450000000000003</v>
      </c>
      <c r="J25" s="264">
        <f t="shared" si="3"/>
        <v>1123.5</v>
      </c>
      <c r="K25" s="265"/>
      <c r="L25" s="300"/>
      <c r="M25" s="301"/>
      <c r="N25" s="302"/>
      <c r="O25" s="303"/>
      <c r="P25" s="304"/>
    </row>
    <row r="26" spans="1:16" ht="56.25" x14ac:dyDescent="0.2">
      <c r="A26" s="239" t="s">
        <v>125</v>
      </c>
      <c r="B26" s="243" t="s">
        <v>126</v>
      </c>
      <c r="C26" s="240" t="s">
        <v>82</v>
      </c>
      <c r="D26" s="241" t="s">
        <v>127</v>
      </c>
      <c r="E26" s="242" t="s">
        <v>84</v>
      </c>
      <c r="F26" s="262">
        <v>1.8</v>
      </c>
      <c r="G26" s="263">
        <v>892.23</v>
      </c>
      <c r="H26" s="272">
        <v>0.28970000000000001</v>
      </c>
      <c r="I26" s="263">
        <f t="shared" si="2"/>
        <v>1150.7</v>
      </c>
      <c r="J26" s="264">
        <f t="shared" si="3"/>
        <v>2071.2600000000002</v>
      </c>
      <c r="K26" s="265"/>
      <c r="L26" s="300"/>
      <c r="M26" s="301"/>
      <c r="N26" s="302"/>
      <c r="O26" s="303"/>
      <c r="P26" s="304"/>
    </row>
    <row r="27" spans="1:16" ht="33.75" x14ac:dyDescent="0.2">
      <c r="A27" s="239" t="s">
        <v>128</v>
      </c>
      <c r="B27" s="243" t="s">
        <v>129</v>
      </c>
      <c r="C27" s="240" t="s">
        <v>101</v>
      </c>
      <c r="D27" s="241" t="s">
        <v>130</v>
      </c>
      <c r="E27" s="242" t="s">
        <v>98</v>
      </c>
      <c r="F27" s="262">
        <v>20</v>
      </c>
      <c r="G27" s="263">
        <v>29.19</v>
      </c>
      <c r="H27" s="272">
        <v>0.28970000000000001</v>
      </c>
      <c r="I27" s="263">
        <f t="shared" si="2"/>
        <v>37.64</v>
      </c>
      <c r="J27" s="264">
        <f t="shared" si="3"/>
        <v>752.8</v>
      </c>
      <c r="K27" s="265"/>
      <c r="L27" s="300"/>
      <c r="M27" s="301"/>
      <c r="N27" s="302"/>
      <c r="O27" s="303"/>
      <c r="P27" s="304"/>
    </row>
    <row r="28" spans="1:16" x14ac:dyDescent="0.2">
      <c r="A28" s="254" t="s">
        <v>131</v>
      </c>
      <c r="B28" s="255"/>
      <c r="C28" s="256"/>
      <c r="D28" s="257" t="s">
        <v>132</v>
      </c>
      <c r="E28" s="258"/>
      <c r="F28" s="266"/>
      <c r="G28" s="267"/>
      <c r="H28" s="273"/>
      <c r="I28" s="267"/>
      <c r="J28" s="268"/>
      <c r="K28" s="269">
        <f>SUM(J29:J32)</f>
        <v>12024.42</v>
      </c>
      <c r="L28" s="305"/>
      <c r="M28" s="306"/>
      <c r="N28" s="307"/>
      <c r="O28" s="308"/>
      <c r="P28" s="309">
        <f>SUM(O29:O32)</f>
        <v>0</v>
      </c>
    </row>
    <row r="29" spans="1:16" ht="33.75" x14ac:dyDescent="0.2">
      <c r="A29" s="239" t="s">
        <v>133</v>
      </c>
      <c r="B29" s="243" t="s">
        <v>134</v>
      </c>
      <c r="C29" s="240" t="s">
        <v>82</v>
      </c>
      <c r="D29" s="241" t="s">
        <v>135</v>
      </c>
      <c r="E29" s="242" t="s">
        <v>136</v>
      </c>
      <c r="F29" s="262">
        <v>30</v>
      </c>
      <c r="G29" s="263">
        <v>27.37</v>
      </c>
      <c r="H29" s="272">
        <v>0.28970000000000001</v>
      </c>
      <c r="I29" s="263">
        <f t="shared" ref="I29:I32" si="4">TRUNC(G29*(1+H29),2)</f>
        <v>35.29</v>
      </c>
      <c r="J29" s="264">
        <f t="shared" ref="J29:J32" si="5">TRUNC(F29*I29,2)</f>
        <v>1058.7</v>
      </c>
      <c r="K29" s="265"/>
      <c r="L29" s="300"/>
      <c r="M29" s="301"/>
      <c r="N29" s="302"/>
      <c r="O29" s="303"/>
      <c r="P29" s="304"/>
    </row>
    <row r="30" spans="1:16" ht="90" x14ac:dyDescent="0.2">
      <c r="A30" s="239" t="s">
        <v>137</v>
      </c>
      <c r="B30" s="243" t="s">
        <v>138</v>
      </c>
      <c r="C30" s="240" t="s">
        <v>82</v>
      </c>
      <c r="D30" s="241" t="s">
        <v>139</v>
      </c>
      <c r="E30" s="242" t="s">
        <v>84</v>
      </c>
      <c r="F30" s="262">
        <v>6</v>
      </c>
      <c r="G30" s="263">
        <v>73.06</v>
      </c>
      <c r="H30" s="272">
        <v>0.28970000000000001</v>
      </c>
      <c r="I30" s="263">
        <f t="shared" si="4"/>
        <v>94.22</v>
      </c>
      <c r="J30" s="264">
        <f t="shared" si="5"/>
        <v>565.32000000000005</v>
      </c>
      <c r="K30" s="265"/>
      <c r="L30" s="300"/>
      <c r="M30" s="301"/>
      <c r="N30" s="302"/>
      <c r="O30" s="303"/>
      <c r="P30" s="304"/>
    </row>
    <row r="31" spans="1:16" ht="78.75" x14ac:dyDescent="0.2">
      <c r="A31" s="239" t="s">
        <v>140</v>
      </c>
      <c r="B31" s="243" t="s">
        <v>141</v>
      </c>
      <c r="C31" s="240" t="s">
        <v>82</v>
      </c>
      <c r="D31" s="241" t="s">
        <v>142</v>
      </c>
      <c r="E31" s="242" t="s">
        <v>84</v>
      </c>
      <c r="F31" s="262">
        <v>230</v>
      </c>
      <c r="G31" s="263">
        <v>31.27</v>
      </c>
      <c r="H31" s="272">
        <v>0.28970000000000001</v>
      </c>
      <c r="I31" s="263">
        <f t="shared" si="4"/>
        <v>40.32</v>
      </c>
      <c r="J31" s="264">
        <f t="shared" si="5"/>
        <v>9273.6</v>
      </c>
      <c r="K31" s="265"/>
      <c r="L31" s="300"/>
      <c r="M31" s="301"/>
      <c r="N31" s="302"/>
      <c r="O31" s="303"/>
      <c r="P31" s="304"/>
    </row>
    <row r="32" spans="1:16" ht="56.25" x14ac:dyDescent="0.2">
      <c r="A32" s="239" t="s">
        <v>143</v>
      </c>
      <c r="B32" s="243" t="s">
        <v>144</v>
      </c>
      <c r="C32" s="240" t="s">
        <v>82</v>
      </c>
      <c r="D32" s="241" t="s">
        <v>145</v>
      </c>
      <c r="E32" s="242" t="s">
        <v>84</v>
      </c>
      <c r="F32" s="262">
        <v>40</v>
      </c>
      <c r="G32" s="263">
        <v>21.85</v>
      </c>
      <c r="H32" s="272">
        <v>0.28970000000000001</v>
      </c>
      <c r="I32" s="263">
        <f t="shared" si="4"/>
        <v>28.17</v>
      </c>
      <c r="J32" s="264">
        <f t="shared" si="5"/>
        <v>1126.8</v>
      </c>
      <c r="K32" s="265"/>
      <c r="L32" s="300"/>
      <c r="M32" s="301"/>
      <c r="N32" s="302"/>
      <c r="O32" s="303"/>
      <c r="P32" s="304"/>
    </row>
    <row r="33" spans="1:16" x14ac:dyDescent="0.2">
      <c r="A33" s="254" t="s">
        <v>146</v>
      </c>
      <c r="B33" s="255"/>
      <c r="C33" s="256"/>
      <c r="D33" s="257" t="s">
        <v>28</v>
      </c>
      <c r="E33" s="258"/>
      <c r="F33" s="266"/>
      <c r="G33" s="267"/>
      <c r="H33" s="273"/>
      <c r="I33" s="267"/>
      <c r="J33" s="268"/>
      <c r="K33" s="269">
        <f>SUM(J34:J35)</f>
        <v>14374.26</v>
      </c>
      <c r="L33" s="305"/>
      <c r="M33" s="306"/>
      <c r="N33" s="307"/>
      <c r="O33" s="308"/>
      <c r="P33" s="309">
        <f>SUM(O34:O35)</f>
        <v>0</v>
      </c>
    </row>
    <row r="34" spans="1:16" ht="45" x14ac:dyDescent="0.2">
      <c r="A34" s="239" t="s">
        <v>147</v>
      </c>
      <c r="B34" s="243" t="s">
        <v>148</v>
      </c>
      <c r="C34" s="240" t="s">
        <v>82</v>
      </c>
      <c r="D34" s="241" t="s">
        <v>149</v>
      </c>
      <c r="E34" s="242" t="s">
        <v>84</v>
      </c>
      <c r="F34" s="262">
        <v>1.5</v>
      </c>
      <c r="G34" s="263">
        <v>256.58</v>
      </c>
      <c r="H34" s="272">
        <v>0.28970000000000001</v>
      </c>
      <c r="I34" s="263">
        <f t="shared" ref="I34:I35" si="6">TRUNC(G34*(1+H34),2)</f>
        <v>330.91</v>
      </c>
      <c r="J34" s="264">
        <f t="shared" ref="J34:J35" si="7">TRUNC(F34*I34,2)</f>
        <v>496.36</v>
      </c>
      <c r="K34" s="265"/>
      <c r="L34" s="300"/>
      <c r="M34" s="301"/>
      <c r="N34" s="302"/>
      <c r="O34" s="303"/>
      <c r="P34" s="304"/>
    </row>
    <row r="35" spans="1:16" ht="101.25" x14ac:dyDescent="0.2">
      <c r="A35" s="239" t="s">
        <v>150</v>
      </c>
      <c r="B35" s="243" t="s">
        <v>151</v>
      </c>
      <c r="C35" s="240" t="s">
        <v>82</v>
      </c>
      <c r="D35" s="241" t="s">
        <v>152</v>
      </c>
      <c r="E35" s="242" t="s">
        <v>98</v>
      </c>
      <c r="F35" s="262">
        <v>10</v>
      </c>
      <c r="G35" s="263">
        <v>1076.06</v>
      </c>
      <c r="H35" s="272">
        <v>0.28970000000000001</v>
      </c>
      <c r="I35" s="263">
        <f t="shared" si="6"/>
        <v>1387.79</v>
      </c>
      <c r="J35" s="264">
        <f t="shared" si="7"/>
        <v>13877.9</v>
      </c>
      <c r="K35" s="265"/>
      <c r="L35" s="300"/>
      <c r="M35" s="301"/>
      <c r="N35" s="302"/>
      <c r="O35" s="303"/>
      <c r="P35" s="304"/>
    </row>
    <row r="36" spans="1:16" x14ac:dyDescent="0.2">
      <c r="A36" s="254" t="s">
        <v>153</v>
      </c>
      <c r="B36" s="255"/>
      <c r="C36" s="256"/>
      <c r="D36" s="257" t="s">
        <v>30</v>
      </c>
      <c r="E36" s="258"/>
      <c r="F36" s="266"/>
      <c r="G36" s="267"/>
      <c r="H36" s="273"/>
      <c r="I36" s="267"/>
      <c r="J36" s="268"/>
      <c r="K36" s="269">
        <f>SUM(J37)</f>
        <v>769.1</v>
      </c>
      <c r="L36" s="305"/>
      <c r="M36" s="306"/>
      <c r="N36" s="307"/>
      <c r="O36" s="308"/>
      <c r="P36" s="309">
        <f>SUM(O37)</f>
        <v>0</v>
      </c>
    </row>
    <row r="37" spans="1:16" ht="90" x14ac:dyDescent="0.2">
      <c r="A37" s="239" t="s">
        <v>154</v>
      </c>
      <c r="B37" s="243" t="s">
        <v>155</v>
      </c>
      <c r="C37" s="240" t="s">
        <v>82</v>
      </c>
      <c r="D37" s="241" t="s">
        <v>156</v>
      </c>
      <c r="E37" s="242" t="s">
        <v>84</v>
      </c>
      <c r="F37" s="262">
        <v>10</v>
      </c>
      <c r="G37" s="263">
        <v>59.64</v>
      </c>
      <c r="H37" s="272">
        <v>0.28970000000000001</v>
      </c>
      <c r="I37" s="263">
        <f>TRUNC(G37*(1+H37),2)</f>
        <v>76.91</v>
      </c>
      <c r="J37" s="264">
        <f>TRUNC(F37*I37,2)</f>
        <v>769.1</v>
      </c>
      <c r="K37" s="265"/>
      <c r="L37" s="300"/>
      <c r="M37" s="301"/>
      <c r="N37" s="302"/>
      <c r="O37" s="303"/>
      <c r="P37" s="304"/>
    </row>
    <row r="38" spans="1:16" x14ac:dyDescent="0.2">
      <c r="A38" s="254" t="s">
        <v>157</v>
      </c>
      <c r="B38" s="255"/>
      <c r="C38" s="256"/>
      <c r="D38" s="257" t="s">
        <v>158</v>
      </c>
      <c r="E38" s="258"/>
      <c r="F38" s="266"/>
      <c r="G38" s="267"/>
      <c r="H38" s="273"/>
      <c r="I38" s="267"/>
      <c r="J38" s="268"/>
      <c r="K38" s="269">
        <f>SUM(J39:J48)</f>
        <v>7519.2</v>
      </c>
      <c r="L38" s="305"/>
      <c r="M38" s="306"/>
      <c r="N38" s="307"/>
      <c r="O38" s="308"/>
      <c r="P38" s="309">
        <f>SUM(O39:O48)</f>
        <v>0</v>
      </c>
    </row>
    <row r="39" spans="1:16" ht="45" x14ac:dyDescent="0.2">
      <c r="A39" s="239" t="s">
        <v>159</v>
      </c>
      <c r="B39" s="243" t="s">
        <v>160</v>
      </c>
      <c r="C39" s="240" t="s">
        <v>82</v>
      </c>
      <c r="D39" s="241" t="s">
        <v>161</v>
      </c>
      <c r="E39" s="242" t="s">
        <v>98</v>
      </c>
      <c r="F39" s="262">
        <v>2</v>
      </c>
      <c r="G39" s="263">
        <v>37.92</v>
      </c>
      <c r="H39" s="272">
        <v>0.28970000000000001</v>
      </c>
      <c r="I39" s="263">
        <f t="shared" ref="I39:I48" si="8">TRUNC(G39*(1+H39),2)</f>
        <v>48.9</v>
      </c>
      <c r="J39" s="264">
        <f t="shared" ref="J39:J48" si="9">TRUNC(F39*I39,2)</f>
        <v>97.8</v>
      </c>
      <c r="K39" s="265"/>
      <c r="L39" s="300"/>
      <c r="M39" s="301"/>
      <c r="N39" s="302"/>
      <c r="O39" s="303"/>
      <c r="P39" s="304"/>
    </row>
    <row r="40" spans="1:16" ht="56.25" x14ac:dyDescent="0.2">
      <c r="A40" s="239" t="s">
        <v>162</v>
      </c>
      <c r="B40" s="243" t="s">
        <v>163</v>
      </c>
      <c r="C40" s="240" t="s">
        <v>82</v>
      </c>
      <c r="D40" s="241" t="s">
        <v>164</v>
      </c>
      <c r="E40" s="242" t="s">
        <v>98</v>
      </c>
      <c r="F40" s="262">
        <v>2</v>
      </c>
      <c r="G40" s="263">
        <v>287.77999999999997</v>
      </c>
      <c r="H40" s="272">
        <v>0.28970000000000001</v>
      </c>
      <c r="I40" s="263">
        <f t="shared" si="8"/>
        <v>371.14</v>
      </c>
      <c r="J40" s="264">
        <f t="shared" si="9"/>
        <v>742.28</v>
      </c>
      <c r="K40" s="265"/>
      <c r="L40" s="300"/>
      <c r="M40" s="301"/>
      <c r="N40" s="302"/>
      <c r="O40" s="303"/>
      <c r="P40" s="304"/>
    </row>
    <row r="41" spans="1:16" ht="33.75" x14ac:dyDescent="0.2">
      <c r="A41" s="239" t="s">
        <v>165</v>
      </c>
      <c r="B41" s="243" t="s">
        <v>166</v>
      </c>
      <c r="C41" s="240" t="s">
        <v>82</v>
      </c>
      <c r="D41" s="241" t="s">
        <v>167</v>
      </c>
      <c r="E41" s="242" t="s">
        <v>98</v>
      </c>
      <c r="F41" s="262">
        <v>1</v>
      </c>
      <c r="G41" s="263">
        <v>1555.59</v>
      </c>
      <c r="H41" s="272">
        <v>0.28970000000000001</v>
      </c>
      <c r="I41" s="263">
        <f t="shared" si="8"/>
        <v>2006.24</v>
      </c>
      <c r="J41" s="264">
        <f t="shared" si="9"/>
        <v>2006.24</v>
      </c>
      <c r="K41" s="265"/>
      <c r="L41" s="300"/>
      <c r="M41" s="301"/>
      <c r="N41" s="302"/>
      <c r="O41" s="303"/>
      <c r="P41" s="304"/>
    </row>
    <row r="42" spans="1:16" ht="45" x14ac:dyDescent="0.2">
      <c r="A42" s="239" t="s">
        <v>168</v>
      </c>
      <c r="B42" s="243" t="s">
        <v>169</v>
      </c>
      <c r="C42" s="240" t="s">
        <v>82</v>
      </c>
      <c r="D42" s="241" t="s">
        <v>170</v>
      </c>
      <c r="E42" s="242" t="s">
        <v>98</v>
      </c>
      <c r="F42" s="262">
        <v>2</v>
      </c>
      <c r="G42" s="263">
        <v>344.33</v>
      </c>
      <c r="H42" s="272">
        <v>0.28970000000000001</v>
      </c>
      <c r="I42" s="263">
        <f t="shared" si="8"/>
        <v>444.08</v>
      </c>
      <c r="J42" s="264">
        <f t="shared" si="9"/>
        <v>888.16</v>
      </c>
      <c r="K42" s="265"/>
      <c r="L42" s="300"/>
      <c r="M42" s="301"/>
      <c r="N42" s="302"/>
      <c r="O42" s="303"/>
      <c r="P42" s="304"/>
    </row>
    <row r="43" spans="1:16" ht="56.25" x14ac:dyDescent="0.2">
      <c r="A43" s="239" t="s">
        <v>171</v>
      </c>
      <c r="B43" s="243" t="s">
        <v>172</v>
      </c>
      <c r="C43" s="240" t="s">
        <v>82</v>
      </c>
      <c r="D43" s="241" t="s">
        <v>173</v>
      </c>
      <c r="E43" s="242" t="s">
        <v>98</v>
      </c>
      <c r="F43" s="262">
        <v>2</v>
      </c>
      <c r="G43" s="263">
        <v>295.18</v>
      </c>
      <c r="H43" s="272">
        <v>0.28970000000000001</v>
      </c>
      <c r="I43" s="263">
        <f t="shared" si="8"/>
        <v>380.69</v>
      </c>
      <c r="J43" s="264">
        <f t="shared" si="9"/>
        <v>761.38</v>
      </c>
      <c r="K43" s="265"/>
      <c r="L43" s="300"/>
      <c r="M43" s="301"/>
      <c r="N43" s="302"/>
      <c r="O43" s="303"/>
      <c r="P43" s="304"/>
    </row>
    <row r="44" spans="1:16" ht="56.25" x14ac:dyDescent="0.2">
      <c r="A44" s="239" t="s">
        <v>174</v>
      </c>
      <c r="B44" s="243" t="s">
        <v>175</v>
      </c>
      <c r="C44" s="240" t="s">
        <v>82</v>
      </c>
      <c r="D44" s="241" t="s">
        <v>176</v>
      </c>
      <c r="E44" s="242" t="s">
        <v>98</v>
      </c>
      <c r="F44" s="262">
        <v>2</v>
      </c>
      <c r="G44" s="263">
        <v>205.34</v>
      </c>
      <c r="H44" s="272">
        <v>0.28970000000000001</v>
      </c>
      <c r="I44" s="263">
        <f t="shared" si="8"/>
        <v>264.82</v>
      </c>
      <c r="J44" s="264">
        <f t="shared" si="9"/>
        <v>529.64</v>
      </c>
      <c r="K44" s="265"/>
      <c r="L44" s="300"/>
      <c r="M44" s="301"/>
      <c r="N44" s="302"/>
      <c r="O44" s="303"/>
      <c r="P44" s="304"/>
    </row>
    <row r="45" spans="1:16" ht="67.5" x14ac:dyDescent="0.2">
      <c r="A45" s="239" t="s">
        <v>177</v>
      </c>
      <c r="B45" s="243" t="s">
        <v>178</v>
      </c>
      <c r="C45" s="240" t="s">
        <v>82</v>
      </c>
      <c r="D45" s="241" t="s">
        <v>179</v>
      </c>
      <c r="E45" s="242" t="s">
        <v>98</v>
      </c>
      <c r="F45" s="262">
        <v>2</v>
      </c>
      <c r="G45" s="263">
        <v>39.9</v>
      </c>
      <c r="H45" s="272">
        <v>0.28970000000000001</v>
      </c>
      <c r="I45" s="263">
        <f t="shared" si="8"/>
        <v>51.45</v>
      </c>
      <c r="J45" s="264">
        <f t="shared" si="9"/>
        <v>102.9</v>
      </c>
      <c r="K45" s="265"/>
      <c r="L45" s="300"/>
      <c r="M45" s="301"/>
      <c r="N45" s="302"/>
      <c r="O45" s="303"/>
      <c r="P45" s="304"/>
    </row>
    <row r="46" spans="1:16" ht="45" x14ac:dyDescent="0.2">
      <c r="A46" s="239" t="s">
        <v>180</v>
      </c>
      <c r="B46" s="243" t="s">
        <v>181</v>
      </c>
      <c r="C46" s="240" t="s">
        <v>82</v>
      </c>
      <c r="D46" s="241" t="s">
        <v>182</v>
      </c>
      <c r="E46" s="242" t="s">
        <v>98</v>
      </c>
      <c r="F46" s="262">
        <v>2</v>
      </c>
      <c r="G46" s="263">
        <v>369.89</v>
      </c>
      <c r="H46" s="272">
        <v>0.28970000000000001</v>
      </c>
      <c r="I46" s="263">
        <f t="shared" si="8"/>
        <v>477.04</v>
      </c>
      <c r="J46" s="264">
        <f t="shared" si="9"/>
        <v>954.08</v>
      </c>
      <c r="K46" s="265"/>
      <c r="L46" s="300"/>
      <c r="M46" s="301"/>
      <c r="N46" s="302"/>
      <c r="O46" s="303"/>
      <c r="P46" s="304"/>
    </row>
    <row r="47" spans="1:16" ht="101.25" x14ac:dyDescent="0.2">
      <c r="A47" s="239" t="s">
        <v>183</v>
      </c>
      <c r="B47" s="243" t="s">
        <v>184</v>
      </c>
      <c r="C47" s="240" t="s">
        <v>82</v>
      </c>
      <c r="D47" s="241" t="s">
        <v>185</v>
      </c>
      <c r="E47" s="242" t="s">
        <v>136</v>
      </c>
      <c r="F47" s="262">
        <v>3</v>
      </c>
      <c r="G47" s="263">
        <v>74.83</v>
      </c>
      <c r="H47" s="272">
        <v>0.28970000000000001</v>
      </c>
      <c r="I47" s="263">
        <f t="shared" si="8"/>
        <v>96.5</v>
      </c>
      <c r="J47" s="264">
        <f t="shared" si="9"/>
        <v>289.5</v>
      </c>
      <c r="K47" s="265"/>
      <c r="L47" s="300"/>
      <c r="M47" s="301"/>
      <c r="N47" s="302"/>
      <c r="O47" s="303"/>
      <c r="P47" s="304"/>
    </row>
    <row r="48" spans="1:16" ht="33.75" x14ac:dyDescent="0.2">
      <c r="A48" s="239" t="s">
        <v>186</v>
      </c>
      <c r="B48" s="243" t="s">
        <v>187</v>
      </c>
      <c r="C48" s="240" t="s">
        <v>82</v>
      </c>
      <c r="D48" s="241" t="s">
        <v>188</v>
      </c>
      <c r="E48" s="242" t="s">
        <v>84</v>
      </c>
      <c r="F48" s="262">
        <v>2</v>
      </c>
      <c r="G48" s="263">
        <v>444.77</v>
      </c>
      <c r="H48" s="272">
        <v>0.28970000000000001</v>
      </c>
      <c r="I48" s="263">
        <f t="shared" si="8"/>
        <v>573.61</v>
      </c>
      <c r="J48" s="264">
        <f t="shared" si="9"/>
        <v>1147.22</v>
      </c>
      <c r="K48" s="265"/>
      <c r="L48" s="300"/>
      <c r="M48" s="301"/>
      <c r="N48" s="302"/>
      <c r="O48" s="303"/>
      <c r="P48" s="304"/>
    </row>
    <row r="49" spans="1:16" x14ac:dyDescent="0.2">
      <c r="A49" s="249" t="s">
        <v>189</v>
      </c>
      <c r="B49" s="250"/>
      <c r="C49" s="251"/>
      <c r="D49" s="252" t="s">
        <v>190</v>
      </c>
      <c r="E49" s="253"/>
      <c r="F49" s="270"/>
      <c r="G49" s="271"/>
      <c r="H49" s="273"/>
      <c r="I49" s="267"/>
      <c r="J49" s="268"/>
      <c r="K49" s="269">
        <f>SUM(J50:J51)</f>
        <v>1958.96</v>
      </c>
      <c r="L49" s="305"/>
      <c r="M49" s="310"/>
      <c r="N49" s="307"/>
      <c r="O49" s="311"/>
      <c r="P49" s="309">
        <f>SUM(O50:O51)</f>
        <v>0</v>
      </c>
    </row>
    <row r="50" spans="1:16" ht="90" x14ac:dyDescent="0.2">
      <c r="A50" s="239" t="s">
        <v>191</v>
      </c>
      <c r="B50" s="243" t="s">
        <v>192</v>
      </c>
      <c r="C50" s="240" t="s">
        <v>82</v>
      </c>
      <c r="D50" s="241" t="s">
        <v>193</v>
      </c>
      <c r="E50" s="242" t="s">
        <v>98</v>
      </c>
      <c r="F50" s="262">
        <v>3</v>
      </c>
      <c r="G50" s="263">
        <v>251.35</v>
      </c>
      <c r="H50" s="272">
        <v>0.28970000000000001</v>
      </c>
      <c r="I50" s="263">
        <f t="shared" ref="I50:I51" si="10">TRUNC(G50*(1+H50),2)</f>
        <v>324.16000000000003</v>
      </c>
      <c r="J50" s="264">
        <f t="shared" ref="J50:J51" si="11">TRUNC(F50*I50,2)</f>
        <v>972.48</v>
      </c>
      <c r="K50" s="265"/>
      <c r="L50" s="300"/>
      <c r="M50" s="301"/>
      <c r="N50" s="302"/>
      <c r="O50" s="303"/>
      <c r="P50" s="304"/>
    </row>
    <row r="51" spans="1:16" ht="56.25" x14ac:dyDescent="0.2">
      <c r="A51" s="239" t="s">
        <v>194</v>
      </c>
      <c r="B51" s="243" t="s">
        <v>195</v>
      </c>
      <c r="C51" s="240" t="s">
        <v>82</v>
      </c>
      <c r="D51" s="241" t="s">
        <v>196</v>
      </c>
      <c r="E51" s="242" t="s">
        <v>98</v>
      </c>
      <c r="F51" s="262">
        <v>4</v>
      </c>
      <c r="G51" s="263">
        <v>191.23</v>
      </c>
      <c r="H51" s="272">
        <v>0.28970000000000001</v>
      </c>
      <c r="I51" s="263">
        <f t="shared" si="10"/>
        <v>246.62</v>
      </c>
      <c r="J51" s="264">
        <f t="shared" si="11"/>
        <v>986.48</v>
      </c>
      <c r="K51" s="265"/>
      <c r="L51" s="300"/>
      <c r="M51" s="301"/>
      <c r="N51" s="302"/>
      <c r="O51" s="303"/>
      <c r="P51" s="304"/>
    </row>
    <row r="52" spans="1:16" x14ac:dyDescent="0.2">
      <c r="A52" s="254" t="s">
        <v>197</v>
      </c>
      <c r="B52" s="255"/>
      <c r="C52" s="256"/>
      <c r="D52" s="257" t="s">
        <v>198</v>
      </c>
      <c r="E52" s="253"/>
      <c r="F52" s="270"/>
      <c r="G52" s="271"/>
      <c r="H52" s="273"/>
      <c r="I52" s="267"/>
      <c r="J52" s="268"/>
      <c r="K52" s="269">
        <f>SUM(J53:J55)</f>
        <v>25225.370000000003</v>
      </c>
      <c r="L52" s="305"/>
      <c r="M52" s="310"/>
      <c r="N52" s="307"/>
      <c r="O52" s="311"/>
      <c r="P52" s="309">
        <f>SUM(O53:O55)</f>
        <v>0</v>
      </c>
    </row>
    <row r="53" spans="1:16" ht="45" x14ac:dyDescent="0.2">
      <c r="A53" s="239" t="s">
        <v>199</v>
      </c>
      <c r="B53" s="243" t="s">
        <v>200</v>
      </c>
      <c r="C53" s="240" t="s">
        <v>82</v>
      </c>
      <c r="D53" s="241" t="s">
        <v>201</v>
      </c>
      <c r="E53" s="242" t="s">
        <v>84</v>
      </c>
      <c r="F53" s="262">
        <v>13</v>
      </c>
      <c r="G53" s="263">
        <v>654.91999999999996</v>
      </c>
      <c r="H53" s="272">
        <v>0.28970000000000001</v>
      </c>
      <c r="I53" s="263">
        <f t="shared" ref="I53:I55" si="12">TRUNC(G53*(1+H53),2)</f>
        <v>844.65</v>
      </c>
      <c r="J53" s="264">
        <f t="shared" ref="J53:J55" si="13">TRUNC(F53*I53,2)</f>
        <v>10980.45</v>
      </c>
      <c r="K53" s="265"/>
      <c r="L53" s="300"/>
      <c r="M53" s="301"/>
      <c r="N53" s="302"/>
      <c r="O53" s="303"/>
      <c r="P53" s="304"/>
    </row>
    <row r="54" spans="1:16" ht="56.25" x14ac:dyDescent="0.2">
      <c r="A54" s="239" t="s">
        <v>202</v>
      </c>
      <c r="B54" s="243" t="s">
        <v>203</v>
      </c>
      <c r="C54" s="240" t="s">
        <v>82</v>
      </c>
      <c r="D54" s="241" t="s">
        <v>204</v>
      </c>
      <c r="E54" s="242" t="s">
        <v>84</v>
      </c>
      <c r="F54" s="262">
        <v>300</v>
      </c>
      <c r="G54" s="263">
        <v>2.12</v>
      </c>
      <c r="H54" s="272">
        <v>0.28970000000000001</v>
      </c>
      <c r="I54" s="263">
        <f t="shared" si="12"/>
        <v>2.73</v>
      </c>
      <c r="J54" s="264">
        <f t="shared" si="13"/>
        <v>819</v>
      </c>
      <c r="K54" s="265"/>
      <c r="L54" s="300"/>
      <c r="M54" s="301"/>
      <c r="N54" s="302"/>
      <c r="O54" s="303"/>
      <c r="P54" s="304"/>
    </row>
    <row r="55" spans="1:16" ht="56.25" x14ac:dyDescent="0.2">
      <c r="A55" s="239" t="s">
        <v>205</v>
      </c>
      <c r="B55" s="243" t="s">
        <v>206</v>
      </c>
      <c r="C55" s="240" t="s">
        <v>101</v>
      </c>
      <c r="D55" s="241" t="s">
        <v>207</v>
      </c>
      <c r="E55" s="242" t="s">
        <v>114</v>
      </c>
      <c r="F55" s="262">
        <v>272</v>
      </c>
      <c r="G55" s="263">
        <v>38.28</v>
      </c>
      <c r="H55" s="272">
        <v>0.28970000000000001</v>
      </c>
      <c r="I55" s="263">
        <f t="shared" si="12"/>
        <v>49.36</v>
      </c>
      <c r="J55" s="264">
        <f t="shared" si="13"/>
        <v>13425.92</v>
      </c>
      <c r="K55" s="265"/>
      <c r="L55" s="300"/>
      <c r="M55" s="301"/>
      <c r="N55" s="302"/>
      <c r="O55" s="303"/>
      <c r="P55" s="304"/>
    </row>
    <row r="56" spans="1:16" x14ac:dyDescent="0.2">
      <c r="A56" s="50"/>
      <c r="B56" s="34"/>
      <c r="C56" s="35"/>
      <c r="D56" s="51"/>
      <c r="E56" s="49"/>
      <c r="F56" s="31"/>
      <c r="G56" s="32"/>
      <c r="H56" s="36"/>
      <c r="I56" s="33"/>
      <c r="J56" s="32"/>
      <c r="K56" s="126"/>
      <c r="L56" s="312"/>
      <c r="M56" s="313"/>
      <c r="N56" s="313"/>
      <c r="O56" s="313"/>
      <c r="P56" s="314"/>
    </row>
    <row r="57" spans="1:16" ht="30" customHeight="1" thickBot="1" x14ac:dyDescent="0.25">
      <c r="A57" s="163" t="s">
        <v>47</v>
      </c>
      <c r="B57" s="164"/>
      <c r="C57" s="164"/>
      <c r="D57" s="164"/>
      <c r="E57" s="164"/>
      <c r="F57" s="164"/>
      <c r="G57" s="164"/>
      <c r="H57" s="164"/>
      <c r="I57" s="164"/>
      <c r="J57" s="110"/>
      <c r="K57" s="274">
        <f>SUM(K12:K56)</f>
        <v>116354.02000000002</v>
      </c>
      <c r="L57" s="125"/>
      <c r="M57" s="155" t="s">
        <v>49</v>
      </c>
      <c r="N57" s="155"/>
      <c r="O57" s="155"/>
      <c r="P57" s="275">
        <f>SUM(P12:P56)</f>
        <v>0</v>
      </c>
    </row>
    <row r="58" spans="1:16" ht="35.25" customHeight="1" thickTop="1" x14ac:dyDescent="0.2">
      <c r="A58" s="189" t="s">
        <v>3</v>
      </c>
      <c r="B58" s="189"/>
      <c r="C58" s="189"/>
      <c r="D58" s="189"/>
      <c r="E58" s="189"/>
      <c r="F58" s="189"/>
      <c r="G58" s="156" t="s">
        <v>60</v>
      </c>
      <c r="H58" s="157"/>
      <c r="I58" s="157"/>
      <c r="J58" s="157"/>
      <c r="K58" s="157"/>
      <c r="L58" s="157"/>
      <c r="M58" s="157"/>
      <c r="N58" s="157"/>
      <c r="O58" s="157"/>
      <c r="P58" s="158"/>
    </row>
    <row r="59" spans="1:16" ht="40.5" customHeight="1" x14ac:dyDescent="0.2">
      <c r="A59" s="315" t="s">
        <v>58</v>
      </c>
      <c r="B59" s="316"/>
      <c r="C59" s="316"/>
      <c r="D59" s="317"/>
      <c r="E59" s="148" t="s">
        <v>61</v>
      </c>
      <c r="F59" s="190"/>
      <c r="G59" s="159"/>
      <c r="H59" s="160"/>
      <c r="I59" s="160"/>
      <c r="J59" s="160"/>
      <c r="K59" s="160"/>
      <c r="L59" s="160"/>
      <c r="M59" s="160"/>
      <c r="N59" s="160"/>
      <c r="O59" s="160"/>
      <c r="P59" s="161"/>
    </row>
    <row r="60" spans="1:16" x14ac:dyDescent="0.2">
      <c r="A60" s="193" t="s">
        <v>4</v>
      </c>
      <c r="B60" s="191" t="s">
        <v>212</v>
      </c>
      <c r="C60" s="191"/>
      <c r="D60" s="191"/>
      <c r="E60" s="191"/>
      <c r="F60" s="191"/>
      <c r="G60" s="192"/>
      <c r="H60" s="192"/>
      <c r="I60" s="192"/>
      <c r="J60" s="192"/>
      <c r="K60" s="192"/>
      <c r="L60" s="192"/>
      <c r="M60" s="192"/>
      <c r="N60" s="192"/>
      <c r="O60" s="318"/>
      <c r="P60" s="318"/>
    </row>
    <row r="61" spans="1:16" x14ac:dyDescent="0.2">
      <c r="A61" s="194"/>
      <c r="B61" s="196" t="s">
        <v>210</v>
      </c>
      <c r="C61" s="196"/>
      <c r="D61" s="196"/>
      <c r="E61" s="196"/>
      <c r="F61" s="196"/>
      <c r="G61" s="196"/>
      <c r="H61" s="196"/>
      <c r="I61" s="196"/>
      <c r="J61" s="196"/>
      <c r="K61" s="196"/>
      <c r="L61" s="196"/>
      <c r="M61" s="196"/>
      <c r="N61" s="196"/>
      <c r="O61" s="318"/>
      <c r="P61" s="318"/>
    </row>
    <row r="62" spans="1:16" ht="12.75" customHeight="1" x14ac:dyDescent="0.2">
      <c r="A62" s="194"/>
      <c r="B62" s="162" t="s">
        <v>211</v>
      </c>
      <c r="C62" s="162"/>
      <c r="D62" s="162"/>
      <c r="E62" s="162"/>
      <c r="F62" s="162"/>
      <c r="G62" s="162"/>
      <c r="H62" s="162"/>
      <c r="I62" s="162"/>
      <c r="J62" s="162"/>
      <c r="K62" s="162"/>
      <c r="L62" s="162"/>
      <c r="M62" s="162"/>
      <c r="N62" s="162"/>
      <c r="O62" s="162"/>
      <c r="P62" s="162"/>
    </row>
    <row r="63" spans="1:16" ht="12.75" customHeight="1" x14ac:dyDescent="0.2">
      <c r="A63" s="194"/>
      <c r="B63" s="195" t="s">
        <v>51</v>
      </c>
      <c r="C63" s="195"/>
      <c r="D63" s="195"/>
      <c r="E63" s="195"/>
      <c r="F63" s="195"/>
      <c r="G63" s="195"/>
      <c r="H63" s="195"/>
      <c r="I63" s="195"/>
      <c r="J63" s="195"/>
      <c r="K63" s="195"/>
      <c r="L63" s="195"/>
      <c r="M63" s="195"/>
      <c r="N63" s="195"/>
      <c r="O63" s="318"/>
      <c r="P63" s="318"/>
    </row>
    <row r="64" spans="1:16" ht="24" customHeight="1" x14ac:dyDescent="0.2">
      <c r="A64" s="194"/>
      <c r="B64" s="197" t="s">
        <v>52</v>
      </c>
      <c r="C64" s="197"/>
      <c r="D64" s="197"/>
      <c r="E64" s="197"/>
      <c r="F64" s="197"/>
      <c r="G64" s="197"/>
      <c r="H64" s="197"/>
      <c r="I64" s="197"/>
      <c r="J64" s="197"/>
      <c r="K64" s="197"/>
      <c r="L64" s="197"/>
      <c r="M64" s="197"/>
      <c r="N64" s="197"/>
      <c r="O64" s="197"/>
      <c r="P64" s="197"/>
    </row>
    <row r="65" spans="1:16" ht="12.75" customHeight="1" x14ac:dyDescent="0.2">
      <c r="A65" s="194"/>
      <c r="B65" s="198" t="s">
        <v>18</v>
      </c>
      <c r="C65" s="198"/>
      <c r="D65" s="198"/>
      <c r="E65" s="198"/>
      <c r="F65" s="198"/>
      <c r="G65" s="198"/>
      <c r="H65" s="198"/>
      <c r="I65" s="198"/>
      <c r="J65" s="198"/>
      <c r="K65" s="198"/>
      <c r="L65" s="198"/>
      <c r="M65" s="198"/>
      <c r="N65" s="198"/>
      <c r="O65" s="198"/>
      <c r="P65" s="318"/>
    </row>
    <row r="66" spans="1:16" ht="12.75" customHeight="1" x14ac:dyDescent="0.2">
      <c r="A66" s="194"/>
      <c r="B66" s="162" t="s">
        <v>33</v>
      </c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2"/>
      <c r="O66" s="318"/>
      <c r="P66" s="318"/>
    </row>
    <row r="67" spans="1:16" ht="27" customHeight="1" x14ac:dyDescent="0.2">
      <c r="A67" s="194"/>
      <c r="B67" s="141" t="s">
        <v>66</v>
      </c>
      <c r="C67" s="141"/>
      <c r="D67" s="141"/>
      <c r="E67" s="141"/>
      <c r="F67" s="141"/>
      <c r="G67" s="141"/>
      <c r="H67" s="141"/>
      <c r="I67" s="141"/>
      <c r="J67" s="141"/>
      <c r="K67" s="141"/>
      <c r="L67" s="141"/>
      <c r="M67" s="141"/>
      <c r="N67" s="141"/>
      <c r="O67" s="141"/>
      <c r="P67" s="141"/>
    </row>
    <row r="221" spans="15:15" ht="15" customHeight="1" x14ac:dyDescent="0.2">
      <c r="O221" s="16"/>
    </row>
    <row r="222" spans="15:15" ht="33.75" customHeight="1" x14ac:dyDescent="0.2"/>
    <row r="223" spans="15:15" ht="31.5" customHeight="1" x14ac:dyDescent="0.2"/>
    <row r="224" spans="15:15" ht="24.75" customHeight="1" x14ac:dyDescent="0.2"/>
    <row r="229" ht="26.25" customHeight="1" x14ac:dyDescent="0.2"/>
  </sheetData>
  <sheetProtection algorithmName="SHA-512" hashValue="Za2cw3vl3oC4WbcLvilcj2Bo/FDpe/VZ7hFPBx9Jb60gn9UKoIpJ1IzLwlxR4oZXgaFTwxFKyG4/g7f4TKTw7A==" saltValue="SgjooGwQtoiNjSB482DgKg==" spinCount="100000" sheet="1" selectLockedCells="1"/>
  <mergeCells count="39">
    <mergeCell ref="B66:N66"/>
    <mergeCell ref="A58:F58"/>
    <mergeCell ref="A59:D59"/>
    <mergeCell ref="E59:F59"/>
    <mergeCell ref="B60:N60"/>
    <mergeCell ref="A60:A67"/>
    <mergeCell ref="B63:N63"/>
    <mergeCell ref="B67:P67"/>
    <mergeCell ref="B61:N61"/>
    <mergeCell ref="B64:P64"/>
    <mergeCell ref="B65:O65"/>
    <mergeCell ref="C9:C11"/>
    <mergeCell ref="D9:D11"/>
    <mergeCell ref="E8:K8"/>
    <mergeCell ref="E9:E11"/>
    <mergeCell ref="F9:F11"/>
    <mergeCell ref="G9:G11"/>
    <mergeCell ref="H9:H11"/>
    <mergeCell ref="A3:L3"/>
    <mergeCell ref="A1:P1"/>
    <mergeCell ref="A2:P2"/>
    <mergeCell ref="A5:P5"/>
    <mergeCell ref="A6:P6"/>
    <mergeCell ref="A7:O7"/>
    <mergeCell ref="M57:O57"/>
    <mergeCell ref="G58:P59"/>
    <mergeCell ref="B62:P62"/>
    <mergeCell ref="A57:I57"/>
    <mergeCell ref="I9:K9"/>
    <mergeCell ref="L9:L11"/>
    <mergeCell ref="N9:P9"/>
    <mergeCell ref="I10:I11"/>
    <mergeCell ref="J10:K10"/>
    <mergeCell ref="M9:M11"/>
    <mergeCell ref="L8:P8"/>
    <mergeCell ref="N10:N11"/>
    <mergeCell ref="O10:P10"/>
    <mergeCell ref="A9:A11"/>
    <mergeCell ref="B9:B11"/>
  </mergeCells>
  <phoneticPr fontId="35" type="noConversion"/>
  <printOptions horizontalCentered="1"/>
  <pageMargins left="0" right="0" top="0.9" bottom="0.45" header="0.39" footer="0.19685039370078741"/>
  <pageSetup paperSize="9" scale="75" fitToHeight="16" orientation="landscape" r:id="rId1"/>
  <headerFooter>
    <oddHeader>&amp;R&amp;"Verdana,Normal"&amp;8Fls.:______
Processo n.º 23069.189429/2022-61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34"/>
  <sheetViews>
    <sheetView workbookViewId="0">
      <selection sqref="A1:H1"/>
    </sheetView>
  </sheetViews>
  <sheetFormatPr defaultRowHeight="15" x14ac:dyDescent="0.25"/>
  <cols>
    <col min="1" max="1" width="6" bestFit="1" customWidth="1"/>
    <col min="2" max="2" width="32.5703125" customWidth="1"/>
    <col min="3" max="3" width="13" bestFit="1" customWidth="1"/>
    <col min="4" max="4" width="13" customWidth="1"/>
    <col min="5" max="7" width="20.7109375" customWidth="1"/>
    <col min="8" max="8" width="17.5703125" customWidth="1"/>
    <col min="9" max="9" width="12.28515625" customWidth="1"/>
  </cols>
  <sheetData>
    <row r="1" spans="1:12" ht="15.75" x14ac:dyDescent="0.25">
      <c r="A1" s="218" t="s">
        <v>15</v>
      </c>
      <c r="B1" s="218"/>
      <c r="C1" s="218"/>
      <c r="D1" s="218"/>
      <c r="E1" s="218"/>
      <c r="F1" s="218"/>
      <c r="G1" s="218"/>
      <c r="H1" s="218"/>
      <c r="I1" s="41"/>
      <c r="J1" s="41"/>
      <c r="K1" s="41"/>
    </row>
    <row r="2" spans="1:12" ht="15.75" x14ac:dyDescent="0.25">
      <c r="A2" s="218" t="s">
        <v>16</v>
      </c>
      <c r="B2" s="218"/>
      <c r="C2" s="218"/>
      <c r="D2" s="218"/>
      <c r="E2" s="218"/>
      <c r="F2" s="218"/>
      <c r="G2" s="218"/>
      <c r="H2" s="218"/>
      <c r="I2" s="41"/>
      <c r="J2" s="41"/>
      <c r="K2" s="41"/>
    </row>
    <row r="3" spans="1:12" ht="15.75" x14ac:dyDescent="0.25">
      <c r="A3" s="170" t="s">
        <v>65</v>
      </c>
      <c r="B3" s="170"/>
      <c r="C3" s="170"/>
      <c r="D3" s="170"/>
      <c r="E3" s="170"/>
      <c r="F3" s="170"/>
      <c r="G3" s="170"/>
      <c r="H3" s="122" t="s">
        <v>76</v>
      </c>
      <c r="I3" s="42"/>
      <c r="J3" s="42"/>
      <c r="K3" s="42"/>
    </row>
    <row r="4" spans="1:12" x14ac:dyDescent="0.25">
      <c r="A4" s="219" t="s">
        <v>27</v>
      </c>
      <c r="B4" s="219"/>
      <c r="C4" s="219"/>
      <c r="D4" s="219"/>
      <c r="E4" s="219"/>
      <c r="F4" s="219"/>
      <c r="G4" s="219"/>
      <c r="H4" s="219"/>
      <c r="I4" s="5"/>
      <c r="J4" s="29"/>
      <c r="K4" s="30"/>
    </row>
    <row r="5" spans="1:12" ht="15" customHeight="1" x14ac:dyDescent="0.25">
      <c r="A5" s="152" t="str">
        <f>Orçamento!$A$6</f>
        <v>OBRA: reforma e adequação de ambientes no pavimento térreo do Bloco E (Escola de Serviço Social) no Campus Universitário do Gragoatá da UFF.</v>
      </c>
      <c r="B5" s="152"/>
      <c r="C5" s="152"/>
      <c r="D5" s="152"/>
      <c r="E5" s="152"/>
      <c r="F5" s="152"/>
      <c r="G5" s="152"/>
      <c r="H5" s="152"/>
      <c r="I5" s="43"/>
      <c r="J5" s="43"/>
      <c r="K5" s="43"/>
    </row>
    <row r="6" spans="1:12" ht="15" customHeight="1" x14ac:dyDescent="0.25">
      <c r="A6" s="152"/>
      <c r="B6" s="152"/>
      <c r="C6" s="152"/>
      <c r="D6" s="152"/>
      <c r="E6" s="152"/>
      <c r="F6" s="152"/>
      <c r="G6" s="152"/>
      <c r="H6" s="152"/>
      <c r="I6" s="38"/>
      <c r="J6" s="38"/>
      <c r="K6" s="38"/>
      <c r="L6" s="38"/>
    </row>
    <row r="7" spans="1:12" ht="29.25" customHeight="1" thickBot="1" x14ac:dyDescent="0.3">
      <c r="A7" s="149" t="str">
        <f>Orçamento!$A$7</f>
        <v>Local: Av. Visconde do Rio Branco, s/n.º, bairro de São Domingos, Niterói- RJ</v>
      </c>
      <c r="B7" s="149"/>
      <c r="C7" s="149"/>
      <c r="D7" s="149"/>
      <c r="E7" s="149"/>
      <c r="F7" s="149"/>
      <c r="G7" s="149"/>
      <c r="H7" s="149"/>
      <c r="I7" s="44"/>
      <c r="J7" s="44"/>
    </row>
    <row r="8" spans="1:12" ht="15.75" thickTop="1" x14ac:dyDescent="0.25">
      <c r="A8" s="227" t="s">
        <v>0</v>
      </c>
      <c r="B8" s="220" t="s">
        <v>10</v>
      </c>
      <c r="C8" s="220" t="s">
        <v>11</v>
      </c>
      <c r="D8" s="220" t="s">
        <v>12</v>
      </c>
      <c r="E8" s="224" t="s">
        <v>13</v>
      </c>
      <c r="F8" s="224"/>
      <c r="G8" s="224"/>
      <c r="H8" s="222" t="s">
        <v>19</v>
      </c>
      <c r="I8" s="37"/>
    </row>
    <row r="9" spans="1:12" x14ac:dyDescent="0.25">
      <c r="A9" s="228"/>
      <c r="B9" s="221"/>
      <c r="C9" s="221"/>
      <c r="D9" s="221"/>
      <c r="E9" s="14" t="s">
        <v>6</v>
      </c>
      <c r="F9" s="14" t="s">
        <v>7</v>
      </c>
      <c r="G9" s="14" t="s">
        <v>8</v>
      </c>
      <c r="H9" s="223"/>
      <c r="I9" s="37"/>
    </row>
    <row r="10" spans="1:12" ht="9.9499999999999993" customHeight="1" x14ac:dyDescent="0.25">
      <c r="A10" s="201" t="s">
        <v>23</v>
      </c>
      <c r="B10" s="199" t="s">
        <v>17</v>
      </c>
      <c r="C10" s="225">
        <f>Resumo!D11</f>
        <v>708.22</v>
      </c>
      <c r="D10" s="210">
        <f>C10/C$29</f>
        <v>6.0867686393645867E-3</v>
      </c>
      <c r="E10" s="276">
        <v>1</v>
      </c>
      <c r="F10" s="56"/>
      <c r="G10" s="81"/>
      <c r="H10" s="65">
        <f>SUM(E10:G10)</f>
        <v>1</v>
      </c>
      <c r="I10" s="62"/>
    </row>
    <row r="11" spans="1:12" x14ac:dyDescent="0.25">
      <c r="A11" s="202"/>
      <c r="B11" s="200"/>
      <c r="C11" s="226"/>
      <c r="D11" s="211"/>
      <c r="E11" s="55">
        <f>E10*$C10</f>
        <v>708.22</v>
      </c>
      <c r="F11" s="57"/>
      <c r="G11" s="57"/>
      <c r="H11" s="64">
        <f>SUM(E11:G11)</f>
        <v>708.22</v>
      </c>
      <c r="I11" s="62"/>
    </row>
    <row r="12" spans="1:12" ht="9.9499999999999993" customHeight="1" x14ac:dyDescent="0.25">
      <c r="A12" s="201" t="s">
        <v>24</v>
      </c>
      <c r="B12" s="199" t="s">
        <v>86</v>
      </c>
      <c r="C12" s="203">
        <f>Resumo!D13</f>
        <v>2165.9300000000003</v>
      </c>
      <c r="D12" s="210">
        <f>C12/C$29</f>
        <v>1.8614999292675922E-2</v>
      </c>
      <c r="E12" s="277">
        <v>1</v>
      </c>
      <c r="F12" s="82"/>
      <c r="G12" s="82"/>
      <c r="H12" s="63">
        <f>SUM(E12:G12)</f>
        <v>1</v>
      </c>
      <c r="I12" s="62"/>
    </row>
    <row r="13" spans="1:12" x14ac:dyDescent="0.25">
      <c r="A13" s="202"/>
      <c r="B13" s="200"/>
      <c r="C13" s="204"/>
      <c r="D13" s="211"/>
      <c r="E13" s="55">
        <f>E12*$C12</f>
        <v>2165.9300000000003</v>
      </c>
      <c r="F13" s="55"/>
      <c r="G13" s="57"/>
      <c r="H13" s="64">
        <f>SUM(E13:G13)</f>
        <v>2165.9300000000003</v>
      </c>
      <c r="I13" s="62"/>
    </row>
    <row r="14" spans="1:12" ht="9.9499999999999993" customHeight="1" x14ac:dyDescent="0.25">
      <c r="A14" s="201" t="s">
        <v>25</v>
      </c>
      <c r="B14" s="199" t="s">
        <v>104</v>
      </c>
      <c r="C14" s="203">
        <f>Resumo!D15</f>
        <v>51608.560000000005</v>
      </c>
      <c r="D14" s="210">
        <f>C14/C$29</f>
        <v>0.44354771756059652</v>
      </c>
      <c r="E14" s="278">
        <v>0.5</v>
      </c>
      <c r="F14" s="279">
        <v>0.5</v>
      </c>
      <c r="G14" s="82"/>
      <c r="H14" s="63">
        <f>SUM(E14:G14)</f>
        <v>1</v>
      </c>
      <c r="I14" s="62"/>
    </row>
    <row r="15" spans="1:12" x14ac:dyDescent="0.25">
      <c r="A15" s="202"/>
      <c r="B15" s="200"/>
      <c r="C15" s="204"/>
      <c r="D15" s="211"/>
      <c r="E15" s="55">
        <f t="shared" ref="E15:F17" si="0">E14*$C14</f>
        <v>25804.280000000002</v>
      </c>
      <c r="F15" s="55">
        <f t="shared" si="0"/>
        <v>25804.280000000002</v>
      </c>
      <c r="G15" s="57"/>
      <c r="H15" s="64">
        <f>SUM(E15:G15)</f>
        <v>51608.560000000005</v>
      </c>
      <c r="I15" s="62"/>
    </row>
    <row r="16" spans="1:12" ht="9.9499999999999993" customHeight="1" x14ac:dyDescent="0.25">
      <c r="A16" s="201" t="s">
        <v>26</v>
      </c>
      <c r="B16" s="199" t="s">
        <v>132</v>
      </c>
      <c r="C16" s="203">
        <f>Resumo!D17</f>
        <v>12024.42</v>
      </c>
      <c r="D16" s="210">
        <f>C16/C$29</f>
        <v>0.10334339973814397</v>
      </c>
      <c r="E16" s="58"/>
      <c r="F16" s="279">
        <v>1</v>
      </c>
      <c r="G16" s="82"/>
      <c r="H16" s="63">
        <f>SUM(E16:G16)</f>
        <v>1</v>
      </c>
      <c r="I16" s="62"/>
    </row>
    <row r="17" spans="1:14" x14ac:dyDescent="0.25">
      <c r="A17" s="202"/>
      <c r="B17" s="200"/>
      <c r="C17" s="204"/>
      <c r="D17" s="211"/>
      <c r="E17" s="55"/>
      <c r="F17" s="55">
        <f t="shared" si="0"/>
        <v>12024.42</v>
      </c>
      <c r="G17" s="57"/>
      <c r="H17" s="64">
        <f>SUM(E17:G17)</f>
        <v>12024.42</v>
      </c>
      <c r="I17" s="62"/>
    </row>
    <row r="18" spans="1:14" ht="9.9499999999999993" customHeight="1" x14ac:dyDescent="0.25">
      <c r="A18" s="201" t="s">
        <v>31</v>
      </c>
      <c r="B18" s="199" t="s">
        <v>28</v>
      </c>
      <c r="C18" s="203">
        <f>Resumo!D19</f>
        <v>14374.26</v>
      </c>
      <c r="D18" s="210">
        <f>C18/C$29</f>
        <v>0.12353900621568553</v>
      </c>
      <c r="E18" s="58"/>
      <c r="F18" s="278">
        <v>0.5</v>
      </c>
      <c r="G18" s="279">
        <v>0.5</v>
      </c>
      <c r="H18" s="63">
        <f>SUM(E18:G18)</f>
        <v>1</v>
      </c>
      <c r="I18" s="62"/>
    </row>
    <row r="19" spans="1:14" x14ac:dyDescent="0.25">
      <c r="A19" s="202"/>
      <c r="B19" s="200"/>
      <c r="C19" s="204"/>
      <c r="D19" s="211"/>
      <c r="E19" s="55"/>
      <c r="F19" s="55">
        <f t="shared" ref="F19" si="1">F18*$C18</f>
        <v>7187.13</v>
      </c>
      <c r="G19" s="55">
        <f t="shared" ref="G19" si="2">G18*$C18</f>
        <v>7187.13</v>
      </c>
      <c r="H19" s="64">
        <f>SUM(E19:G19)</f>
        <v>14374.26</v>
      </c>
      <c r="I19" s="62"/>
    </row>
    <row r="20" spans="1:14" ht="9.9499999999999993" customHeight="1" x14ac:dyDescent="0.25">
      <c r="A20" s="201" t="s">
        <v>213</v>
      </c>
      <c r="B20" s="199" t="s">
        <v>30</v>
      </c>
      <c r="C20" s="203">
        <f>Resumo!D21</f>
        <v>769.1</v>
      </c>
      <c r="D20" s="210">
        <f>C20/C$29</f>
        <v>6.6099993794799692E-3</v>
      </c>
      <c r="E20" s="58"/>
      <c r="F20" s="58"/>
      <c r="G20" s="279">
        <v>1</v>
      </c>
      <c r="H20" s="63">
        <f>SUM(E20:G20)</f>
        <v>1</v>
      </c>
      <c r="I20" s="62"/>
    </row>
    <row r="21" spans="1:14" x14ac:dyDescent="0.25">
      <c r="A21" s="202"/>
      <c r="B21" s="200"/>
      <c r="C21" s="204"/>
      <c r="D21" s="211"/>
      <c r="E21" s="55"/>
      <c r="F21" s="55"/>
      <c r="G21" s="55">
        <f t="shared" ref="G21" si="3">G20*$C20</f>
        <v>769.1</v>
      </c>
      <c r="H21" s="64">
        <f>SUM(E21:G21)</f>
        <v>769.1</v>
      </c>
      <c r="I21" s="62"/>
    </row>
    <row r="22" spans="1:14" ht="9.9499999999999993" customHeight="1" x14ac:dyDescent="0.25">
      <c r="A22" s="201" t="s">
        <v>214</v>
      </c>
      <c r="B22" s="199" t="s">
        <v>158</v>
      </c>
      <c r="C22" s="203">
        <f>Resumo!D23</f>
        <v>7519.2</v>
      </c>
      <c r="D22" s="210">
        <f>C22/C$29</f>
        <v>6.4623465523580517E-2</v>
      </c>
      <c r="E22" s="82"/>
      <c r="F22" s="279">
        <v>0.5</v>
      </c>
      <c r="G22" s="279">
        <v>0.5</v>
      </c>
      <c r="H22" s="63">
        <f>SUM(E22:G22)</f>
        <v>1</v>
      </c>
      <c r="I22" s="53"/>
      <c r="J22" s="53"/>
      <c r="K22" s="53"/>
      <c r="L22" s="53"/>
      <c r="M22" s="53"/>
    </row>
    <row r="23" spans="1:14" x14ac:dyDescent="0.25">
      <c r="A23" s="202"/>
      <c r="B23" s="200"/>
      <c r="C23" s="204"/>
      <c r="D23" s="211"/>
      <c r="E23" s="57"/>
      <c r="F23" s="55">
        <f t="shared" ref="F23" si="4">F22*$C22</f>
        <v>3759.6</v>
      </c>
      <c r="G23" s="55">
        <f t="shared" ref="G23" si="5">G22*$C22</f>
        <v>3759.6</v>
      </c>
      <c r="H23" s="64">
        <f>SUM(E23:G23)</f>
        <v>7519.2</v>
      </c>
      <c r="I23" s="62"/>
      <c r="J23" s="52"/>
    </row>
    <row r="24" spans="1:14" ht="9.9499999999999993" customHeight="1" x14ac:dyDescent="0.25">
      <c r="A24" s="201" t="s">
        <v>32</v>
      </c>
      <c r="B24" s="199" t="s">
        <v>29</v>
      </c>
      <c r="C24" s="203">
        <f>Resumo!D25</f>
        <v>1958.96</v>
      </c>
      <c r="D24" s="210">
        <f>C24/C$29</f>
        <v>1.6836203854409152E-2</v>
      </c>
      <c r="E24" s="82"/>
      <c r="F24" s="279">
        <v>0.5</v>
      </c>
      <c r="G24" s="279">
        <v>0.5</v>
      </c>
      <c r="H24" s="63">
        <f>SUM(E24:G24)</f>
        <v>1</v>
      </c>
      <c r="I24" s="62"/>
      <c r="J24" s="54"/>
      <c r="K24" s="54"/>
      <c r="L24" s="54"/>
      <c r="M24" s="54"/>
      <c r="N24" s="54"/>
    </row>
    <row r="25" spans="1:14" x14ac:dyDescent="0.25">
      <c r="A25" s="202"/>
      <c r="B25" s="200"/>
      <c r="C25" s="204"/>
      <c r="D25" s="211"/>
      <c r="E25" s="57"/>
      <c r="F25" s="55">
        <f t="shared" ref="F25" si="6">F24*$C24</f>
        <v>979.48</v>
      </c>
      <c r="G25" s="55">
        <f t="shared" ref="G25" si="7">G24*$C24</f>
        <v>979.48</v>
      </c>
      <c r="H25" s="64">
        <f>SUM(E25:G25)</f>
        <v>1958.96</v>
      </c>
      <c r="I25" s="62"/>
      <c r="J25" s="52"/>
    </row>
    <row r="26" spans="1:14" ht="9.9499999999999993" customHeight="1" x14ac:dyDescent="0.25">
      <c r="A26" s="201" t="s">
        <v>215</v>
      </c>
      <c r="B26" s="199" t="s">
        <v>198</v>
      </c>
      <c r="C26" s="203">
        <f>Resumo!D27</f>
        <v>25225.370000000003</v>
      </c>
      <c r="D26" s="210">
        <f>C26/C$29</f>
        <v>0.21679843979606375</v>
      </c>
      <c r="E26" s="83"/>
      <c r="F26" s="83"/>
      <c r="G26" s="278">
        <v>1</v>
      </c>
      <c r="H26" s="63">
        <f>SUM(E26:G26)</f>
        <v>1</v>
      </c>
      <c r="I26" s="62"/>
    </row>
    <row r="27" spans="1:14" x14ac:dyDescent="0.25">
      <c r="A27" s="202"/>
      <c r="B27" s="200"/>
      <c r="C27" s="204"/>
      <c r="D27" s="211"/>
      <c r="E27" s="57"/>
      <c r="F27" s="57"/>
      <c r="G27" s="55">
        <f t="shared" ref="G27" si="8">G26*$C26</f>
        <v>25225.370000000003</v>
      </c>
      <c r="H27" s="64">
        <f>SUM(E27:G27)</f>
        <v>25225.370000000003</v>
      </c>
      <c r="I27" s="62"/>
    </row>
    <row r="28" spans="1:14" ht="6.95" customHeight="1" thickBot="1" x14ac:dyDescent="0.3">
      <c r="A28" s="66"/>
      <c r="B28" s="39"/>
      <c r="C28" s="12"/>
      <c r="D28" s="13"/>
      <c r="E28" s="59"/>
      <c r="F28" s="59"/>
      <c r="G28" s="59"/>
      <c r="H28" s="60"/>
      <c r="I28" s="37"/>
    </row>
    <row r="29" spans="1:14" ht="16.5" thickTop="1" thickBot="1" x14ac:dyDescent="0.3">
      <c r="A29" s="208" t="s">
        <v>20</v>
      </c>
      <c r="B29" s="209"/>
      <c r="C29" s="40">
        <f>SUM(C10:C27)</f>
        <v>116354.02000000002</v>
      </c>
      <c r="D29" s="67">
        <f>SUM(D10:D27)</f>
        <v>1</v>
      </c>
      <c r="E29" s="47"/>
      <c r="F29" s="48"/>
      <c r="G29" s="48"/>
      <c r="H29" s="281">
        <f>H27+H25+H23+H21+H19+H17+H15+H13+H11</f>
        <v>116354.01999999999</v>
      </c>
      <c r="I29" s="9"/>
    </row>
    <row r="30" spans="1:14" ht="15.75" thickTop="1" x14ac:dyDescent="0.25">
      <c r="A30" s="212" t="s">
        <v>216</v>
      </c>
      <c r="B30" s="213"/>
      <c r="C30" s="213"/>
      <c r="D30" s="214"/>
      <c r="E30" s="45">
        <f>E11+E13+E15+E17+E19+E21+E23+E25+E27</f>
        <v>28678.430000000004</v>
      </c>
      <c r="F30" s="45">
        <f t="shared" ref="F30:G30" si="9">F11+F13+F15+F17+F19+F21+F23+F25+F27</f>
        <v>49754.91</v>
      </c>
      <c r="G30" s="45">
        <f t="shared" si="9"/>
        <v>37920.68</v>
      </c>
      <c r="H30" s="37"/>
      <c r="I30" s="9"/>
    </row>
    <row r="31" spans="1:14" x14ac:dyDescent="0.25">
      <c r="A31" s="212" t="s">
        <v>217</v>
      </c>
      <c r="B31" s="213"/>
      <c r="C31" s="213"/>
      <c r="D31" s="214"/>
      <c r="E31" s="280">
        <f>E30/$C$29</f>
        <v>0.24647562671233877</v>
      </c>
      <c r="F31" s="280">
        <f t="shared" ref="F31:G31" si="10">F30/$C$29</f>
        <v>0.42761659631527982</v>
      </c>
      <c r="G31" s="280">
        <f t="shared" si="10"/>
        <v>0.32590777697238132</v>
      </c>
      <c r="H31" s="37"/>
      <c r="I31" s="9"/>
    </row>
    <row r="32" spans="1:14" x14ac:dyDescent="0.25">
      <c r="A32" s="212" t="s">
        <v>21</v>
      </c>
      <c r="B32" s="213"/>
      <c r="C32" s="213"/>
      <c r="D32" s="214"/>
      <c r="E32" s="46">
        <f>E30</f>
        <v>28678.430000000004</v>
      </c>
      <c r="F32" s="46">
        <f>E32+F30</f>
        <v>78433.340000000011</v>
      </c>
      <c r="G32" s="46">
        <f>F32+G30</f>
        <v>116354.02000000002</v>
      </c>
      <c r="H32" s="37"/>
      <c r="I32" s="9"/>
    </row>
    <row r="33" spans="1:12" x14ac:dyDescent="0.25">
      <c r="A33" s="215" t="s">
        <v>22</v>
      </c>
      <c r="B33" s="216"/>
      <c r="C33" s="216"/>
      <c r="D33" s="217"/>
      <c r="E33" s="61">
        <f>E31</f>
        <v>0.24647562671233877</v>
      </c>
      <c r="F33" s="11">
        <f>E33+F31</f>
        <v>0.67409222302761862</v>
      </c>
      <c r="G33" s="11">
        <f>F33+G31</f>
        <v>1</v>
      </c>
      <c r="H33" s="37"/>
      <c r="I33" s="9"/>
    </row>
    <row r="34" spans="1:12" ht="33" customHeight="1" thickTop="1" x14ac:dyDescent="0.25">
      <c r="A34" s="205" t="s">
        <v>3</v>
      </c>
      <c r="B34" s="206"/>
      <c r="C34" s="206"/>
      <c r="D34" s="207"/>
      <c r="E34" s="229" t="s">
        <v>60</v>
      </c>
      <c r="F34" s="230"/>
      <c r="G34" s="231"/>
      <c r="H34" s="9"/>
      <c r="I34" s="9"/>
    </row>
    <row r="35" spans="1:12" ht="33" customHeight="1" x14ac:dyDescent="0.25">
      <c r="A35" s="236" t="s">
        <v>58</v>
      </c>
      <c r="B35" s="237"/>
      <c r="C35" s="238"/>
      <c r="D35" s="80" t="s">
        <v>61</v>
      </c>
      <c r="E35" s="232"/>
      <c r="F35" s="233"/>
      <c r="G35" s="234"/>
      <c r="H35" s="9"/>
      <c r="I35" s="9"/>
    </row>
    <row r="36" spans="1:12" x14ac:dyDescent="0.25">
      <c r="A36" s="235" t="s">
        <v>4</v>
      </c>
      <c r="B36" s="235"/>
      <c r="C36" s="1"/>
      <c r="D36" s="1"/>
      <c r="E36" s="8"/>
      <c r="F36" s="2"/>
      <c r="G36" s="2"/>
      <c r="H36" s="5"/>
      <c r="I36" s="4"/>
    </row>
    <row r="37" spans="1:12" ht="27" customHeight="1" x14ac:dyDescent="0.25">
      <c r="A37" s="10"/>
      <c r="B37" s="283" t="s">
        <v>62</v>
      </c>
      <c r="C37" s="283"/>
      <c r="D37" s="283"/>
      <c r="E37" s="283"/>
      <c r="F37" s="283"/>
      <c r="G37" s="283"/>
      <c r="H37" s="283"/>
      <c r="I37" s="120"/>
      <c r="J37" s="120"/>
      <c r="K37" s="120"/>
      <c r="L37" s="120"/>
    </row>
    <row r="38" spans="1:12" x14ac:dyDescent="0.25">
      <c r="A38" s="1"/>
      <c r="B38" s="7"/>
      <c r="C38" s="8"/>
      <c r="D38" s="8"/>
      <c r="E38" s="8"/>
      <c r="F38" s="8"/>
      <c r="G38" s="8"/>
      <c r="H38" s="8"/>
      <c r="I38" s="8"/>
    </row>
    <row r="39" spans="1:12" x14ac:dyDescent="0.25">
      <c r="A39" s="1"/>
      <c r="B39" s="7"/>
      <c r="C39" s="8"/>
      <c r="D39" s="8"/>
      <c r="E39" s="9"/>
      <c r="F39" s="8"/>
      <c r="G39" s="8"/>
      <c r="H39" s="8"/>
      <c r="I39" s="8"/>
    </row>
    <row r="40" spans="1:12" x14ac:dyDescent="0.25">
      <c r="A40" s="6"/>
      <c r="B40" s="7"/>
      <c r="C40" s="8"/>
      <c r="D40" s="8"/>
      <c r="E40" s="9"/>
      <c r="F40" s="8"/>
      <c r="G40" s="8"/>
      <c r="H40" s="8"/>
      <c r="I40" s="8"/>
    </row>
    <row r="41" spans="1:12" x14ac:dyDescent="0.25">
      <c r="A41" s="1"/>
      <c r="B41" s="9"/>
      <c r="C41" s="9"/>
      <c r="D41" s="9"/>
      <c r="E41" s="9"/>
      <c r="F41" s="9"/>
      <c r="G41" s="9"/>
      <c r="H41" s="9"/>
      <c r="I41" s="4"/>
    </row>
    <row r="42" spans="1:12" x14ac:dyDescent="0.25">
      <c r="A42" s="9"/>
      <c r="B42" s="9"/>
      <c r="C42" s="9"/>
      <c r="D42" s="9"/>
      <c r="E42" s="9"/>
      <c r="F42" s="9"/>
      <c r="G42" s="9"/>
      <c r="H42" s="9"/>
      <c r="I42" s="9"/>
    </row>
    <row r="43" spans="1:12" x14ac:dyDescent="0.25">
      <c r="A43" s="9"/>
      <c r="B43" s="9"/>
      <c r="C43" s="9"/>
      <c r="D43" s="9"/>
      <c r="E43" s="9"/>
      <c r="F43" s="9"/>
      <c r="G43" s="9"/>
      <c r="H43" s="9"/>
      <c r="I43" s="9"/>
    </row>
    <row r="44" spans="1:12" x14ac:dyDescent="0.25">
      <c r="A44" s="9"/>
      <c r="B44" s="9"/>
      <c r="C44" s="9"/>
      <c r="D44" s="9"/>
      <c r="E44" s="9"/>
      <c r="F44" s="9"/>
      <c r="G44" s="9"/>
      <c r="H44" s="9"/>
      <c r="I44" s="9"/>
    </row>
    <row r="45" spans="1:12" x14ac:dyDescent="0.25">
      <c r="A45" s="9"/>
      <c r="B45" s="9"/>
      <c r="C45" s="9"/>
      <c r="D45" s="9"/>
      <c r="E45" s="9"/>
      <c r="F45" s="9"/>
      <c r="G45" s="9"/>
      <c r="H45" s="9"/>
      <c r="I45" s="9"/>
    </row>
    <row r="46" spans="1:12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12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12" x14ac:dyDescent="0.25">
      <c r="A48" s="9"/>
      <c r="B48" s="9"/>
      <c r="C48" s="9"/>
      <c r="D48" s="9"/>
      <c r="E48" s="9"/>
      <c r="F48" s="9"/>
      <c r="G48" s="9"/>
      <c r="H48" s="9"/>
      <c r="I48" s="9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9"/>
      <c r="B50" s="9"/>
      <c r="C50" s="9"/>
      <c r="D50" s="9"/>
      <c r="E50" s="9"/>
      <c r="F50" s="9"/>
      <c r="G50" s="9"/>
      <c r="H50" s="9"/>
      <c r="I50" s="9"/>
    </row>
    <row r="51" spans="1:9" x14ac:dyDescent="0.25">
      <c r="A51" s="9"/>
      <c r="B51" s="9"/>
      <c r="C51" s="9"/>
      <c r="D51" s="9"/>
      <c r="E51" s="9"/>
      <c r="F51" s="9"/>
      <c r="G51" s="9"/>
      <c r="H51" s="9"/>
      <c r="I51" s="9"/>
    </row>
    <row r="52" spans="1:9" x14ac:dyDescent="0.25">
      <c r="A52" s="9"/>
      <c r="B52" s="9"/>
      <c r="C52" s="9"/>
      <c r="D52" s="9"/>
      <c r="E52" s="9"/>
      <c r="F52" s="9"/>
      <c r="G52" s="9"/>
      <c r="H52" s="9"/>
      <c r="I52" s="9"/>
    </row>
    <row r="53" spans="1:9" x14ac:dyDescent="0.25">
      <c r="A53" s="9"/>
      <c r="B53" s="9"/>
      <c r="C53" s="9"/>
      <c r="D53" s="9"/>
      <c r="E53" s="9"/>
      <c r="F53" s="9"/>
      <c r="G53" s="9"/>
      <c r="H53" s="9"/>
      <c r="I53" s="9"/>
    </row>
    <row r="54" spans="1:9" x14ac:dyDescent="0.25">
      <c r="A54" s="9"/>
      <c r="B54" s="9"/>
      <c r="C54" s="9"/>
      <c r="D54" s="9"/>
      <c r="E54" s="9"/>
      <c r="F54" s="9"/>
      <c r="G54" s="9"/>
      <c r="H54" s="9"/>
      <c r="I54" s="9"/>
    </row>
    <row r="55" spans="1:9" x14ac:dyDescent="0.25">
      <c r="A55" s="9"/>
      <c r="B55" s="9"/>
      <c r="C55" s="9"/>
      <c r="D55" s="9"/>
      <c r="E55" s="9"/>
      <c r="F55" s="9"/>
      <c r="G55" s="9"/>
      <c r="H55" s="9"/>
      <c r="I55" s="9"/>
    </row>
    <row r="56" spans="1:9" x14ac:dyDescent="0.25">
      <c r="A56" s="9"/>
      <c r="B56" s="9"/>
      <c r="C56" s="9"/>
      <c r="D56" s="9"/>
      <c r="E56" s="9"/>
      <c r="F56" s="9"/>
      <c r="G56" s="9"/>
      <c r="H56" s="9"/>
      <c r="I56" s="9"/>
    </row>
    <row r="57" spans="1:9" x14ac:dyDescent="0.25">
      <c r="A57" s="9"/>
      <c r="B57" s="9"/>
      <c r="C57" s="9"/>
      <c r="D57" s="9"/>
      <c r="E57" s="9"/>
      <c r="F57" s="9"/>
      <c r="G57" s="9"/>
      <c r="H57" s="9"/>
      <c r="I57" s="9"/>
    </row>
    <row r="58" spans="1:9" x14ac:dyDescent="0.25">
      <c r="A58" s="9"/>
      <c r="B58" s="9"/>
      <c r="C58" s="9"/>
      <c r="D58" s="9"/>
      <c r="E58" s="9"/>
      <c r="F58" s="9"/>
      <c r="G58" s="9"/>
      <c r="H58" s="9"/>
      <c r="I58" s="9"/>
    </row>
    <row r="59" spans="1:9" x14ac:dyDescent="0.25">
      <c r="A59" s="9"/>
      <c r="B59" s="9"/>
      <c r="C59" s="9"/>
      <c r="D59" s="9"/>
      <c r="E59" s="9"/>
      <c r="F59" s="9"/>
      <c r="G59" s="9"/>
      <c r="H59" s="9"/>
      <c r="I59" s="9"/>
    </row>
    <row r="60" spans="1:9" x14ac:dyDescent="0.25">
      <c r="A60" s="9"/>
      <c r="B60" s="9"/>
      <c r="C60" s="9"/>
      <c r="D60" s="9"/>
      <c r="E60" s="9"/>
      <c r="F60" s="9"/>
      <c r="G60" s="9"/>
      <c r="H60" s="9"/>
      <c r="I60" s="9"/>
    </row>
    <row r="61" spans="1:9" x14ac:dyDescent="0.25">
      <c r="A61" s="9"/>
      <c r="B61" s="9"/>
      <c r="C61" s="9"/>
      <c r="D61" s="9"/>
      <c r="E61" s="9"/>
      <c r="F61" s="9"/>
      <c r="G61" s="9"/>
      <c r="H61" s="9"/>
      <c r="I61" s="9"/>
    </row>
    <row r="62" spans="1:9" x14ac:dyDescent="0.25">
      <c r="A62" s="9"/>
      <c r="B62" s="9"/>
      <c r="C62" s="9"/>
      <c r="D62" s="9"/>
      <c r="E62" s="9"/>
      <c r="F62" s="9"/>
      <c r="G62" s="9"/>
      <c r="H62" s="9"/>
      <c r="I62" s="9"/>
    </row>
    <row r="63" spans="1:9" x14ac:dyDescent="0.25">
      <c r="A63" s="9"/>
      <c r="B63" s="9"/>
      <c r="C63" s="9"/>
      <c r="D63" s="9"/>
      <c r="E63" s="9"/>
      <c r="F63" s="9"/>
      <c r="G63" s="9"/>
      <c r="H63" s="9"/>
      <c r="I63" s="9"/>
    </row>
    <row r="64" spans="1:9" x14ac:dyDescent="0.25">
      <c r="A64" s="9"/>
      <c r="B64" s="9"/>
      <c r="C64" s="9"/>
      <c r="D64" s="9"/>
      <c r="E64" s="9"/>
      <c r="F64" s="9"/>
      <c r="G64" s="9"/>
      <c r="H64" s="9"/>
      <c r="I64" s="9"/>
    </row>
    <row r="65" spans="1:9" x14ac:dyDescent="0.25">
      <c r="A65" s="9"/>
      <c r="B65" s="9"/>
      <c r="C65" s="9"/>
      <c r="D65" s="9"/>
      <c r="E65" s="9"/>
      <c r="F65" s="9"/>
      <c r="G65" s="9"/>
      <c r="H65" s="9"/>
      <c r="I65" s="9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9"/>
      <c r="B68" s="9"/>
      <c r="C68" s="9"/>
      <c r="D68" s="9"/>
      <c r="E68" s="9"/>
      <c r="F68" s="9"/>
      <c r="G68" s="9"/>
      <c r="H68" s="9"/>
      <c r="I68" s="9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9"/>
      <c r="B70" s="9"/>
      <c r="C70" s="9"/>
      <c r="D70" s="9"/>
      <c r="E70" s="9"/>
      <c r="F70" s="9"/>
      <c r="G70" s="9"/>
      <c r="H70" s="9"/>
      <c r="I70" s="9"/>
    </row>
    <row r="71" spans="1:9" x14ac:dyDescent="0.25">
      <c r="A71" s="9"/>
      <c r="B71" s="9"/>
      <c r="C71" s="9"/>
      <c r="D71" s="9"/>
      <c r="E71" s="9"/>
      <c r="F71" s="9"/>
      <c r="G71" s="9"/>
      <c r="H71" s="9"/>
      <c r="I71" s="9"/>
    </row>
    <row r="72" spans="1:9" x14ac:dyDescent="0.25">
      <c r="A72" s="9"/>
      <c r="B72" s="9"/>
      <c r="C72" s="9"/>
      <c r="D72" s="9"/>
      <c r="E72" s="9"/>
      <c r="F72" s="9"/>
      <c r="G72" s="9"/>
      <c r="H72" s="9"/>
      <c r="I72" s="9"/>
    </row>
    <row r="73" spans="1:9" x14ac:dyDescent="0.25">
      <c r="A73" s="9"/>
      <c r="B73" s="9"/>
      <c r="C73" s="9"/>
      <c r="D73" s="9"/>
      <c r="E73" s="9"/>
      <c r="F73" s="9"/>
      <c r="G73" s="9"/>
      <c r="H73" s="9"/>
      <c r="I73" s="9"/>
    </row>
    <row r="74" spans="1:9" x14ac:dyDescent="0.25">
      <c r="A74" s="9"/>
      <c r="B74" s="9"/>
      <c r="C74" s="9"/>
      <c r="D74" s="9"/>
      <c r="E74" s="9"/>
      <c r="F74" s="9"/>
      <c r="G74" s="9"/>
      <c r="H74" s="9"/>
      <c r="I74" s="9"/>
    </row>
    <row r="75" spans="1:9" x14ac:dyDescent="0.25">
      <c r="A75" s="9"/>
      <c r="B75" s="9"/>
      <c r="C75" s="9"/>
      <c r="D75" s="9"/>
      <c r="E75" s="9"/>
      <c r="F75" s="9"/>
      <c r="G75" s="9"/>
      <c r="H75" s="9"/>
      <c r="I75" s="9"/>
    </row>
    <row r="76" spans="1:9" x14ac:dyDescent="0.25">
      <c r="A76" s="9"/>
      <c r="B76" s="9"/>
      <c r="C76" s="9"/>
      <c r="D76" s="9"/>
      <c r="E76" s="9"/>
      <c r="F76" s="9"/>
      <c r="G76" s="9"/>
      <c r="H76" s="9"/>
      <c r="I76" s="9"/>
    </row>
    <row r="77" spans="1:9" x14ac:dyDescent="0.25">
      <c r="A77" s="9"/>
      <c r="B77" s="9"/>
      <c r="C77" s="9"/>
      <c r="D77" s="9"/>
      <c r="E77" s="9"/>
      <c r="F77" s="9"/>
      <c r="G77" s="9"/>
      <c r="H77" s="9"/>
      <c r="I77" s="9"/>
    </row>
    <row r="78" spans="1:9" x14ac:dyDescent="0.25">
      <c r="A78" s="9"/>
      <c r="B78" s="9"/>
      <c r="C78" s="9"/>
      <c r="D78" s="9"/>
      <c r="E78" s="9"/>
      <c r="F78" s="9"/>
      <c r="G78" s="9"/>
      <c r="H78" s="9"/>
      <c r="I78" s="9"/>
    </row>
    <row r="79" spans="1:9" x14ac:dyDescent="0.25">
      <c r="A79" s="9"/>
      <c r="B79" s="9"/>
      <c r="C79" s="9"/>
      <c r="D79" s="9"/>
      <c r="E79" s="9"/>
      <c r="F79" s="9"/>
      <c r="G79" s="9"/>
      <c r="H79" s="9"/>
      <c r="I79" s="9"/>
    </row>
    <row r="80" spans="1:9" x14ac:dyDescent="0.25">
      <c r="A80" s="9"/>
      <c r="B80" s="9"/>
      <c r="C80" s="9"/>
      <c r="D80" s="9"/>
      <c r="E80" s="9"/>
      <c r="F80" s="9"/>
      <c r="G80" s="9"/>
      <c r="H80" s="9"/>
      <c r="I80" s="9"/>
    </row>
    <row r="81" spans="1:9" x14ac:dyDescent="0.25">
      <c r="A81" s="9"/>
      <c r="B81" s="9"/>
      <c r="C81" s="9"/>
      <c r="D81" s="9"/>
      <c r="E81" s="9"/>
      <c r="F81" s="9"/>
      <c r="G81" s="9"/>
      <c r="H81" s="9"/>
      <c r="I81" s="9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9"/>
      <c r="B83" s="9"/>
      <c r="C83" s="9"/>
      <c r="D83" s="9"/>
      <c r="E83" s="9"/>
      <c r="F83" s="9"/>
      <c r="G83" s="9"/>
      <c r="H83" s="9"/>
      <c r="I83" s="9"/>
    </row>
    <row r="84" spans="1:9" x14ac:dyDescent="0.25">
      <c r="A84" s="9"/>
      <c r="B84" s="9"/>
      <c r="C84" s="9"/>
      <c r="D84" s="9"/>
      <c r="E84" s="9"/>
      <c r="F84" s="9"/>
      <c r="G84" s="9"/>
      <c r="H84" s="9"/>
      <c r="I84" s="9"/>
    </row>
    <row r="85" spans="1:9" x14ac:dyDescent="0.25">
      <c r="A85" s="9"/>
      <c r="B85" s="9"/>
      <c r="C85" s="9"/>
      <c r="D85" s="9"/>
      <c r="E85" s="9"/>
      <c r="F85" s="9"/>
      <c r="G85" s="9"/>
      <c r="H85" s="9"/>
      <c r="I85" s="9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9"/>
      <c r="B88" s="9"/>
      <c r="C88" s="9"/>
      <c r="D88" s="9"/>
      <c r="E88" s="9"/>
      <c r="F88" s="9"/>
      <c r="G88" s="9"/>
      <c r="H88" s="9"/>
      <c r="I88" s="9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9"/>
      <c r="B90" s="9"/>
      <c r="C90" s="9"/>
      <c r="D90" s="9"/>
      <c r="E90" s="9"/>
      <c r="F90" s="9"/>
      <c r="G90" s="9"/>
      <c r="H90" s="9"/>
      <c r="I90" s="9"/>
    </row>
    <row r="91" spans="1:9" x14ac:dyDescent="0.25">
      <c r="A91" s="9"/>
      <c r="B91" s="9"/>
      <c r="C91" s="9"/>
      <c r="D91" s="9"/>
      <c r="E91" s="9"/>
      <c r="F91" s="9"/>
      <c r="G91" s="9"/>
      <c r="H91" s="9"/>
      <c r="I91" s="9"/>
    </row>
    <row r="92" spans="1:9" x14ac:dyDescent="0.25">
      <c r="A92" s="9"/>
      <c r="B92" s="9"/>
      <c r="C92" s="9"/>
      <c r="D92" s="9"/>
      <c r="E92" s="9"/>
      <c r="F92" s="9"/>
      <c r="G92" s="9"/>
      <c r="H92" s="9"/>
      <c r="I92" s="9"/>
    </row>
    <row r="93" spans="1:9" x14ac:dyDescent="0.25">
      <c r="A93" s="9"/>
      <c r="B93" s="9"/>
      <c r="C93" s="9"/>
      <c r="D93" s="9"/>
      <c r="E93" s="9"/>
      <c r="F93" s="9"/>
      <c r="G93" s="9"/>
      <c r="H93" s="9"/>
      <c r="I93" s="9"/>
    </row>
    <row r="94" spans="1:9" x14ac:dyDescent="0.25">
      <c r="A94" s="9"/>
      <c r="B94" s="9"/>
      <c r="C94" s="9"/>
      <c r="D94" s="9"/>
      <c r="E94" s="9"/>
      <c r="F94" s="9"/>
      <c r="G94" s="9"/>
      <c r="H94" s="9"/>
      <c r="I94" s="9"/>
    </row>
    <row r="95" spans="1:9" x14ac:dyDescent="0.25">
      <c r="A95" s="9"/>
      <c r="B95" s="9"/>
      <c r="C95" s="9"/>
      <c r="D95" s="9"/>
      <c r="E95" s="9"/>
      <c r="F95" s="9"/>
      <c r="G95" s="9"/>
      <c r="H95" s="9"/>
      <c r="I95" s="9"/>
    </row>
    <row r="96" spans="1:9" x14ac:dyDescent="0.25">
      <c r="A96" s="9"/>
      <c r="B96" s="9"/>
      <c r="C96" s="9"/>
      <c r="D96" s="9"/>
      <c r="E96" s="9"/>
      <c r="F96" s="9"/>
      <c r="G96" s="9"/>
      <c r="H96" s="9"/>
      <c r="I96" s="9"/>
    </row>
    <row r="97" spans="1:9" x14ac:dyDescent="0.25">
      <c r="A97" s="9"/>
      <c r="B97" s="9"/>
      <c r="C97" s="9"/>
      <c r="D97" s="9"/>
      <c r="E97" s="9"/>
      <c r="F97" s="9"/>
      <c r="G97" s="9"/>
      <c r="H97" s="9"/>
      <c r="I97" s="9"/>
    </row>
    <row r="98" spans="1:9" x14ac:dyDescent="0.25">
      <c r="A98" s="9"/>
      <c r="B98" s="9"/>
      <c r="C98" s="9"/>
      <c r="D98" s="9"/>
      <c r="E98" s="9"/>
      <c r="F98" s="9"/>
      <c r="G98" s="9"/>
      <c r="H98" s="9"/>
      <c r="I98" s="9"/>
    </row>
    <row r="99" spans="1:9" x14ac:dyDescent="0.25">
      <c r="A99" s="9"/>
      <c r="B99" s="9"/>
      <c r="C99" s="9"/>
      <c r="D99" s="9"/>
      <c r="E99" s="9"/>
      <c r="F99" s="9"/>
      <c r="G99" s="9"/>
      <c r="H99" s="9"/>
      <c r="I99" s="9"/>
    </row>
    <row r="100" spans="1:9" x14ac:dyDescent="0.25">
      <c r="A100" s="9"/>
      <c r="B100" s="9"/>
      <c r="C100" s="9"/>
      <c r="D100" s="9"/>
      <c r="E100" s="9"/>
      <c r="F100" s="9"/>
      <c r="G100" s="9"/>
      <c r="H100" s="9"/>
      <c r="I100" s="9"/>
    </row>
    <row r="101" spans="1:9" x14ac:dyDescent="0.25">
      <c r="A101" s="9"/>
      <c r="B101" s="9"/>
      <c r="C101" s="9"/>
      <c r="D101" s="9"/>
      <c r="E101" s="9"/>
      <c r="F101" s="9"/>
      <c r="G101" s="9"/>
      <c r="H101" s="9"/>
      <c r="I101" s="9"/>
    </row>
    <row r="102" spans="1:9" x14ac:dyDescent="0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x14ac:dyDescent="0.25">
      <c r="A104" s="9"/>
      <c r="B104" s="9"/>
      <c r="C104" s="9"/>
      <c r="D104" s="9"/>
      <c r="E104" s="9"/>
      <c r="F104" s="9"/>
      <c r="G104" s="9"/>
      <c r="H104" s="9"/>
      <c r="I104" s="9"/>
    </row>
    <row r="105" spans="1:9" x14ac:dyDescent="0.25">
      <c r="A105" s="9"/>
      <c r="B105" s="9"/>
      <c r="C105" s="9"/>
      <c r="D105" s="9"/>
      <c r="E105" s="9"/>
      <c r="F105" s="9"/>
      <c r="G105" s="9"/>
      <c r="H105" s="9"/>
      <c r="I105" s="9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9"/>
      <c r="B108" s="9"/>
      <c r="C108" s="9"/>
      <c r="D108" s="9"/>
      <c r="E108" s="9"/>
      <c r="F108" s="9"/>
      <c r="G108" s="9"/>
      <c r="H108" s="9"/>
      <c r="I108" s="9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9"/>
      <c r="B110" s="9"/>
      <c r="C110" s="9"/>
      <c r="D110" s="9"/>
      <c r="E110" s="9"/>
      <c r="F110" s="9"/>
      <c r="G110" s="9"/>
      <c r="H110" s="9"/>
      <c r="I110" s="9"/>
    </row>
    <row r="111" spans="1:9" x14ac:dyDescent="0.25">
      <c r="A111" s="9"/>
      <c r="B111" s="9"/>
      <c r="C111" s="9"/>
      <c r="D111" s="9"/>
      <c r="E111" s="9"/>
      <c r="F111" s="9"/>
      <c r="G111" s="9"/>
      <c r="H111" s="9"/>
      <c r="I111" s="9"/>
    </row>
    <row r="112" spans="1:9" x14ac:dyDescent="0.25">
      <c r="A112" s="9"/>
      <c r="B112" s="9"/>
      <c r="C112" s="9"/>
      <c r="D112" s="9"/>
      <c r="E112" s="9"/>
      <c r="F112" s="9"/>
      <c r="G112" s="9"/>
      <c r="H112" s="9"/>
      <c r="I112" s="9"/>
    </row>
    <row r="113" spans="1:9" x14ac:dyDescent="0.25">
      <c r="A113" s="9"/>
      <c r="B113" s="9"/>
      <c r="C113" s="9"/>
      <c r="D113" s="9"/>
      <c r="E113" s="9"/>
      <c r="F113" s="9"/>
      <c r="G113" s="9"/>
      <c r="H113" s="9"/>
      <c r="I113" s="9"/>
    </row>
    <row r="114" spans="1:9" x14ac:dyDescent="0.25">
      <c r="A114" s="9"/>
      <c r="B114" s="9"/>
      <c r="C114" s="9"/>
      <c r="D114" s="9"/>
      <c r="E114" s="9"/>
      <c r="F114" s="9"/>
      <c r="G114" s="9"/>
      <c r="H114" s="9"/>
      <c r="I114" s="9"/>
    </row>
    <row r="115" spans="1:9" x14ac:dyDescent="0.25">
      <c r="A115" s="9"/>
      <c r="B115" s="9"/>
      <c r="C115" s="9"/>
      <c r="D115" s="9"/>
      <c r="E115" s="9"/>
      <c r="F115" s="9"/>
      <c r="G115" s="9"/>
      <c r="H115" s="9"/>
      <c r="I115" s="9"/>
    </row>
    <row r="116" spans="1:9" x14ac:dyDescent="0.25">
      <c r="A116" s="9"/>
      <c r="B116" s="9"/>
      <c r="C116" s="9"/>
      <c r="D116" s="9"/>
      <c r="E116" s="9"/>
      <c r="F116" s="9"/>
      <c r="G116" s="9"/>
      <c r="H116" s="9"/>
      <c r="I116" s="9"/>
    </row>
    <row r="117" spans="1:9" x14ac:dyDescent="0.25">
      <c r="A117" s="9"/>
      <c r="B117" s="9"/>
      <c r="C117" s="9"/>
      <c r="D117" s="9"/>
      <c r="E117" s="9"/>
      <c r="F117" s="9"/>
      <c r="G117" s="9"/>
      <c r="H117" s="9"/>
      <c r="I117" s="9"/>
    </row>
    <row r="118" spans="1:9" x14ac:dyDescent="0.25">
      <c r="A118" s="9"/>
      <c r="B118" s="9"/>
      <c r="C118" s="9"/>
      <c r="D118" s="9"/>
      <c r="E118" s="9"/>
      <c r="F118" s="9"/>
      <c r="G118" s="9"/>
      <c r="H118" s="9"/>
      <c r="I118" s="9"/>
    </row>
    <row r="119" spans="1:9" x14ac:dyDescent="0.25">
      <c r="A119" s="9"/>
      <c r="B119" s="9"/>
      <c r="C119" s="9"/>
      <c r="D119" s="9"/>
      <c r="E119" s="9"/>
      <c r="F119" s="9"/>
      <c r="G119" s="9"/>
      <c r="H119" s="9"/>
      <c r="I119" s="9"/>
    </row>
    <row r="120" spans="1:9" x14ac:dyDescent="0.25">
      <c r="A120" s="9"/>
      <c r="B120" s="9"/>
      <c r="C120" s="9"/>
      <c r="D120" s="9"/>
      <c r="E120" s="9"/>
      <c r="F120" s="9"/>
      <c r="G120" s="9"/>
      <c r="H120" s="9"/>
      <c r="I120" s="9"/>
    </row>
    <row r="121" spans="1:9" x14ac:dyDescent="0.25">
      <c r="A121" s="9"/>
      <c r="B121" s="9"/>
      <c r="C121" s="9"/>
      <c r="D121" s="9"/>
      <c r="E121" s="9"/>
      <c r="F121" s="9"/>
      <c r="G121" s="9"/>
      <c r="H121" s="9"/>
      <c r="I121" s="9"/>
    </row>
    <row r="122" spans="1:9" x14ac:dyDescent="0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x14ac:dyDescent="0.25">
      <c r="A124" s="9"/>
      <c r="B124" s="9"/>
      <c r="C124" s="9"/>
      <c r="D124" s="9"/>
      <c r="E124" s="9"/>
      <c r="F124" s="9"/>
      <c r="G124" s="9"/>
      <c r="H124" s="9"/>
      <c r="I124" s="9"/>
    </row>
    <row r="125" spans="1:9" x14ac:dyDescent="0.25">
      <c r="A125" s="9"/>
      <c r="B125" s="9"/>
      <c r="C125" s="9"/>
      <c r="D125" s="9"/>
      <c r="E125" s="9"/>
      <c r="F125" s="9"/>
      <c r="G125" s="9"/>
      <c r="H125" s="9"/>
      <c r="I125" s="9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9"/>
      <c r="B128" s="9"/>
      <c r="C128" s="9"/>
      <c r="D128" s="9"/>
      <c r="E128" s="9"/>
      <c r="F128" s="9"/>
      <c r="G128" s="9"/>
      <c r="H128" s="9"/>
      <c r="I128" s="9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9"/>
      <c r="B130" s="9"/>
      <c r="C130" s="9"/>
      <c r="D130" s="9"/>
      <c r="E130" s="9"/>
      <c r="F130" s="9"/>
      <c r="G130" s="9"/>
      <c r="H130" s="9"/>
      <c r="I130" s="9"/>
    </row>
    <row r="131" spans="1:9" x14ac:dyDescent="0.25">
      <c r="A131" s="9"/>
      <c r="B131" s="9"/>
      <c r="C131" s="9"/>
      <c r="D131" s="9"/>
      <c r="E131" s="9"/>
      <c r="F131" s="9"/>
      <c r="G131" s="9"/>
      <c r="H131" s="9"/>
      <c r="I131" s="9"/>
    </row>
    <row r="132" spans="1:9" x14ac:dyDescent="0.25">
      <c r="A132" s="9"/>
      <c r="B132" s="9"/>
      <c r="C132" s="9"/>
      <c r="D132" s="9"/>
      <c r="E132" s="9"/>
      <c r="F132" s="9"/>
      <c r="G132" s="9"/>
      <c r="H132" s="9"/>
      <c r="I132" s="9"/>
    </row>
    <row r="133" spans="1:9" x14ac:dyDescent="0.25">
      <c r="A133" s="9"/>
      <c r="B133" s="9"/>
      <c r="C133" s="9"/>
      <c r="D133" s="9"/>
      <c r="F133" s="9"/>
      <c r="G133" s="9"/>
      <c r="H133" s="9"/>
      <c r="I133" s="9"/>
    </row>
    <row r="134" spans="1:9" x14ac:dyDescent="0.25">
      <c r="A134" s="9"/>
      <c r="B134" s="9"/>
      <c r="C134" s="9"/>
      <c r="D134" s="9"/>
      <c r="F134" s="9"/>
      <c r="G134" s="9"/>
      <c r="H134" s="9"/>
      <c r="I134" s="9"/>
    </row>
  </sheetData>
  <mergeCells count="58">
    <mergeCell ref="B37:H37"/>
    <mergeCell ref="D12:D13"/>
    <mergeCell ref="D14:D15"/>
    <mergeCell ref="D16:D17"/>
    <mergeCell ref="D18:D19"/>
    <mergeCell ref="D20:D21"/>
    <mergeCell ref="D22:D23"/>
    <mergeCell ref="D24:D25"/>
    <mergeCell ref="D26:D27"/>
    <mergeCell ref="C22:C23"/>
    <mergeCell ref="C24:C25"/>
    <mergeCell ref="C26:C27"/>
    <mergeCell ref="E34:G35"/>
    <mergeCell ref="A36:B36"/>
    <mergeCell ref="A26:A27"/>
    <mergeCell ref="B26:B27"/>
    <mergeCell ref="A35:C35"/>
    <mergeCell ref="A30:D30"/>
    <mergeCell ref="A31:D31"/>
    <mergeCell ref="A1:H1"/>
    <mergeCell ref="A2:H2"/>
    <mergeCell ref="A4:H4"/>
    <mergeCell ref="A10:A11"/>
    <mergeCell ref="C8:C9"/>
    <mergeCell ref="H8:H9"/>
    <mergeCell ref="E8:G8"/>
    <mergeCell ref="B10:B11"/>
    <mergeCell ref="C10:C11"/>
    <mergeCell ref="D10:D11"/>
    <mergeCell ref="A8:A9"/>
    <mergeCell ref="B8:B9"/>
    <mergeCell ref="A3:G3"/>
    <mergeCell ref="D8:D9"/>
    <mergeCell ref="A7:H7"/>
    <mergeCell ref="A5:H6"/>
    <mergeCell ref="C12:C13"/>
    <mergeCell ref="C14:C15"/>
    <mergeCell ref="A34:D34"/>
    <mergeCell ref="A29:B29"/>
    <mergeCell ref="A32:D32"/>
    <mergeCell ref="A33:D33"/>
    <mergeCell ref="B18:B19"/>
    <mergeCell ref="A18:A19"/>
    <mergeCell ref="A20:A21"/>
    <mergeCell ref="A22:A23"/>
    <mergeCell ref="A24:A25"/>
    <mergeCell ref="B24:B25"/>
    <mergeCell ref="C18:C19"/>
    <mergeCell ref="C20:C21"/>
    <mergeCell ref="C16:C17"/>
    <mergeCell ref="A12:A13"/>
    <mergeCell ref="B20:B21"/>
    <mergeCell ref="B12:B13"/>
    <mergeCell ref="B14:B15"/>
    <mergeCell ref="B22:B23"/>
    <mergeCell ref="A14:A15"/>
    <mergeCell ref="A16:A17"/>
    <mergeCell ref="B16:B17"/>
  </mergeCells>
  <phoneticPr fontId="35" type="noConversion"/>
  <printOptions horizontalCentered="1"/>
  <pageMargins left="0" right="0" top="0.70866141732283472" bottom="0.43307086614173229" header="0.31496062992125984" footer="0.11811023622047245"/>
  <pageSetup paperSize="9" scale="80" orientation="landscape" r:id="rId1"/>
  <headerFooter>
    <oddHeader>&amp;RFls.:________
Processo n.º 23069.189429/2022-61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2022-12-08T13:07:30Z</cp:lastPrinted>
  <dcterms:created xsi:type="dcterms:W3CDTF">2009-04-27T20:33:58Z</dcterms:created>
  <dcterms:modified xsi:type="dcterms:W3CDTF">2022-12-08T13:11:38Z</dcterms:modified>
</cp:coreProperties>
</file>