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97-2022 Projeto IEAR-UFF\PE 97-2022 Projeto IEAR\"/>
    </mc:Choice>
  </mc:AlternateContent>
  <xr:revisionPtr revIDLastSave="0" documentId="13_ncr:1_{C5DE0C92-8ADB-4DA0-91E5-355F6E403B75}" xr6:coauthVersionLast="47" xr6:coauthVersionMax="47" xr10:uidLastSave="{00000000-0000-0000-0000-000000000000}"/>
  <workbookProtection workbookAlgorithmName="SHA-512" workbookHashValue="nfEFEc0AM+WqtBXHV5rUaXY+hDcgYXy80XbFHZMNR/+v+y5bciwuMTKWeSlmpz0pwRU0YRl+ajUcUzz9za/tVQ==" workbookSaltValue="eI8GcAwbFa1/mTPdZJvjrw==" workbookSpinCount="100000" lockStructure="1"/>
  <bookViews>
    <workbookView xWindow="-120" yWindow="-120" windowWidth="20730" windowHeight="11160" xr2:uid="{B52D1D73-2510-4378-90DA-E464D381B14C}"/>
  </bookViews>
  <sheets>
    <sheet name="Resumo" sheetId="5" r:id="rId1"/>
    <sheet name="Orçamento" sheetId="2" r:id="rId2"/>
    <sheet name="Cronograma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0">#REF!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2">Cronograma!$A$1:$AA$38</definedName>
    <definedName name="_xlnm.Print_Area" localSheetId="1">Orçamento!$A$1:$Q$51</definedName>
    <definedName name="_xlnm.Print_Area" localSheetId="0">Resumo!$A$1:$F$16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1">Orçamento!$6:$10</definedName>
    <definedName name="_xlnm.Print_Titles" localSheetId="0">Resumo!$4:$8</definedName>
    <definedName name="Títulos_impressão_IM" localSheetId="0">#REF!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" i="6" l="1"/>
  <c r="A6" i="6"/>
  <c r="AN31" i="6"/>
  <c r="AT31" i="6" s="1"/>
  <c r="AZ31" i="6" s="1"/>
  <c r="BF31" i="6" s="1"/>
  <c r="BF29" i="6"/>
  <c r="AZ29" i="6"/>
  <c r="AT29" i="6"/>
  <c r="AN29" i="6"/>
  <c r="AN25" i="6"/>
  <c r="D14" i="5"/>
  <c r="D12" i="5"/>
  <c r="D10" i="5"/>
  <c r="B12" i="5"/>
  <c r="B10" i="5"/>
  <c r="Q17" i="2"/>
  <c r="P20" i="2"/>
  <c r="P18" i="2"/>
  <c r="Q12" i="2"/>
  <c r="P13" i="2"/>
  <c r="L17" i="2"/>
  <c r="K18" i="2"/>
  <c r="K20" i="2"/>
  <c r="I39" i="2"/>
  <c r="J39" i="2" s="1"/>
  <c r="I37" i="2"/>
  <c r="J37" i="2" s="1"/>
  <c r="I35" i="2"/>
  <c r="J35" i="2" s="1"/>
  <c r="I33" i="2"/>
  <c r="J33" i="2" s="1"/>
  <c r="I31" i="2"/>
  <c r="J31" i="2" s="1"/>
  <c r="I29" i="2"/>
  <c r="J29" i="2" s="1"/>
  <c r="I28" i="2"/>
  <c r="J28" i="2" s="1"/>
  <c r="I26" i="2"/>
  <c r="J26" i="2" s="1"/>
  <c r="I24" i="2"/>
  <c r="J24" i="2" s="1"/>
  <c r="I22" i="2"/>
  <c r="J22" i="2" s="1"/>
  <c r="I19" i="2"/>
  <c r="J19" i="2" s="1"/>
  <c r="L12" i="2"/>
  <c r="K13" i="2"/>
  <c r="J16" i="2"/>
  <c r="I16" i="2"/>
  <c r="I15" i="2"/>
  <c r="J15" i="2" s="1"/>
  <c r="J14" i="2"/>
  <c r="I14" i="2"/>
  <c r="C29" i="6" l="1"/>
  <c r="AZ19" i="6"/>
  <c r="C19" i="6"/>
  <c r="BF19" i="6"/>
  <c r="AZ25" i="6"/>
  <c r="AT25" i="6"/>
  <c r="C15" i="6"/>
  <c r="D15" i="6" s="1"/>
  <c r="AN19" i="6"/>
  <c r="C25" i="6"/>
  <c r="BF25" i="6"/>
  <c r="AT19" i="6"/>
  <c r="A6" i="5"/>
  <c r="A5" i="5"/>
  <c r="Q41" i="2"/>
  <c r="L41" i="2"/>
  <c r="J19" i="6" l="1"/>
  <c r="J29" i="6" s="1"/>
  <c r="J30" i="6" s="1"/>
  <c r="V19" i="6"/>
  <c r="V25" i="6"/>
  <c r="V29" i="6" l="1"/>
  <c r="V30" i="6" s="1"/>
  <c r="D29" i="6"/>
  <c r="D30" i="6" s="1"/>
  <c r="D31" i="6" s="1"/>
  <c r="J31" i="6" s="1"/>
  <c r="P29" i="6"/>
  <c r="P30" i="6" s="1"/>
  <c r="F14" i="5"/>
  <c r="P31" i="6" l="1"/>
  <c r="V31" i="6" s="1"/>
  <c r="E10" i="5"/>
  <c r="E14" i="5" s="1"/>
  <c r="E12" i="5"/>
  <c r="C12" i="5"/>
  <c r="C10" i="5"/>
  <c r="C14" i="5" s="1"/>
</calcChain>
</file>

<file path=xl/sharedStrings.xml><?xml version="1.0" encoding="utf-8"?>
<sst xmlns="http://schemas.openxmlformats.org/spreadsheetml/2006/main" count="260" uniqueCount="161">
  <si>
    <t>ITEM</t>
  </si>
  <si>
    <t>DESCRIÇÃO DO ITEM</t>
  </si>
  <si>
    <t>UNID.</t>
  </si>
  <si>
    <t>QUANT.</t>
  </si>
  <si>
    <t>Local e data:</t>
  </si>
  <si>
    <t>OBSERVAÇÃO</t>
  </si>
  <si>
    <t>FONTE</t>
  </si>
  <si>
    <t>CÓDIGO</t>
  </si>
  <si>
    <t xml:space="preserve"> CUSTO UNITÁRIO</t>
  </si>
  <si>
    <t>BDI (%)</t>
  </si>
  <si>
    <t>CREA/CAU:</t>
  </si>
  <si>
    <t>%</t>
  </si>
  <si>
    <t>assinatura representante legal da empresa e carimbro CNPJ</t>
  </si>
  <si>
    <t>SUBITEM</t>
  </si>
  <si>
    <t>PREÇO (R$)</t>
  </si>
  <si>
    <t>(razão social da empresa licitante)</t>
  </si>
  <si>
    <t xml:space="preserve">(n.º do CNPJ) </t>
  </si>
  <si>
    <t>1</t>
  </si>
  <si>
    <t>2</t>
  </si>
  <si>
    <t>PLANILHA DE CRONOGRAMA FÍSICO E FINANCEIRO</t>
  </si>
  <si>
    <t>(assinatura do representante legal da empresa e carimbo com CNPJ)</t>
  </si>
  <si>
    <t>No caso em que não houve o insumo no SINAPI, foi mantido a referência de valor indicada na cotação de mercado;</t>
  </si>
  <si>
    <t>Identificação e assinatura do Responsável Técnico pelo Orçamento:</t>
  </si>
  <si>
    <t>RESUMO DE ORÇAMENTO PARA EXECUÇÃO DE OBRA POR EMPREITADA POR PREÇO UNITÁRIO</t>
  </si>
  <si>
    <t>TOTAL DO ITEM (R$)</t>
  </si>
  <si>
    <t>SERVIÇO</t>
  </si>
  <si>
    <t>1.</t>
  </si>
  <si>
    <t>2.</t>
  </si>
  <si>
    <t xml:space="preserve">TOTAL GERAL </t>
  </si>
  <si>
    <t>PROPOSTO PELA EMPRESA LICITANTE</t>
  </si>
  <si>
    <t>VALOR ESTIMADO PELA UFF</t>
  </si>
  <si>
    <t>ESTIMADO PELA UFF</t>
  </si>
  <si>
    <t>PROPOSTO PELA EMPRESA</t>
  </si>
  <si>
    <t>VALOR TOTAL ESTIMADO PELA UFF</t>
  </si>
  <si>
    <t>TOTAL</t>
  </si>
  <si>
    <t xml:space="preserve"> ITEM</t>
  </si>
  <si>
    <t>VALOR TOTAL PROPOSTO PELA EMPRESA</t>
  </si>
  <si>
    <t>PLANILHA DE SERVIÇOS E PREÇOS UNITÁRIOS</t>
  </si>
  <si>
    <t>Planilha protegida por senha, com exceção de partes editáveis como cabeçalho (A1:A2), colunas M em diante e linhas inferiores a 42;</t>
  </si>
  <si>
    <t>UNITÁRIO (c/ BDI)</t>
  </si>
  <si>
    <t>A licitante deverá preencher as colunas M em diante com seus valores, de forma a que o valor total proposto não ultrapasse o valor do seu ultimo lance e de acordo com as condições do edital;</t>
  </si>
  <si>
    <t>ANEXO II-A DO EDITAL DE LICITAÇÃO POR PREGÃO ELETRÔNICO N.º 97/2022</t>
  </si>
  <si>
    <t>ANEXO II-B DO EDITAL DE LICITAÇÃO POR PREGÃO ELETRÔNICO N.º 97/2022</t>
  </si>
  <si>
    <t>ANEXO II-C DO EDITAL DE LICITAÇÃO POR PREGÃO ELETRÔNICO N.º 97/2022</t>
  </si>
  <si>
    <t>Local: Avenida Vereador Benedito Avelino, s/n.º, bairro do Retiro, Angra dos Reis - RJ</t>
  </si>
  <si>
    <t>SERVIÇOS PRELIMINARES AO PROJETO DE ARQUITETURA</t>
  </si>
  <si>
    <t>1.1</t>
  </si>
  <si>
    <t>SONDAGEM</t>
  </si>
  <si>
    <t>1.1.1</t>
  </si>
  <si>
    <t>AD.05.20.0050 (/)</t>
  </si>
  <si>
    <t>SCO RJ</t>
  </si>
  <si>
    <t>Sondagem a percussao com diametro ate 3", com ensaio de penetracao (SPT) a cada metro, incluindo relatorio contendo classificacao tatil visual das amostras, perfis individuais dos furos, planta de localizacao e respectivas cotas das sondagens. Inclui deslocamento ate 50m de distancia e instalacao do tripe em cada furo dentro do canteiro, excluindo mobilizacao e desmobilizacao.</t>
  </si>
  <si>
    <t>M</t>
  </si>
  <si>
    <t>1.1.2</t>
  </si>
  <si>
    <t>97918</t>
  </si>
  <si>
    <t>SINAPI</t>
  </si>
  <si>
    <t>TRANSPORTE COM CAMINHÃO BASCULANTE DE 6 M³, EM VIA URBANA PAVIMENTADA, DMT ATÉ 30 KM (UNIDADE: TXKM). AF_07/2020</t>
  </si>
  <si>
    <t>TxKm</t>
  </si>
  <si>
    <t>1.1.3</t>
  </si>
  <si>
    <t>97919</t>
  </si>
  <si>
    <t>TRANSPORTE COM CAMINHÃO BASCULANTE DE 6 M³, EM VIA URBANA PAVIMENTADA, ADICIONAL PARA DMT EXCEDENTE A 30 KM (UNIDADE: TXKM). AF_07/2020</t>
  </si>
  <si>
    <t>PROJETOS</t>
  </si>
  <si>
    <t>2.1</t>
  </si>
  <si>
    <t>PROJETO DE ARQUITETURA</t>
  </si>
  <si>
    <t>2.1.1</t>
  </si>
  <si>
    <t>COMPOSIÇÃO 01</t>
  </si>
  <si>
    <t>UFF</t>
  </si>
  <si>
    <t xml:space="preserve">PROJETO BASICO DE ARQUITETURA, APRESENTADO EM AUTOCAD NOS PADROES DA CONTRATANTE, INCLUSIVE AS LEGALIZACOES PERTINENTES E A COORDENACAO DOS PROJETOS </t>
  </si>
  <si>
    <t xml:space="preserve">m2 </t>
  </si>
  <si>
    <t>2.2</t>
  </si>
  <si>
    <t>PROJETOS COMPLEMENTARES</t>
  </si>
  <si>
    <t>2.2.1</t>
  </si>
  <si>
    <t>PROJETO DE ESTRUTURAS</t>
  </si>
  <si>
    <t>2.2.1.1</t>
  </si>
  <si>
    <t>000038</t>
  </si>
  <si>
    <t>SBC</t>
  </si>
  <si>
    <t>PROJETO ESTRUTURAL BASICO PARA PREDIOS ESCOLARES E/OU ADMINISTRATIVOS,APRESENTADO EM AUTOCAD NOS PADROES DA CO NTRATANTE,DE ACORDO COM A ABNT</t>
  </si>
  <si>
    <t>2.2.2</t>
  </si>
  <si>
    <t>PROJETO DE INSTALAÇÃO HIDRÁULICA</t>
  </si>
  <si>
    <t>2.2.2.1</t>
  </si>
  <si>
    <t>COMPOSIÇÃO 02</t>
  </si>
  <si>
    <t>PROJETO BASICO DE INSTALAÇÃO HIDRAÚLICA PARA PREDIOS ESCOLARES E/OU ADMINISTRATIVOS,APRESENTADO EM AUTOCAD NOS PADROES DA CO NTRATANTE,DE ACORDO COM A ABNT</t>
  </si>
  <si>
    <t>2.2.3</t>
  </si>
  <si>
    <t>PROJETO DE INSTALAÇÕES SANITÁRIAS / ÁGUAS PLUVIAIS</t>
  </si>
  <si>
    <t>2.2.3.1</t>
  </si>
  <si>
    <t>COMPOSIÇÃO 03</t>
  </si>
  <si>
    <t>PROJETO BÁSICO DE INSTALACAO DE ESGOTO SANITARIO E AGUAS PLUVIAIS PARA PREDIOS ESCOLARES E/OU ADMINISTRATIVOS, APRESENTADO EM AUTOCAD,INCLUSIVE AS LEGALIZACOES PERTINENTES</t>
  </si>
  <si>
    <t>2.2.4</t>
  </si>
  <si>
    <t>PROJETO DE INSTALAÇÕES ELÉTRICAS</t>
  </si>
  <si>
    <t>2.2.4.1</t>
  </si>
  <si>
    <t>COMPOSIÇÃO 04</t>
  </si>
  <si>
    <t>PROJETO BÁSICO DE INSTALACAO ELETRICA PARA PREDIOS ESCOLA RES E/OU ADMINISTRATIVOS, APRESENTADO EM AUTOCAD,INCLUSIVE AS LEGALIZACOES PERTINENTES</t>
  </si>
  <si>
    <t>2.2.4.2</t>
  </si>
  <si>
    <t>COMPOSIÇÃO 09</t>
  </si>
  <si>
    <t>PROJETO BÁSICO DE INSTALACAO DE SPDA PARA PREDIOS ESCOLA RES E/OU ADMINISTRATIVOS, APRESENTADO EM AUTOCAD,INCLUSIVE AS LEGALIZACOES PERTINENTES – (CONVENCIONADO O VALOR UNITÁRIO EM 30% DO PROJETO EXECUTIVO DE MESMA NATUREZA – ITENS  SBC 000336</t>
  </si>
  <si>
    <t>2.2.5</t>
  </si>
  <si>
    <t>PROJETO DE INSTALAÇÕES DE COMBATE A INCÊNDIO</t>
  </si>
  <si>
    <t>2.2.5.1</t>
  </si>
  <si>
    <t>COMPOSIÇÃO 05</t>
  </si>
  <si>
    <t>PROJETO BÁSICO DE INSTALACAO DE INCENDIO PARA PREDIOS ESC OLARES E/OU ADMINISTRATIVOS, APRESENTADO EM AUTOCAD,INCLUSIVE AS LEGALIZACOES PERTINENTES</t>
  </si>
  <si>
    <t>2.2.7</t>
  </si>
  <si>
    <t>PROJETO DE INSTALAÇÕES DE AR CONDICIONADO</t>
  </si>
  <si>
    <t>2.2.7.1</t>
  </si>
  <si>
    <t>COMPOSIÇÃO 06</t>
  </si>
  <si>
    <t>PROJETO BASICO DE SISTEMA DE AR CONDICIONADO,EM AUTOCAD,PARA PREDIOS ESCOLARES E ADMINISTRATIVOS</t>
  </si>
  <si>
    <t>2.2.8</t>
  </si>
  <si>
    <t>CABEAMENTO ESTRUTURADO - LÓGICA - TELEFONIA</t>
  </si>
  <si>
    <t>2.2.8.1</t>
  </si>
  <si>
    <t>COMPOSIÇÃO 07</t>
  </si>
  <si>
    <t>PROJETO BÁSICO DE REDE LOGICA (COMPUTADORES) EM AUTOCAD, EM PREDIOS – (CONVENCIONADO O VALOR UNITÁRIO EM 30% DO PROJETO EXECUTIVO DE MESMA NATUREZA – ITENS SE 25.70.0950 (/), SE 25.70.1000 (/) - SCO/RJ) E SE 25.70.1050</t>
  </si>
  <si>
    <t>2.2.9</t>
  </si>
  <si>
    <t>CFTV / CATV</t>
  </si>
  <si>
    <t>2.2.9.1</t>
  </si>
  <si>
    <t>COMPOSIÇÃO 08</t>
  </si>
  <si>
    <t>PROJETO BASICO DE INSTALACAO DE SEGURANCA (CFTV E SONORIZACAO), APRESENTADO EM AUTOCAD, INCLUSIVE AS LEGALIZACOES PERTINENTES</t>
  </si>
  <si>
    <t>2.2.10</t>
  </si>
  <si>
    <t>COMUNICAÇÃO VISUAL</t>
  </si>
  <si>
    <t>2.2.10.1</t>
  </si>
  <si>
    <t>01.050.0245-0</t>
  </si>
  <si>
    <t>EMOP RJ</t>
  </si>
  <si>
    <t>PROJETO EXECUTIVO DE PROGRAMACAO VISUAL PARA PREDIOS ESCOLAR ES E/OU ADMINISTRATIVOS ATE 500M2,APRESENTADO EM AUTOCAD NOS PADROES DA CONTRATANTE - PAGOS PELA ÁREA REAL DE PLACA PROJETADA</t>
  </si>
  <si>
    <t>A planilha deve ser assinada pelo responsável técnico pela sua confecção (Art. 14 Lei 5.194/66), identificado através de carimbo com número do CREA/CAU e pelo representante legal da empresa, com carimbo do CNPJ.</t>
  </si>
  <si>
    <t>SERVIÇO: Elaboração de projeto básico., legal e complementares para possibilitar a construção de uma edificação para o Instituto de Educação de Angra dos Reis da UFF</t>
  </si>
  <si>
    <t>DESCRIÇÃO</t>
  </si>
  <si>
    <t>CALENDÁRIO</t>
  </si>
  <si>
    <t>Responsável</t>
  </si>
  <si>
    <t>Mês 01</t>
  </si>
  <si>
    <t>Mês 02</t>
  </si>
  <si>
    <t>Mês 03</t>
  </si>
  <si>
    <t>Mês 04</t>
  </si>
  <si>
    <t>Mês 09</t>
  </si>
  <si>
    <t>Mês 10</t>
  </si>
  <si>
    <t>Mês 11</t>
  </si>
  <si>
    <t>Mês 12</t>
  </si>
  <si>
    <t>5 Dias</t>
  </si>
  <si>
    <t>10 Dias</t>
  </si>
  <si>
    <t>15 Dias</t>
  </si>
  <si>
    <t>20 Dias</t>
  </si>
  <si>
    <t>25 Dias</t>
  </si>
  <si>
    <t>30 Dias</t>
  </si>
  <si>
    <t>Serviços Preliminares</t>
  </si>
  <si>
    <t>Serviço de sondagem de 03 furos, à percussão</t>
  </si>
  <si>
    <t>Contratada</t>
  </si>
  <si>
    <t>Projeto Básico</t>
  </si>
  <si>
    <t>Desenvolvimento</t>
  </si>
  <si>
    <t>Análise do PB e Relatório Preliminar</t>
  </si>
  <si>
    <t>Fiscal</t>
  </si>
  <si>
    <t>Correção do PB</t>
  </si>
  <si>
    <t>Relatório Final</t>
  </si>
  <si>
    <t>Projeto Legal</t>
  </si>
  <si>
    <t>Tramitação do PL</t>
  </si>
  <si>
    <t>Total Geral - Medição s/ administração</t>
  </si>
  <si>
    <t>% mensal s/ administração</t>
  </si>
  <si>
    <t>% acumulado s/ administração</t>
  </si>
  <si>
    <t xml:space="preserve">O VALOR CORRESPONDENTE A 20% DO PROJETO BÁSICO SERÁ PAGO NO RECEBIMENTO DA APROVAÇÃO DO PROJETO LEGAL </t>
  </si>
  <si>
    <t>O PROJETO LEGAL SOMENTE SERÁ PAGO NA ENTREGA DO DOCUMENTO DEVIDAMENTE APROVADO PELOS ÓRGÃOS COMPETENTES</t>
  </si>
  <si>
    <t>- A planilha deve ser assinada pelo responsável técnico pela sua confecção (Art. 14 Lei 5.194/66), identificado através de carimbo com número do CREA/CAU e pelo representante legal da empresa.</t>
  </si>
  <si>
    <t>Orçamento realizado em Jul/2022;</t>
  </si>
  <si>
    <t>Incluso BDI desonerado sobre preço unitário de: 22,47 %</t>
  </si>
  <si>
    <r>
      <t>A referência utilizada como base de custos é o SINAPI, SCO, SBC e EMOP de Mai/2022</t>
    </r>
    <r>
      <rPr>
        <sz val="10"/>
        <color indexed="10"/>
        <rFont val="Verdana"/>
        <family val="2"/>
      </rPr>
      <t>;</t>
    </r>
  </si>
  <si>
    <t xml:space="preserve">As composições que não constam no SINAPI, procedeu-se a obtenção da composição em outra fonte (SBC, SCO ou EMOP) e utilizou-se como base de cálculo os insumos do SINAPI.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</si>
</sst>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  <numFmt numFmtId="170" formatCode="[$R$]#,##0.00"/>
    <numFmt numFmtId="171" formatCode="&quot;R$ &quot;#,##0.00;[Red]&quot;-R$ &quot;#,##0.00"/>
    <numFmt numFmtId="172" formatCode="&quot;R$ &quot;#,##0.00"/>
    <numFmt numFmtId="173" formatCode="[$R$ -416]#,##0.00"/>
  </numFmts>
  <fonts count="7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12"/>
      <name val="Courier"/>
      <family val="3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2"/>
      <name val="Verdana"/>
      <family val="2"/>
    </font>
    <font>
      <sz val="11"/>
      <name val="Arial"/>
      <family val="1"/>
      <charset val="1"/>
    </font>
    <font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9"/>
      <name val="Arial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  <font>
      <sz val="11"/>
      <name val="Calibri"/>
      <family val="2"/>
    </font>
    <font>
      <b/>
      <sz val="9"/>
      <color rgb="FF000000"/>
      <name val="Arial"/>
      <family val="2"/>
    </font>
    <font>
      <sz val="11"/>
      <color rgb="FFFF0000"/>
      <name val="Calibri"/>
      <family val="2"/>
    </font>
  </fonts>
  <fills count="4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theme="3" tint="0.79998168889431442"/>
        <bgColor rgb="FFFF9900"/>
      </patternFill>
    </fill>
    <fill>
      <patternFill patternType="solid">
        <fgColor theme="4" tint="0.79998168889431442"/>
        <bgColor rgb="FFFF9900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  <fill>
      <patternFill patternType="solid">
        <fgColor rgb="FF0066CC"/>
        <bgColor rgb="FF0066CC"/>
      </patternFill>
    </fill>
    <fill>
      <patternFill patternType="solid">
        <fgColor theme="0"/>
        <bgColor rgb="FFA5A5A5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FFFFFF"/>
      </patternFill>
    </fill>
  </fills>
  <borders count="9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hair">
        <color auto="1"/>
      </left>
      <right style="hair">
        <color auto="1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auto="1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/>
      <bottom style="double">
        <color rgb="FF000000"/>
      </bottom>
      <diagonal/>
    </border>
  </borders>
  <cellStyleXfs count="16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8" borderId="0" applyNumberFormat="0" applyBorder="0" applyAlignment="0" applyProtection="0"/>
    <xf numFmtId="0" fontId="5" fillId="12" borderId="0" applyNumberFormat="0" applyBorder="0" applyAlignment="0" applyProtection="0"/>
    <xf numFmtId="0" fontId="5" fillId="3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17" fillId="6" borderId="0" applyNumberFormat="0" applyBorder="0" applyAlignment="0" applyProtection="0"/>
    <xf numFmtId="0" fontId="7" fillId="2" borderId="1" applyNumberFormat="0" applyAlignment="0" applyProtection="0"/>
    <xf numFmtId="0" fontId="8" fillId="16" borderId="2" applyNumberFormat="0" applyAlignment="0" applyProtection="0"/>
    <xf numFmtId="165" fontId="18" fillId="0" borderId="0" applyFill="0" applyBorder="0" applyAlignment="0" applyProtection="0"/>
    <xf numFmtId="0" fontId="19" fillId="0" borderId="0"/>
    <xf numFmtId="0" fontId="14" fillId="0" borderId="0" applyNumberFormat="0" applyFill="0" applyBorder="0" applyAlignment="0" applyProtection="0"/>
    <xf numFmtId="0" fontId="6" fillId="7" borderId="0" applyNumberFormat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0" fillId="3" borderId="1" applyNumberFormat="0" applyAlignment="0" applyProtection="0"/>
    <xf numFmtId="0" fontId="9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10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4" borderId="7" applyNumberFormat="0" applyFont="0" applyAlignment="0" applyProtection="0"/>
    <xf numFmtId="0" fontId="12" fillId="2" borderId="8" applyNumberFormat="0" applyAlignment="0" applyProtection="0"/>
    <xf numFmtId="9" fontId="2" fillId="0" borderId="0" applyFont="0" applyFill="0" applyBorder="0" applyAlignment="0" applyProtection="0"/>
    <xf numFmtId="9" fontId="18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6" fontId="1" fillId="0" borderId="0"/>
    <xf numFmtId="164" fontId="18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67" fontId="18" fillId="0" borderId="0"/>
    <xf numFmtId="0" fontId="13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8" fontId="26" fillId="0" borderId="0"/>
    <xf numFmtId="0" fontId="35" fillId="0" borderId="0"/>
    <xf numFmtId="9" fontId="35" fillId="0" borderId="0" applyBorder="0" applyProtection="0"/>
    <xf numFmtId="0" fontId="35" fillId="18" borderId="0" applyBorder="0" applyProtection="0"/>
    <xf numFmtId="0" fontId="35" fillId="19" borderId="0" applyBorder="0" applyProtection="0"/>
    <xf numFmtId="0" fontId="35" fillId="20" borderId="0" applyBorder="0" applyProtection="0"/>
    <xf numFmtId="0" fontId="35" fillId="18" borderId="0" applyBorder="0" applyProtection="0"/>
    <xf numFmtId="0" fontId="35" fillId="21" borderId="0" applyBorder="0" applyProtection="0"/>
    <xf numFmtId="0" fontId="35" fillId="19" borderId="0" applyBorder="0" applyProtection="0"/>
    <xf numFmtId="0" fontId="35" fillId="22" borderId="0" applyBorder="0" applyProtection="0"/>
    <xf numFmtId="0" fontId="35" fillId="23" borderId="0" applyBorder="0" applyProtection="0"/>
    <xf numFmtId="0" fontId="35" fillId="24" borderId="0" applyBorder="0" applyProtection="0"/>
    <xf numFmtId="0" fontId="35" fillId="22" borderId="0" applyBorder="0" applyProtection="0"/>
    <xf numFmtId="0" fontId="35" fillId="25" borderId="0" applyBorder="0" applyProtection="0"/>
    <xf numFmtId="0" fontId="35" fillId="19" borderId="0" applyBorder="0" applyProtection="0"/>
    <xf numFmtId="0" fontId="36" fillId="26" borderId="0" applyBorder="0" applyProtection="0"/>
    <xf numFmtId="0" fontId="36" fillId="23" borderId="0" applyBorder="0" applyProtection="0"/>
    <xf numFmtId="0" fontId="36" fillId="24" borderId="0" applyBorder="0" applyProtection="0"/>
    <xf numFmtId="0" fontId="36" fillId="22" borderId="0" applyBorder="0" applyProtection="0"/>
    <xf numFmtId="0" fontId="36" fillId="26" borderId="0" applyBorder="0" applyProtection="0"/>
    <xf numFmtId="0" fontId="36" fillId="19" borderId="0" applyBorder="0" applyProtection="0"/>
    <xf numFmtId="0" fontId="36" fillId="26" borderId="0" applyBorder="0" applyProtection="0"/>
    <xf numFmtId="0" fontId="36" fillId="27" borderId="0" applyBorder="0" applyProtection="0"/>
    <xf numFmtId="0" fontId="36" fillId="27" borderId="0" applyBorder="0" applyProtection="0"/>
    <xf numFmtId="0" fontId="36" fillId="28" borderId="0" applyBorder="0" applyProtection="0"/>
    <xf numFmtId="0" fontId="36" fillId="26" borderId="0" applyBorder="0" applyProtection="0"/>
    <xf numFmtId="0" fontId="36" fillId="29" borderId="0" applyBorder="0" applyProtection="0"/>
    <xf numFmtId="0" fontId="37" fillId="30" borderId="0" applyBorder="0" applyProtection="0"/>
    <xf numFmtId="0" fontId="38" fillId="18" borderId="25" applyProtection="0"/>
    <xf numFmtId="0" fontId="39" fillId="31" borderId="26" applyProtection="0"/>
    <xf numFmtId="0" fontId="40" fillId="0" borderId="0" applyBorder="0" applyProtection="0"/>
    <xf numFmtId="0" fontId="41" fillId="32" borderId="0" applyBorder="0" applyProtection="0"/>
    <xf numFmtId="0" fontId="42" fillId="0" borderId="27" applyProtection="0"/>
    <xf numFmtId="0" fontId="43" fillId="0" borderId="28" applyProtection="0"/>
    <xf numFmtId="0" fontId="44" fillId="0" borderId="29" applyProtection="0"/>
    <xf numFmtId="0" fontId="44" fillId="0" borderId="0" applyBorder="0" applyProtection="0"/>
    <xf numFmtId="0" fontId="45" fillId="19" borderId="25" applyProtection="0"/>
    <xf numFmtId="0" fontId="46" fillId="0" borderId="3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0" fontId="47" fillId="24" borderId="0" applyBorder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168" fontId="48" fillId="0" borderId="0"/>
    <xf numFmtId="0" fontId="19" fillId="0" borderId="0"/>
    <xf numFmtId="0" fontId="19" fillId="0" borderId="0"/>
    <xf numFmtId="0" fontId="35" fillId="20" borderId="31" applyProtection="0"/>
    <xf numFmtId="0" fontId="49" fillId="18" borderId="32" applyProtection="0"/>
    <xf numFmtId="9" fontId="19" fillId="0" borderId="0" applyBorder="0" applyProtection="0"/>
    <xf numFmtId="9" fontId="35" fillId="0" borderId="0"/>
    <xf numFmtId="9" fontId="35" fillId="0" borderId="0" applyBorder="0" applyProtection="0"/>
    <xf numFmtId="166" fontId="35" fillId="0" borderId="0" applyBorder="0" applyProtection="0"/>
    <xf numFmtId="166" fontId="35" fillId="0" borderId="0" applyBorder="0" applyProtection="0"/>
    <xf numFmtId="166" fontId="35" fillId="0" borderId="0" applyBorder="0" applyProtection="0"/>
    <xf numFmtId="167" fontId="19" fillId="0" borderId="0" applyBorder="0" applyProtection="0"/>
    <xf numFmtId="167" fontId="19" fillId="0" borderId="0" applyBorder="0" applyProtection="0"/>
    <xf numFmtId="166" fontId="35" fillId="0" borderId="0"/>
    <xf numFmtId="167" fontId="35" fillId="0" borderId="0" applyBorder="0" applyProtection="0"/>
    <xf numFmtId="0" fontId="50" fillId="0" borderId="0" applyBorder="0" applyProtection="0"/>
    <xf numFmtId="0" fontId="51" fillId="0" borderId="33" applyProtection="0"/>
    <xf numFmtId="0" fontId="51" fillId="0" borderId="33" applyProtection="0"/>
    <xf numFmtId="0" fontId="52" fillId="0" borderId="0" applyBorder="0" applyProtection="0"/>
    <xf numFmtId="0" fontId="52" fillId="0" borderId="0" applyBorder="0" applyProtection="0"/>
    <xf numFmtId="167" fontId="19" fillId="0" borderId="0"/>
    <xf numFmtId="0" fontId="53" fillId="0" borderId="0" applyBorder="0" applyProtection="0"/>
    <xf numFmtId="0" fontId="55" fillId="0" borderId="0"/>
    <xf numFmtId="0" fontId="67" fillId="0" borderId="0"/>
    <xf numFmtId="43" fontId="68" fillId="0" borderId="0" applyFont="0" applyFill="0" applyBorder="0" applyAlignment="0" applyProtection="0"/>
    <xf numFmtId="0" fontId="70" fillId="0" borderId="0"/>
  </cellStyleXfs>
  <cellXfs count="330">
    <xf numFmtId="0" fontId="0" fillId="0" borderId="0" xfId="0"/>
    <xf numFmtId="0" fontId="3" fillId="0" borderId="0" xfId="0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44" fontId="3" fillId="0" borderId="0" xfId="38" applyFont="1"/>
    <xf numFmtId="0" fontId="25" fillId="0" borderId="0" xfId="0" applyFont="1" applyAlignment="1"/>
    <xf numFmtId="0" fontId="18" fillId="0" borderId="0" xfId="0" applyFont="1"/>
    <xf numFmtId="4" fontId="18" fillId="0" borderId="0" xfId="0" applyNumberFormat="1" applyFont="1"/>
    <xf numFmtId="0" fontId="18" fillId="0" borderId="0" xfId="0" applyFont="1" applyBorder="1" applyAlignment="1">
      <alignment horizontal="center"/>
    </xf>
    <xf numFmtId="0" fontId="18" fillId="0" borderId="0" xfId="0" applyFont="1" applyAlignment="1">
      <alignment horizontal="left" wrapText="1"/>
    </xf>
    <xf numFmtId="2" fontId="18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right"/>
    </xf>
    <xf numFmtId="44" fontId="18" fillId="0" borderId="0" xfId="38" applyFont="1"/>
    <xf numFmtId="44" fontId="28" fillId="0" borderId="0" xfId="38" applyFont="1"/>
    <xf numFmtId="0" fontId="28" fillId="0" borderId="0" xfId="0" applyFont="1"/>
    <xf numFmtId="43" fontId="18" fillId="0" borderId="0" xfId="0" applyNumberFormat="1" applyFont="1" applyAlignment="1">
      <alignment horizontal="right"/>
    </xf>
    <xf numFmtId="49" fontId="18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left" wrapText="1"/>
    </xf>
    <xf numFmtId="43" fontId="3" fillId="0" borderId="0" xfId="0" applyNumberFormat="1" applyFont="1" applyAlignment="1">
      <alignment horizontal="right"/>
    </xf>
    <xf numFmtId="44" fontId="4" fillId="0" borderId="0" xfId="38" applyFont="1"/>
    <xf numFmtId="0" fontId="4" fillId="0" borderId="0" xfId="0" applyFont="1"/>
    <xf numFmtId="10" fontId="3" fillId="17" borderId="10" xfId="60" applyNumberFormat="1" applyFont="1" applyFill="1" applyBorder="1" applyAlignment="1">
      <alignment horizontal="right" vertical="center"/>
    </xf>
    <xf numFmtId="4" fontId="3" fillId="17" borderId="10" xfId="38" applyNumberFormat="1" applyFont="1" applyFill="1" applyBorder="1" applyAlignment="1">
      <alignment vertical="center"/>
    </xf>
    <xf numFmtId="4" fontId="3" fillId="17" borderId="11" xfId="38" applyNumberFormat="1" applyFont="1" applyFill="1" applyBorder="1" applyAlignment="1">
      <alignment vertical="center"/>
    </xf>
    <xf numFmtId="4" fontId="3" fillId="17" borderId="10" xfId="79" applyNumberFormat="1" applyFont="1" applyFill="1" applyBorder="1" applyAlignment="1">
      <alignment vertical="center" wrapText="1"/>
    </xf>
    <xf numFmtId="0" fontId="3" fillId="17" borderId="10" xfId="0" applyFont="1" applyFill="1" applyBorder="1" applyAlignment="1">
      <alignment horizontal="center" vertical="center" wrapText="1"/>
    </xf>
    <xf numFmtId="10" fontId="3" fillId="17" borderId="11" xfId="60" applyNumberFormat="1" applyFont="1" applyFill="1" applyBorder="1" applyAlignment="1">
      <alignment vertical="center"/>
    </xf>
    <xf numFmtId="166" fontId="3" fillId="33" borderId="10" xfId="80" applyNumberFormat="1" applyFont="1" applyFill="1" applyBorder="1" applyAlignment="1">
      <alignment horizontal="right" vertical="center"/>
    </xf>
    <xf numFmtId="49" fontId="3" fillId="33" borderId="10" xfId="135" applyNumberFormat="1" applyFont="1" applyFill="1" applyBorder="1" applyAlignment="1">
      <alignment horizontal="center" vertical="center" wrapText="1"/>
    </xf>
    <xf numFmtId="0" fontId="3" fillId="33" borderId="10" xfId="135" applyNumberFormat="1" applyFont="1" applyFill="1" applyBorder="1" applyAlignment="1">
      <alignment horizontal="center" vertical="center"/>
    </xf>
    <xf numFmtId="4" fontId="3" fillId="33" borderId="10" xfId="80" applyNumberFormat="1" applyFont="1" applyFill="1" applyBorder="1" applyAlignment="1">
      <alignment horizontal="center" vertical="center" wrapText="1"/>
    </xf>
    <xf numFmtId="0" fontId="34" fillId="0" borderId="0" xfId="0" applyFont="1"/>
    <xf numFmtId="0" fontId="56" fillId="0" borderId="0" xfId="0" applyFont="1"/>
    <xf numFmtId="0" fontId="60" fillId="0" borderId="0" xfId="0" applyFont="1" applyAlignment="1">
      <alignment vertical="center" textRotation="255"/>
    </xf>
    <xf numFmtId="0" fontId="25" fillId="0" borderId="0" xfId="0" applyFont="1"/>
    <xf numFmtId="0" fontId="3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6" fillId="0" borderId="0" xfId="0" applyFont="1" applyAlignment="1">
      <alignment horizontal="left" wrapText="1"/>
    </xf>
    <xf numFmtId="0" fontId="27" fillId="0" borderId="0" xfId="0" applyFont="1" applyAlignment="1">
      <alignment vertical="center" textRotation="255"/>
    </xf>
    <xf numFmtId="0" fontId="59" fillId="0" borderId="0" xfId="0" applyFont="1"/>
    <xf numFmtId="0" fontId="30" fillId="0" borderId="0" xfId="0" applyFont="1" applyBorder="1" applyAlignment="1" applyProtection="1">
      <alignment vertical="top" wrapText="1"/>
      <protection locked="0"/>
    </xf>
    <xf numFmtId="0" fontId="65" fillId="0" borderId="0" xfId="0" applyFont="1" applyAlignment="1">
      <alignment horizontal="center" vertical="center" wrapText="1"/>
    </xf>
    <xf numFmtId="0" fontId="65" fillId="0" borderId="0" xfId="0" applyFont="1" applyAlignment="1">
      <alignment vertical="center" wrapText="1"/>
    </xf>
    <xf numFmtId="0" fontId="66" fillId="0" borderId="0" xfId="0" applyFont="1" applyAlignment="1">
      <alignment vertical="center"/>
    </xf>
    <xf numFmtId="44" fontId="4" fillId="35" borderId="10" xfId="38" applyFont="1" applyFill="1" applyBorder="1" applyAlignment="1">
      <alignment horizontal="center" vertical="center" wrapText="1"/>
    </xf>
    <xf numFmtId="44" fontId="4" fillId="35" borderId="43" xfId="38" applyFont="1" applyFill="1" applyBorder="1" applyAlignment="1">
      <alignment horizontal="center" vertical="center" wrapText="1"/>
    </xf>
    <xf numFmtId="44" fontId="4" fillId="35" borderId="17" xfId="38" applyFont="1" applyFill="1" applyBorder="1" applyAlignment="1">
      <alignment horizontal="center" vertical="center" wrapText="1"/>
    </xf>
    <xf numFmtId="44" fontId="4" fillId="35" borderId="22" xfId="38" applyFont="1" applyFill="1" applyBorder="1" applyAlignment="1">
      <alignment horizontal="center" vertical="center" wrapText="1"/>
    </xf>
    <xf numFmtId="0" fontId="58" fillId="34" borderId="48" xfId="0" applyFont="1" applyFill="1" applyBorder="1" applyAlignment="1">
      <alignment horizontal="center" vertical="center" wrapText="1"/>
    </xf>
    <xf numFmtId="2" fontId="58" fillId="34" borderId="14" xfId="0" applyNumberFormat="1" applyFont="1" applyFill="1" applyBorder="1" applyAlignment="1">
      <alignment horizontal="left" vertical="center" wrapText="1"/>
    </xf>
    <xf numFmtId="10" fontId="57" fillId="34" borderId="14" xfId="78" applyNumberFormat="1" applyFont="1" applyFill="1" applyBorder="1" applyAlignment="1">
      <alignment horizontal="center" vertical="center"/>
    </xf>
    <xf numFmtId="4" fontId="58" fillId="34" borderId="49" xfId="0" applyNumberFormat="1" applyFont="1" applyFill="1" applyBorder="1" applyAlignment="1">
      <alignment vertical="center"/>
    </xf>
    <xf numFmtId="10" fontId="57" fillId="34" borderId="37" xfId="78" applyNumberFormat="1" applyFont="1" applyFill="1" applyBorder="1" applyAlignment="1">
      <alignment horizontal="center" vertical="center"/>
    </xf>
    <xf numFmtId="4" fontId="58" fillId="34" borderId="50" xfId="0" applyNumberFormat="1" applyFont="1" applyFill="1" applyBorder="1" applyAlignment="1">
      <alignment vertical="center"/>
    </xf>
    <xf numFmtId="0" fontId="58" fillId="17" borderId="51" xfId="0" applyFont="1" applyFill="1" applyBorder="1" applyAlignment="1">
      <alignment horizontal="center" vertical="center" wrapText="1"/>
    </xf>
    <xf numFmtId="0" fontId="57" fillId="17" borderId="10" xfId="0" applyFont="1" applyFill="1" applyBorder="1" applyAlignment="1">
      <alignment horizontal="center" vertical="center" wrapText="1"/>
    </xf>
    <xf numFmtId="10" fontId="57" fillId="0" borderId="10" xfId="0" applyNumberFormat="1" applyFont="1" applyBorder="1"/>
    <xf numFmtId="0" fontId="57" fillId="0" borderId="16" xfId="0" applyFont="1" applyBorder="1"/>
    <xf numFmtId="10" fontId="57" fillId="0" borderId="43" xfId="0" applyNumberFormat="1" applyFont="1" applyBorder="1"/>
    <xf numFmtId="0" fontId="57" fillId="0" borderId="44" xfId="0" applyFont="1" applyBorder="1"/>
    <xf numFmtId="0" fontId="58" fillId="34" borderId="51" xfId="0" applyFont="1" applyFill="1" applyBorder="1" applyAlignment="1">
      <alignment horizontal="center" vertical="center" wrapText="1"/>
    </xf>
    <xf numFmtId="2" fontId="58" fillId="34" borderId="10" xfId="0" applyNumberFormat="1" applyFont="1" applyFill="1" applyBorder="1" applyAlignment="1">
      <alignment horizontal="left" vertical="center" wrapText="1"/>
    </xf>
    <xf numFmtId="10" fontId="57" fillId="34" borderId="10" xfId="78" applyNumberFormat="1" applyFont="1" applyFill="1" applyBorder="1" applyAlignment="1">
      <alignment horizontal="center" vertical="center"/>
    </xf>
    <xf numFmtId="4" fontId="58" fillId="34" borderId="16" xfId="0" applyNumberFormat="1" applyFont="1" applyFill="1" applyBorder="1"/>
    <xf numFmtId="4" fontId="58" fillId="34" borderId="44" xfId="0" applyNumberFormat="1" applyFont="1" applyFill="1" applyBorder="1"/>
    <xf numFmtId="10" fontId="57" fillId="17" borderId="10" xfId="0" applyNumberFormat="1" applyFont="1" applyFill="1" applyBorder="1"/>
    <xf numFmtId="0" fontId="58" fillId="0" borderId="16" xfId="0" applyFont="1" applyBorder="1"/>
    <xf numFmtId="10" fontId="57" fillId="17" borderId="43" xfId="0" applyNumberFormat="1" applyFont="1" applyFill="1" applyBorder="1"/>
    <xf numFmtId="0" fontId="58" fillId="0" borderId="44" xfId="0" applyFont="1" applyBorder="1"/>
    <xf numFmtId="10" fontId="57" fillId="35" borderId="54" xfId="0" applyNumberFormat="1" applyFont="1" applyFill="1" applyBorder="1" applyAlignment="1">
      <alignment horizontal="center" vertical="center"/>
    </xf>
    <xf numFmtId="4" fontId="58" fillId="35" borderId="55" xfId="38" applyNumberFormat="1" applyFont="1" applyFill="1" applyBorder="1" applyAlignment="1">
      <alignment vertical="center"/>
    </xf>
    <xf numFmtId="4" fontId="58" fillId="35" borderId="56" xfId="38" applyNumberFormat="1" applyFont="1" applyFill="1" applyBorder="1" applyAlignment="1">
      <alignment vertical="center"/>
    </xf>
    <xf numFmtId="0" fontId="4" fillId="17" borderId="14" xfId="0" applyFont="1" applyFill="1" applyBorder="1" applyAlignment="1">
      <alignment horizontal="center" vertical="center" wrapText="1"/>
    </xf>
    <xf numFmtId="0" fontId="4" fillId="34" borderId="17" xfId="0" applyFont="1" applyFill="1" applyBorder="1" applyAlignment="1">
      <alignment horizontal="center" vertical="center" wrapText="1"/>
    </xf>
    <xf numFmtId="0" fontId="4" fillId="34" borderId="46" xfId="0" applyFont="1" applyFill="1" applyBorder="1" applyAlignment="1">
      <alignment horizontal="center" vertical="center" wrapText="1"/>
    </xf>
    <xf numFmtId="4" fontId="3" fillId="17" borderId="16" xfId="38" applyNumberFormat="1" applyFont="1" applyFill="1" applyBorder="1" applyAlignment="1">
      <alignment vertical="center"/>
    </xf>
    <xf numFmtId="0" fontId="3" fillId="0" borderId="53" xfId="0" applyFont="1" applyBorder="1" applyAlignment="1">
      <alignment horizontal="center"/>
    </xf>
    <xf numFmtId="49" fontId="3" fillId="0" borderId="53" xfId="0" applyNumberFormat="1" applyFont="1" applyBorder="1" applyAlignment="1">
      <alignment horizontal="center"/>
    </xf>
    <xf numFmtId="0" fontId="3" fillId="0" borderId="61" xfId="0" applyFont="1" applyBorder="1" applyAlignment="1">
      <alignment horizontal="left" wrapText="1"/>
    </xf>
    <xf numFmtId="0" fontId="3" fillId="33" borderId="51" xfId="135" applyNumberFormat="1" applyFont="1" applyFill="1" applyBorder="1" applyAlignment="1">
      <alignment horizontal="center" vertical="center"/>
    </xf>
    <xf numFmtId="10" fontId="4" fillId="35" borderId="76" xfId="60" applyNumberFormat="1" applyFont="1" applyFill="1" applyBorder="1" applyAlignment="1" applyProtection="1">
      <alignment vertical="center" wrapText="1"/>
      <protection locked="0"/>
    </xf>
    <xf numFmtId="2" fontId="4" fillId="35" borderId="77" xfId="159" applyNumberFormat="1" applyFont="1" applyFill="1" applyBorder="1" applyAlignment="1" applyProtection="1">
      <alignment vertical="center" wrapText="1"/>
      <protection locked="0"/>
    </xf>
    <xf numFmtId="0" fontId="4" fillId="17" borderId="35" xfId="0" applyFont="1" applyFill="1" applyBorder="1" applyAlignment="1">
      <alignment horizontal="center" vertical="center" wrapText="1"/>
    </xf>
    <xf numFmtId="0" fontId="4" fillId="17" borderId="49" xfId="0" applyFont="1" applyFill="1" applyBorder="1" applyAlignment="1">
      <alignment horizontal="center" vertical="center" wrapText="1"/>
    </xf>
    <xf numFmtId="0" fontId="65" fillId="17" borderId="0" xfId="0" applyFont="1" applyFill="1" applyBorder="1" applyAlignment="1">
      <alignment horizontal="center" vertical="center"/>
    </xf>
    <xf numFmtId="0" fontId="4" fillId="34" borderId="17" xfId="0" applyFont="1" applyFill="1" applyBorder="1" applyAlignment="1" applyProtection="1">
      <alignment horizontal="center" vertical="center" wrapText="1"/>
      <protection locked="0"/>
    </xf>
    <xf numFmtId="2" fontId="3" fillId="17" borderId="14" xfId="0" applyNumberFormat="1" applyFont="1" applyFill="1" applyBorder="1" applyAlignment="1" applyProtection="1">
      <alignment horizontal="left" vertical="center" wrapText="1"/>
    </xf>
    <xf numFmtId="2" fontId="3" fillId="17" borderId="14" xfId="0" applyNumberFormat="1" applyFont="1" applyFill="1" applyBorder="1" applyAlignment="1">
      <alignment horizontal="center" vertical="center"/>
    </xf>
    <xf numFmtId="43" fontId="3" fillId="17" borderId="14" xfId="0" applyNumberFormat="1" applyFont="1" applyFill="1" applyBorder="1" applyAlignment="1">
      <alignment horizontal="center" vertical="center" wrapText="1"/>
    </xf>
    <xf numFmtId="0" fontId="3" fillId="36" borderId="48" xfId="80" applyFont="1" applyFill="1" applyBorder="1" applyAlignment="1">
      <alignment horizontal="center" vertical="center"/>
    </xf>
    <xf numFmtId="49" fontId="3" fillId="36" borderId="14" xfId="80" applyNumberFormat="1" applyFont="1" applyFill="1" applyBorder="1" applyAlignment="1">
      <alignment horizontal="center" vertical="center"/>
    </xf>
    <xf numFmtId="0" fontId="3" fillId="36" borderId="14" xfId="80" applyFont="1" applyFill="1" applyBorder="1" applyAlignment="1" applyProtection="1">
      <alignment horizontal="center" vertical="center" wrapText="1"/>
    </xf>
    <xf numFmtId="0" fontId="4" fillId="37" borderId="73" xfId="80" applyFont="1" applyFill="1" applyBorder="1" applyAlignment="1">
      <alignment horizontal="center" vertical="center"/>
    </xf>
    <xf numFmtId="49" fontId="3" fillId="37" borderId="21" xfId="80" applyNumberFormat="1" applyFont="1" applyFill="1" applyBorder="1" applyAlignment="1">
      <alignment horizontal="center" vertical="center"/>
    </xf>
    <xf numFmtId="0" fontId="3" fillId="37" borderId="21" xfId="80" applyFont="1" applyFill="1" applyBorder="1" applyAlignment="1" applyProtection="1">
      <alignment horizontal="center" vertical="center" wrapText="1"/>
    </xf>
    <xf numFmtId="2" fontId="4" fillId="35" borderId="21" xfId="0" applyNumberFormat="1" applyFont="1" applyFill="1" applyBorder="1" applyAlignment="1" applyProtection="1">
      <alignment horizontal="left" vertical="center" wrapText="1"/>
    </xf>
    <xf numFmtId="2" fontId="3" fillId="35" borderId="21" xfId="0" applyNumberFormat="1" applyFont="1" applyFill="1" applyBorder="1" applyAlignment="1">
      <alignment horizontal="center" vertical="center"/>
    </xf>
    <xf numFmtId="43" fontId="3" fillId="35" borderId="21" xfId="0" applyNumberFormat="1" applyFont="1" applyFill="1" applyBorder="1" applyAlignment="1">
      <alignment horizontal="center" vertical="center" wrapText="1"/>
    </xf>
    <xf numFmtId="0" fontId="4" fillId="35" borderId="21" xfId="0" applyFont="1" applyFill="1" applyBorder="1" applyAlignment="1">
      <alignment horizontal="center" vertical="center" wrapText="1"/>
    </xf>
    <xf numFmtId="0" fontId="4" fillId="37" borderId="48" xfId="80" applyFont="1" applyFill="1" applyBorder="1" applyAlignment="1">
      <alignment horizontal="center" vertical="center"/>
    </xf>
    <xf numFmtId="49" fontId="3" fillId="37" borderId="14" xfId="80" applyNumberFormat="1" applyFont="1" applyFill="1" applyBorder="1" applyAlignment="1">
      <alignment horizontal="center" vertical="center"/>
    </xf>
    <xf numFmtId="0" fontId="3" fillId="37" borderId="14" xfId="80" applyFont="1" applyFill="1" applyBorder="1" applyAlignment="1" applyProtection="1">
      <alignment horizontal="center" vertical="center" wrapText="1"/>
    </xf>
    <xf numFmtId="2" fontId="4" fillId="37" borderId="14" xfId="0" applyNumberFormat="1" applyFont="1" applyFill="1" applyBorder="1" applyAlignment="1" applyProtection="1">
      <alignment horizontal="left" vertical="center" wrapText="1"/>
    </xf>
    <xf numFmtId="2" fontId="3" fillId="37" borderId="14" xfId="0" applyNumberFormat="1" applyFont="1" applyFill="1" applyBorder="1" applyAlignment="1">
      <alignment horizontal="center" vertical="center"/>
    </xf>
    <xf numFmtId="43" fontId="3" fillId="37" borderId="14" xfId="0" applyNumberFormat="1" applyFont="1" applyFill="1" applyBorder="1" applyAlignment="1">
      <alignment horizontal="center" vertical="center" wrapText="1"/>
    </xf>
    <xf numFmtId="0" fontId="4" fillId="37" borderId="14" xfId="0" applyFont="1" applyFill="1" applyBorder="1" applyAlignment="1">
      <alignment horizontal="center" vertical="center" wrapText="1"/>
    </xf>
    <xf numFmtId="0" fontId="4" fillId="37" borderId="35" xfId="0" applyFont="1" applyFill="1" applyBorder="1" applyAlignment="1">
      <alignment horizontal="center" vertical="center" wrapText="1"/>
    </xf>
    <xf numFmtId="0" fontId="3" fillId="38" borderId="48" xfId="80" applyFont="1" applyFill="1" applyBorder="1" applyAlignment="1">
      <alignment horizontal="center" vertical="center"/>
    </xf>
    <xf numFmtId="49" fontId="3" fillId="38" borderId="14" xfId="80" applyNumberFormat="1" applyFont="1" applyFill="1" applyBorder="1" applyAlignment="1">
      <alignment horizontal="center" vertical="center"/>
    </xf>
    <xf numFmtId="0" fontId="3" fillId="38" borderId="14" xfId="80" applyFont="1" applyFill="1" applyBorder="1" applyAlignment="1" applyProtection="1">
      <alignment horizontal="center" vertical="center" wrapText="1"/>
    </xf>
    <xf numFmtId="2" fontId="3" fillId="34" borderId="14" xfId="0" applyNumberFormat="1" applyFont="1" applyFill="1" applyBorder="1" applyAlignment="1" applyProtection="1">
      <alignment horizontal="left" vertical="center" wrapText="1"/>
    </xf>
    <xf numFmtId="2" fontId="3" fillId="34" borderId="14" xfId="0" applyNumberFormat="1" applyFont="1" applyFill="1" applyBorder="1" applyAlignment="1">
      <alignment horizontal="center" vertical="center"/>
    </xf>
    <xf numFmtId="43" fontId="3" fillId="34" borderId="14" xfId="0" applyNumberFormat="1" applyFont="1" applyFill="1" applyBorder="1" applyAlignment="1">
      <alignment horizontal="center" vertical="center" wrapText="1"/>
    </xf>
    <xf numFmtId="0" fontId="4" fillId="34" borderId="14" xfId="0" applyFont="1" applyFill="1" applyBorder="1" applyAlignment="1">
      <alignment horizontal="center" vertical="center" wrapText="1"/>
    </xf>
    <xf numFmtId="0" fontId="4" fillId="34" borderId="35" xfId="0" applyFont="1" applyFill="1" applyBorder="1" applyAlignment="1">
      <alignment horizontal="center" vertical="center" wrapText="1"/>
    </xf>
    <xf numFmtId="2" fontId="3" fillId="38" borderId="14" xfId="0" applyNumberFormat="1" applyFont="1" applyFill="1" applyBorder="1" applyAlignment="1" applyProtection="1">
      <alignment horizontal="left" vertical="center" wrapText="1"/>
    </xf>
    <xf numFmtId="2" fontId="3" fillId="38" borderId="14" xfId="0" applyNumberFormat="1" applyFont="1" applyFill="1" applyBorder="1" applyAlignment="1">
      <alignment horizontal="center" vertical="center"/>
    </xf>
    <xf numFmtId="43" fontId="3" fillId="38" borderId="14" xfId="0" applyNumberFormat="1" applyFont="1" applyFill="1" applyBorder="1" applyAlignment="1">
      <alignment horizontal="center" vertical="center" wrapText="1"/>
    </xf>
    <xf numFmtId="0" fontId="4" fillId="38" borderId="14" xfId="0" applyFont="1" applyFill="1" applyBorder="1" applyAlignment="1">
      <alignment horizontal="center" vertical="center" wrapText="1"/>
    </xf>
    <xf numFmtId="0" fontId="4" fillId="38" borderId="35" xfId="0" applyFont="1" applyFill="1" applyBorder="1" applyAlignment="1">
      <alignment horizontal="center" vertical="center" wrapText="1"/>
    </xf>
    <xf numFmtId="0" fontId="3" fillId="17" borderId="14" xfId="0" applyFont="1" applyFill="1" applyBorder="1" applyAlignment="1">
      <alignment horizontal="center" vertical="center" wrapText="1"/>
    </xf>
    <xf numFmtId="43" fontId="3" fillId="17" borderId="35" xfId="159" applyFont="1" applyFill="1" applyBorder="1" applyAlignment="1">
      <alignment horizontal="center" vertical="center" wrapText="1"/>
    </xf>
    <xf numFmtId="43" fontId="4" fillId="35" borderId="24" xfId="0" applyNumberFormat="1" applyFont="1" applyFill="1" applyBorder="1" applyAlignment="1">
      <alignment horizontal="center" vertical="center" wrapText="1"/>
    </xf>
    <xf numFmtId="43" fontId="3" fillId="34" borderId="35" xfId="0" applyNumberFormat="1" applyFont="1" applyFill="1" applyBorder="1" applyAlignment="1">
      <alignment horizontal="center" vertical="center" wrapText="1"/>
    </xf>
    <xf numFmtId="43" fontId="4" fillId="37" borderId="49" xfId="0" applyNumberFormat="1" applyFont="1" applyFill="1" applyBorder="1" applyAlignment="1">
      <alignment horizontal="center" vertical="center" wrapText="1"/>
    </xf>
    <xf numFmtId="43" fontId="3" fillId="38" borderId="35" xfId="0" applyNumberFormat="1" applyFont="1" applyFill="1" applyBorder="1" applyAlignment="1">
      <alignment horizontal="center" vertical="center" wrapText="1"/>
    </xf>
    <xf numFmtId="43" fontId="4" fillId="35" borderId="78" xfId="159" applyFont="1" applyFill="1" applyBorder="1" applyAlignment="1" applyProtection="1">
      <alignment vertical="center" wrapText="1"/>
      <protection locked="0"/>
    </xf>
    <xf numFmtId="0" fontId="71" fillId="0" borderId="79" xfId="160" applyFont="1" applyBorder="1" applyAlignment="1">
      <alignment horizontal="center"/>
    </xf>
    <xf numFmtId="0" fontId="71" fillId="0" borderId="80" xfId="160" applyFont="1" applyBorder="1" applyAlignment="1">
      <alignment horizontal="center"/>
    </xf>
    <xf numFmtId="0" fontId="70" fillId="0" borderId="0" xfId="160"/>
    <xf numFmtId="0" fontId="71" fillId="0" borderId="0" xfId="160" applyFont="1" applyAlignment="1">
      <alignment horizontal="center"/>
    </xf>
    <xf numFmtId="0" fontId="71" fillId="0" borderId="81" xfId="160" applyFont="1" applyBorder="1" applyAlignment="1">
      <alignment horizontal="center"/>
    </xf>
    <xf numFmtId="0" fontId="71" fillId="0" borderId="83" xfId="160" applyFont="1" applyBorder="1" applyAlignment="1">
      <alignment horizontal="center"/>
    </xf>
    <xf numFmtId="0" fontId="71" fillId="0" borderId="84" xfId="160" applyFont="1" applyBorder="1" applyAlignment="1">
      <alignment horizontal="center"/>
    </xf>
    <xf numFmtId="0" fontId="73" fillId="40" borderId="0" xfId="160" applyFont="1" applyFill="1" applyAlignment="1">
      <alignment horizontal="center" vertical="center" wrapText="1"/>
    </xf>
    <xf numFmtId="0" fontId="73" fillId="39" borderId="83" xfId="160" applyFont="1" applyFill="1" applyBorder="1" applyAlignment="1">
      <alignment horizontal="center" vertical="center" wrapText="1"/>
    </xf>
    <xf numFmtId="0" fontId="73" fillId="39" borderId="84" xfId="160" applyFont="1" applyFill="1" applyBorder="1" applyAlignment="1">
      <alignment horizontal="center" vertical="center" wrapText="1"/>
    </xf>
    <xf numFmtId="0" fontId="71" fillId="0" borderId="88" xfId="160" applyFont="1" applyBorder="1" applyAlignment="1">
      <alignment horizontal="center" vertical="center" textRotation="90"/>
    </xf>
    <xf numFmtId="0" fontId="71" fillId="0" borderId="0" xfId="160" applyFont="1" applyAlignment="1">
      <alignment horizontal="center" vertical="center" textRotation="90"/>
    </xf>
    <xf numFmtId="0" fontId="71" fillId="0" borderId="87" xfId="160" applyFont="1" applyBorder="1" applyAlignment="1">
      <alignment horizontal="center" vertical="center" textRotation="90"/>
    </xf>
    <xf numFmtId="9" fontId="71" fillId="0" borderId="88" xfId="160" applyNumberFormat="1" applyFont="1" applyBorder="1" applyAlignment="1">
      <alignment horizontal="center" vertical="center"/>
    </xf>
    <xf numFmtId="9" fontId="71" fillId="40" borderId="0" xfId="160" applyNumberFormat="1" applyFont="1" applyFill="1" applyAlignment="1">
      <alignment horizontal="center" vertical="center"/>
    </xf>
    <xf numFmtId="9" fontId="71" fillId="0" borderId="87" xfId="160" applyNumberFormat="1" applyFont="1" applyBorder="1" applyAlignment="1">
      <alignment horizontal="center" vertical="center"/>
    </xf>
    <xf numFmtId="0" fontId="67" fillId="40" borderId="0" xfId="160" applyFont="1" applyFill="1"/>
    <xf numFmtId="0" fontId="67" fillId="0" borderId="0" xfId="160" applyFont="1"/>
    <xf numFmtId="0" fontId="71" fillId="0" borderId="13" xfId="160" applyFont="1" applyBorder="1" applyAlignment="1">
      <alignment horizontal="center" vertical="center" textRotation="90"/>
    </xf>
    <xf numFmtId="0" fontId="71" fillId="0" borderId="91" xfId="160" applyFont="1" applyBorder="1" applyAlignment="1">
      <alignment horizontal="center" vertical="center" textRotation="90"/>
    </xf>
    <xf numFmtId="49" fontId="73" fillId="42" borderId="90" xfId="160" applyNumberFormat="1" applyFont="1" applyFill="1" applyBorder="1" applyAlignment="1">
      <alignment horizontal="center" vertical="center" wrapText="1"/>
    </xf>
    <xf numFmtId="170" fontId="73" fillId="42" borderId="13" xfId="160" applyNumberFormat="1" applyFont="1" applyFill="1" applyBorder="1" applyAlignment="1">
      <alignment horizontal="center" vertical="center" wrapText="1"/>
    </xf>
    <xf numFmtId="171" fontId="73" fillId="42" borderId="13" xfId="160" applyNumberFormat="1" applyFont="1" applyFill="1" applyBorder="1" applyAlignment="1">
      <alignment horizontal="center" vertical="center" wrapText="1"/>
    </xf>
    <xf numFmtId="172" fontId="73" fillId="43" borderId="13" xfId="160" applyNumberFormat="1" applyFont="1" applyFill="1" applyBorder="1" applyAlignment="1">
      <alignment horizontal="center" vertical="center" wrapText="1"/>
    </xf>
    <xf numFmtId="9" fontId="73" fillId="44" borderId="13" xfId="160" applyNumberFormat="1" applyFont="1" applyFill="1" applyBorder="1" applyAlignment="1">
      <alignment horizontal="center" vertical="center" wrapText="1"/>
    </xf>
    <xf numFmtId="172" fontId="71" fillId="17" borderId="13" xfId="160" applyNumberFormat="1" applyFont="1" applyFill="1" applyBorder="1" applyAlignment="1">
      <alignment horizontal="center" vertical="center"/>
    </xf>
    <xf numFmtId="9" fontId="71" fillId="41" borderId="13" xfId="160" applyNumberFormat="1" applyFont="1" applyFill="1" applyBorder="1" applyAlignment="1">
      <alignment horizontal="center" vertical="center"/>
    </xf>
    <xf numFmtId="9" fontId="71" fillId="0" borderId="13" xfId="160" applyNumberFormat="1" applyFont="1" applyBorder="1" applyAlignment="1">
      <alignment horizontal="center" vertical="center"/>
    </xf>
    <xf numFmtId="9" fontId="71" fillId="0" borderId="91" xfId="160" applyNumberFormat="1" applyFont="1" applyBorder="1" applyAlignment="1">
      <alignment horizontal="center" vertical="center"/>
    </xf>
    <xf numFmtId="0" fontId="71" fillId="17" borderId="13" xfId="160" applyFont="1" applyFill="1" applyBorder="1" applyAlignment="1">
      <alignment horizontal="center" vertical="center" wrapText="1"/>
    </xf>
    <xf numFmtId="173" fontId="71" fillId="17" borderId="13" xfId="160" applyNumberFormat="1" applyFont="1" applyFill="1" applyBorder="1" applyAlignment="1">
      <alignment horizontal="center" vertical="center"/>
    </xf>
    <xf numFmtId="0" fontId="67" fillId="0" borderId="13" xfId="160" applyFont="1" applyBorder="1"/>
    <xf numFmtId="0" fontId="71" fillId="17" borderId="13" xfId="160" applyFont="1" applyFill="1" applyBorder="1" applyAlignment="1">
      <alignment horizontal="center" vertical="center"/>
    </xf>
    <xf numFmtId="9" fontId="71" fillId="41" borderId="91" xfId="160" applyNumberFormat="1" applyFont="1" applyFill="1" applyBorder="1" applyAlignment="1">
      <alignment horizontal="center" vertical="center"/>
    </xf>
    <xf numFmtId="9" fontId="69" fillId="41" borderId="13" xfId="160" applyNumberFormat="1" applyFont="1" applyFill="1" applyBorder="1"/>
    <xf numFmtId="9" fontId="71" fillId="40" borderId="13" xfId="160" applyNumberFormat="1" applyFont="1" applyFill="1" applyBorder="1" applyAlignment="1">
      <alignment horizontal="center" vertical="center"/>
    </xf>
    <xf numFmtId="9" fontId="71" fillId="0" borderId="13" xfId="160" applyNumberFormat="1" applyFont="1" applyBorder="1" applyAlignment="1">
      <alignment horizontal="center" vertical="center" wrapText="1"/>
    </xf>
    <xf numFmtId="9" fontId="71" fillId="0" borderId="19" xfId="160" applyNumberFormat="1" applyFont="1" applyBorder="1" applyAlignment="1">
      <alignment horizontal="center" vertical="center" wrapText="1"/>
    </xf>
    <xf numFmtId="0" fontId="70" fillId="0" borderId="0" xfId="160" applyBorder="1"/>
    <xf numFmtId="0" fontId="72" fillId="0" borderId="94" xfId="160" applyFont="1" applyBorder="1" applyAlignment="1"/>
    <xf numFmtId="44" fontId="4" fillId="34" borderId="47" xfId="38" applyFont="1" applyFill="1" applyBorder="1" applyAlignment="1" applyProtection="1">
      <alignment horizontal="center" vertical="center" wrapText="1"/>
      <protection locked="0"/>
    </xf>
    <xf numFmtId="4" fontId="3" fillId="35" borderId="20" xfId="0" applyNumberFormat="1" applyFont="1" applyFill="1" applyBorder="1" applyAlignment="1" applyProtection="1">
      <alignment horizontal="right" vertical="center" wrapText="1"/>
      <protection locked="0"/>
    </xf>
    <xf numFmtId="4" fontId="4" fillId="35" borderId="21" xfId="38" applyNumberFormat="1" applyFont="1" applyFill="1" applyBorder="1" applyAlignment="1" applyProtection="1">
      <alignment horizontal="right" vertical="center" wrapText="1"/>
      <protection locked="0"/>
    </xf>
    <xf numFmtId="0" fontId="3" fillId="35" borderId="21" xfId="0" applyFont="1" applyFill="1" applyBorder="1" applyAlignment="1" applyProtection="1">
      <alignment vertical="center"/>
      <protection locked="0"/>
    </xf>
    <xf numFmtId="2" fontId="4" fillId="35" borderId="74" xfId="0" applyNumberFormat="1" applyFont="1" applyFill="1" applyBorder="1" applyAlignment="1" applyProtection="1">
      <alignment vertical="center"/>
      <protection locked="0"/>
    </xf>
    <xf numFmtId="4" fontId="3" fillId="34" borderId="60" xfId="0" applyNumberFormat="1" applyFont="1" applyFill="1" applyBorder="1" applyAlignment="1" applyProtection="1">
      <alignment horizontal="right" vertical="center" wrapText="1"/>
      <protection locked="0"/>
    </xf>
    <xf numFmtId="4" fontId="4" fillId="34" borderId="14" xfId="38" applyNumberFormat="1" applyFont="1" applyFill="1" applyBorder="1" applyAlignment="1" applyProtection="1">
      <alignment horizontal="right" vertical="center" wrapText="1"/>
      <protection locked="0"/>
    </xf>
    <xf numFmtId="0" fontId="3" fillId="34" borderId="14" xfId="0" applyFont="1" applyFill="1" applyBorder="1" applyAlignment="1" applyProtection="1">
      <alignment vertical="center"/>
      <protection locked="0"/>
    </xf>
    <xf numFmtId="2" fontId="3" fillId="34" borderId="14" xfId="159" applyNumberFormat="1" applyFont="1" applyFill="1" applyBorder="1" applyAlignment="1" applyProtection="1">
      <alignment vertical="center"/>
      <protection locked="0"/>
    </xf>
    <xf numFmtId="0" fontId="3" fillId="0" borderId="50" xfId="0" applyFont="1" applyBorder="1" applyAlignment="1" applyProtection="1">
      <alignment vertical="center"/>
      <protection locked="0"/>
    </xf>
    <xf numFmtId="4" fontId="3" fillId="17" borderId="60" xfId="0" applyNumberFormat="1" applyFont="1" applyFill="1" applyBorder="1" applyAlignment="1" applyProtection="1">
      <alignment horizontal="right" vertical="center" wrapText="1"/>
      <protection locked="0"/>
    </xf>
    <xf numFmtId="4" fontId="4" fillId="17" borderId="14" xfId="38" applyNumberFormat="1" applyFont="1" applyFill="1" applyBorder="1" applyAlignment="1" applyProtection="1">
      <alignment horizontal="right" vertical="center" wrapText="1"/>
      <protection locked="0"/>
    </xf>
    <xf numFmtId="4" fontId="3" fillId="0" borderId="14" xfId="0" applyNumberFormat="1" applyFont="1" applyBorder="1" applyAlignment="1" applyProtection="1">
      <alignment vertical="center"/>
      <protection locked="0"/>
    </xf>
    <xf numFmtId="4" fontId="3" fillId="0" borderId="50" xfId="0" applyNumberFormat="1" applyFont="1" applyBorder="1" applyAlignment="1" applyProtection="1">
      <alignment vertical="center"/>
      <protection locked="0"/>
    </xf>
    <xf numFmtId="4" fontId="3" fillId="37" borderId="60" xfId="0" applyNumberFormat="1" applyFont="1" applyFill="1" applyBorder="1" applyAlignment="1" applyProtection="1">
      <alignment horizontal="right" vertical="center" wrapText="1"/>
      <protection locked="0"/>
    </xf>
    <xf numFmtId="4" fontId="4" fillId="37" borderId="14" xfId="38" applyNumberFormat="1" applyFont="1" applyFill="1" applyBorder="1" applyAlignment="1" applyProtection="1">
      <alignment horizontal="right" vertical="center" wrapText="1"/>
      <protection locked="0"/>
    </xf>
    <xf numFmtId="4" fontId="3" fillId="37" borderId="14" xfId="0" applyNumberFormat="1" applyFont="1" applyFill="1" applyBorder="1" applyAlignment="1" applyProtection="1">
      <alignment vertical="center"/>
      <protection locked="0"/>
    </xf>
    <xf numFmtId="4" fontId="4" fillId="37" borderId="50" xfId="0" applyNumberFormat="1" applyFont="1" applyFill="1" applyBorder="1" applyAlignment="1" applyProtection="1">
      <alignment vertical="center"/>
      <protection locked="0"/>
    </xf>
    <xf numFmtId="4" fontId="3" fillId="34" borderId="14" xfId="0" applyNumberFormat="1" applyFont="1" applyFill="1" applyBorder="1" applyAlignment="1" applyProtection="1">
      <alignment vertical="center"/>
      <protection locked="0"/>
    </xf>
    <xf numFmtId="4" fontId="3" fillId="17" borderId="15" xfId="38" applyNumberFormat="1" applyFont="1" applyFill="1" applyBorder="1" applyAlignment="1" applyProtection="1">
      <alignment vertical="center"/>
      <protection locked="0"/>
    </xf>
    <xf numFmtId="4" fontId="3" fillId="17" borderId="10" xfId="0" applyNumberFormat="1" applyFont="1" applyFill="1" applyBorder="1" applyAlignment="1" applyProtection="1">
      <alignment horizontal="right" vertical="center"/>
      <protection locked="0"/>
    </xf>
    <xf numFmtId="0" fontId="3" fillId="0" borderId="10" xfId="0" applyFont="1" applyBorder="1" applyProtection="1">
      <protection locked="0"/>
    </xf>
    <xf numFmtId="0" fontId="3" fillId="0" borderId="44" xfId="0" applyFont="1" applyBorder="1" applyProtection="1">
      <protection locked="0"/>
    </xf>
    <xf numFmtId="0" fontId="25" fillId="0" borderId="0" xfId="0" applyFont="1" applyAlignment="1">
      <alignment horizontal="left" vertical="center" wrapText="1"/>
    </xf>
    <xf numFmtId="0" fontId="24" fillId="0" borderId="0" xfId="0" quotePrefix="1" applyFont="1" applyAlignment="1">
      <alignment horizontal="left" vertical="distributed" wrapText="1"/>
    </xf>
    <xf numFmtId="4" fontId="4" fillId="35" borderId="38" xfId="38" applyNumberFormat="1" applyFont="1" applyFill="1" applyBorder="1" applyAlignment="1">
      <alignment horizontal="center" vertical="center"/>
    </xf>
    <xf numFmtId="4" fontId="4" fillId="35" borderId="39" xfId="38" applyNumberFormat="1" applyFont="1" applyFill="1" applyBorder="1" applyAlignment="1">
      <alignment horizontal="center" vertical="center"/>
    </xf>
    <xf numFmtId="0" fontId="4" fillId="35" borderId="38" xfId="0" applyFont="1" applyFill="1" applyBorder="1" applyAlignment="1">
      <alignment horizontal="center" vertical="center"/>
    </xf>
    <xf numFmtId="0" fontId="4" fillId="35" borderId="45" xfId="0" applyFont="1" applyFill="1" applyBorder="1" applyAlignment="1">
      <alignment horizontal="center" vertical="center"/>
    </xf>
    <xf numFmtId="0" fontId="4" fillId="35" borderId="42" xfId="0" applyFont="1" applyFill="1" applyBorder="1" applyAlignment="1">
      <alignment horizontal="center" vertical="center" wrapText="1"/>
    </xf>
    <xf numFmtId="0" fontId="4" fillId="35" borderId="17" xfId="0" applyFont="1" applyFill="1" applyBorder="1" applyAlignment="1">
      <alignment horizontal="center" vertical="center" wrapText="1"/>
    </xf>
    <xf numFmtId="44" fontId="4" fillId="35" borderId="16" xfId="38" applyFont="1" applyFill="1" applyBorder="1" applyAlignment="1">
      <alignment horizontal="center" vertical="center" wrapText="1"/>
    </xf>
    <xf numFmtId="44" fontId="4" fillId="35" borderId="46" xfId="38" applyFont="1" applyFill="1" applyBorder="1" applyAlignment="1">
      <alignment horizontal="center" vertical="center" wrapText="1"/>
    </xf>
    <xf numFmtId="0" fontId="58" fillId="35" borderId="52" xfId="0" applyFont="1" applyFill="1" applyBorder="1" applyAlignment="1">
      <alignment horizontal="center" vertical="center" wrapText="1"/>
    </xf>
    <xf numFmtId="0" fontId="58" fillId="35" borderId="53" xfId="0" applyFont="1" applyFill="1" applyBorder="1" applyAlignment="1">
      <alignment horizontal="center" vertical="center" wrapText="1"/>
    </xf>
    <xf numFmtId="0" fontId="61" fillId="0" borderId="14" xfId="0" applyFont="1" applyBorder="1" applyAlignment="1">
      <alignment horizontal="center" vertical="top" wrapText="1"/>
    </xf>
    <xf numFmtId="0" fontId="63" fillId="0" borderId="10" xfId="0" applyFont="1" applyBorder="1" applyAlignment="1">
      <alignment horizontal="center" vertical="top" wrapText="1"/>
    </xf>
    <xf numFmtId="0" fontId="4" fillId="35" borderId="40" xfId="0" applyFont="1" applyFill="1" applyBorder="1" applyAlignment="1">
      <alignment horizontal="center" vertical="center"/>
    </xf>
    <xf numFmtId="0" fontId="4" fillId="35" borderId="41" xfId="0" applyFont="1" applyFill="1" applyBorder="1" applyAlignment="1">
      <alignment horizontal="center" vertical="center"/>
    </xf>
    <xf numFmtId="44" fontId="4" fillId="35" borderId="44" xfId="38" applyFont="1" applyFill="1" applyBorder="1" applyAlignment="1">
      <alignment horizontal="center" vertical="center" wrapText="1"/>
    </xf>
    <xf numFmtId="44" fontId="4" fillId="35" borderId="47" xfId="38" applyFont="1" applyFill="1" applyBorder="1" applyAlignment="1">
      <alignment horizontal="center" vertical="center" wrapText="1"/>
    </xf>
    <xf numFmtId="0" fontId="62" fillId="0" borderId="57" xfId="0" applyFont="1" applyBorder="1" applyAlignment="1" applyProtection="1">
      <alignment horizontal="center" vertical="top" wrapText="1"/>
      <protection locked="0"/>
    </xf>
    <xf numFmtId="0" fontId="62" fillId="0" borderId="58" xfId="0" applyFont="1" applyBorder="1" applyAlignment="1" applyProtection="1">
      <alignment horizontal="center" vertical="top" wrapText="1"/>
      <protection locked="0"/>
    </xf>
    <xf numFmtId="0" fontId="62" fillId="0" borderId="59" xfId="0" applyFont="1" applyBorder="1" applyAlignment="1" applyProtection="1">
      <alignment horizontal="center" vertical="top" wrapText="1"/>
      <protection locked="0"/>
    </xf>
    <xf numFmtId="0" fontId="62" fillId="0" borderId="35" xfId="0" applyFont="1" applyBorder="1" applyAlignment="1" applyProtection="1">
      <alignment horizontal="center" vertical="top" wrapText="1"/>
      <protection locked="0"/>
    </xf>
    <xf numFmtId="0" fontId="62" fillId="0" borderId="23" xfId="0" applyFont="1" applyBorder="1" applyAlignment="1" applyProtection="1">
      <alignment horizontal="center" vertical="top" wrapText="1"/>
      <protection locked="0"/>
    </xf>
    <xf numFmtId="0" fontId="62" fillId="0" borderId="37" xfId="0" applyFont="1" applyBorder="1" applyAlignment="1" applyProtection="1">
      <alignment horizontal="center" vertical="top" wrapText="1"/>
      <protection locked="0"/>
    </xf>
    <xf numFmtId="0" fontId="34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 vertical="center" wrapText="1"/>
    </xf>
    <xf numFmtId="0" fontId="66" fillId="0" borderId="0" xfId="0" applyFont="1" applyAlignment="1">
      <alignment horizontal="center" vertical="center" wrapText="1"/>
    </xf>
    <xf numFmtId="0" fontId="66" fillId="0" borderId="0" xfId="0" applyFont="1" applyAlignment="1">
      <alignment horizontal="center" vertical="center"/>
    </xf>
    <xf numFmtId="10" fontId="4" fillId="35" borderId="76" xfId="60" applyNumberFormat="1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left" vertical="center" wrapText="1"/>
      <protection locked="0"/>
    </xf>
    <xf numFmtId="0" fontId="34" fillId="0" borderId="0" xfId="0" applyFont="1" applyBorder="1" applyAlignment="1" applyProtection="1">
      <alignment horizontal="center"/>
      <protection locked="0"/>
    </xf>
    <xf numFmtId="0" fontId="54" fillId="0" borderId="0" xfId="0" applyFont="1" applyBorder="1" applyAlignment="1">
      <alignment horizontal="center"/>
    </xf>
    <xf numFmtId="0" fontId="54" fillId="17" borderId="0" xfId="0" applyFont="1" applyFill="1" applyBorder="1" applyAlignment="1">
      <alignment horizontal="center" vertical="center"/>
    </xf>
    <xf numFmtId="0" fontId="4" fillId="34" borderId="10" xfId="0" applyFont="1" applyFill="1" applyBorder="1" applyAlignment="1" applyProtection="1">
      <alignment horizontal="center" vertical="center" wrapText="1"/>
      <protection locked="0"/>
    </xf>
    <xf numFmtId="0" fontId="4" fillId="34" borderId="17" xfId="0" applyFont="1" applyFill="1" applyBorder="1" applyAlignment="1" applyProtection="1">
      <alignment horizontal="center" vertical="center" wrapText="1"/>
      <protection locked="0"/>
    </xf>
    <xf numFmtId="0" fontId="4" fillId="34" borderId="44" xfId="0" applyFont="1" applyFill="1" applyBorder="1" applyAlignment="1" applyProtection="1">
      <alignment horizontal="center" vertical="center" wrapText="1"/>
      <protection locked="0"/>
    </xf>
    <xf numFmtId="0" fontId="4" fillId="34" borderId="65" xfId="0" applyFont="1" applyFill="1" applyBorder="1" applyAlignment="1">
      <alignment horizontal="center" vertical="center"/>
    </xf>
    <xf numFmtId="0" fontId="4" fillId="34" borderId="69" xfId="0" applyFont="1" applyFill="1" applyBorder="1" applyAlignment="1">
      <alignment horizontal="center" vertical="center"/>
    </xf>
    <xf numFmtId="0" fontId="4" fillId="34" borderId="66" xfId="0" applyFont="1" applyFill="1" applyBorder="1" applyAlignment="1">
      <alignment horizontal="center" vertical="center" wrapText="1"/>
    </xf>
    <xf numFmtId="0" fontId="4" fillId="34" borderId="70" xfId="0" applyFont="1" applyFill="1" applyBorder="1" applyAlignment="1">
      <alignment horizontal="center" vertical="center" wrapText="1"/>
    </xf>
    <xf numFmtId="0" fontId="4" fillId="35" borderId="75" xfId="0" applyFont="1" applyFill="1" applyBorder="1" applyAlignment="1">
      <alignment horizontal="center" vertical="center" wrapText="1"/>
    </xf>
    <xf numFmtId="0" fontId="4" fillId="35" borderId="76" xfId="0" applyFont="1" applyFill="1" applyBorder="1" applyAlignment="1">
      <alignment horizontal="center" vertical="center" wrapText="1"/>
    </xf>
    <xf numFmtId="0" fontId="61" fillId="0" borderId="14" xfId="0" applyFont="1" applyFill="1" applyBorder="1" applyAlignment="1" applyProtection="1">
      <alignment horizontal="center" vertical="top" wrapText="1"/>
      <protection locked="0"/>
    </xf>
    <xf numFmtId="0" fontId="62" fillId="0" borderId="10" xfId="0" applyFont="1" applyBorder="1" applyAlignment="1" applyProtection="1">
      <alignment horizontal="center" vertical="top" wrapText="1"/>
      <protection locked="0"/>
    </xf>
    <xf numFmtId="0" fontId="63" fillId="0" borderId="10" xfId="0" applyFont="1" applyBorder="1" applyAlignment="1" applyProtection="1">
      <alignment horizontal="center" vertical="top" wrapText="1"/>
      <protection locked="0"/>
    </xf>
    <xf numFmtId="4" fontId="32" fillId="0" borderId="12" xfId="0" applyNumberFormat="1" applyFont="1" applyBorder="1" applyAlignment="1" applyProtection="1">
      <alignment horizontal="left" vertical="center" wrapText="1"/>
      <protection locked="0"/>
    </xf>
    <xf numFmtId="4" fontId="32" fillId="0" borderId="0" xfId="0" applyNumberFormat="1" applyFont="1" applyBorder="1" applyAlignment="1" applyProtection="1">
      <alignment horizontal="left" vertical="center" wrapText="1"/>
      <protection locked="0"/>
    </xf>
    <xf numFmtId="0" fontId="31" fillId="0" borderId="12" xfId="0" applyFont="1" applyBorder="1" applyAlignment="1" applyProtection="1">
      <alignment horizontal="center" vertical="center" textRotation="255"/>
      <protection locked="0"/>
    </xf>
    <xf numFmtId="0" fontId="31" fillId="0" borderId="0" xfId="0" applyFont="1" applyBorder="1" applyAlignment="1" applyProtection="1">
      <alignment horizontal="center" vertical="center" textRotation="255"/>
      <protection locked="0"/>
    </xf>
    <xf numFmtId="4" fontId="32" fillId="0" borderId="0" xfId="0" applyNumberFormat="1" applyFont="1" applyAlignment="1" applyProtection="1">
      <alignment horizontal="left" vertical="center" wrapText="1"/>
      <protection locked="0"/>
    </xf>
    <xf numFmtId="0" fontId="33" fillId="0" borderId="0" xfId="0" quotePrefix="1" applyFont="1" applyBorder="1" applyAlignment="1" applyProtection="1">
      <alignment horizontal="left" vertical="center" wrapText="1"/>
      <protection locked="0"/>
    </xf>
    <xf numFmtId="4" fontId="32" fillId="0" borderId="0" xfId="0" applyNumberFormat="1" applyFont="1" applyAlignment="1" applyProtection="1">
      <alignment horizontal="left" vertical="center"/>
      <protection locked="0"/>
    </xf>
    <xf numFmtId="4" fontId="31" fillId="0" borderId="0" xfId="0" applyNumberFormat="1" applyFont="1" applyAlignment="1" applyProtection="1">
      <alignment horizontal="left" vertical="center" wrapText="1"/>
      <protection locked="0"/>
    </xf>
    <xf numFmtId="0" fontId="4" fillId="34" borderId="62" xfId="0" applyFont="1" applyFill="1" applyBorder="1" applyAlignment="1">
      <alignment horizontal="center" vertical="center" wrapText="1"/>
    </xf>
    <xf numFmtId="0" fontId="4" fillId="34" borderId="58" xfId="0" applyFont="1" applyFill="1" applyBorder="1" applyAlignment="1">
      <alignment horizontal="center" vertical="center" wrapText="1"/>
    </xf>
    <xf numFmtId="0" fontId="4" fillId="34" borderId="63" xfId="0" applyFont="1" applyFill="1" applyBorder="1" applyAlignment="1">
      <alignment horizontal="center" vertical="center" wrapText="1"/>
    </xf>
    <xf numFmtId="0" fontId="4" fillId="34" borderId="59" xfId="0" applyFont="1" applyFill="1" applyBorder="1" applyAlignment="1" applyProtection="1">
      <alignment horizontal="center" vertical="center" wrapText="1"/>
      <protection locked="0"/>
    </xf>
    <xf numFmtId="0" fontId="4" fillId="34" borderId="64" xfId="0" applyFont="1" applyFill="1" applyBorder="1" applyAlignment="1" applyProtection="1">
      <alignment horizontal="center" vertical="center" wrapText="1"/>
      <protection locked="0"/>
    </xf>
    <xf numFmtId="0" fontId="4" fillId="34" borderId="68" xfId="0" applyFont="1" applyFill="1" applyBorder="1" applyAlignment="1" applyProtection="1">
      <alignment horizontal="center" vertical="center" wrapText="1"/>
      <protection locked="0"/>
    </xf>
    <xf numFmtId="2" fontId="4" fillId="34" borderId="34" xfId="0" applyNumberFormat="1" applyFont="1" applyFill="1" applyBorder="1" applyAlignment="1">
      <alignment horizontal="center" vertical="center"/>
    </xf>
    <xf numFmtId="2" fontId="4" fillId="34" borderId="66" xfId="0" applyNumberFormat="1" applyFont="1" applyFill="1" applyBorder="1" applyAlignment="1">
      <alignment horizontal="center" vertical="center"/>
    </xf>
    <xf numFmtId="2" fontId="4" fillId="34" borderId="70" xfId="0" applyNumberFormat="1" applyFont="1" applyFill="1" applyBorder="1" applyAlignment="1">
      <alignment horizontal="center" vertical="center"/>
    </xf>
    <xf numFmtId="43" fontId="4" fillId="34" borderId="34" xfId="0" applyNumberFormat="1" applyFont="1" applyFill="1" applyBorder="1" applyAlignment="1">
      <alignment horizontal="center" vertical="center" wrapText="1"/>
    </xf>
    <xf numFmtId="43" fontId="4" fillId="34" borderId="66" xfId="0" applyNumberFormat="1" applyFont="1" applyFill="1" applyBorder="1" applyAlignment="1">
      <alignment horizontal="center" vertical="center" wrapText="1"/>
    </xf>
    <xf numFmtId="43" fontId="4" fillId="34" borderId="70" xfId="0" applyNumberFormat="1" applyFont="1" applyFill="1" applyBorder="1" applyAlignment="1">
      <alignment horizontal="center" vertical="center" wrapText="1"/>
    </xf>
    <xf numFmtId="0" fontId="4" fillId="34" borderId="34" xfId="0" applyFont="1" applyFill="1" applyBorder="1" applyAlignment="1">
      <alignment horizontal="center" vertical="center" wrapText="1"/>
    </xf>
    <xf numFmtId="0" fontId="4" fillId="34" borderId="10" xfId="0" applyFont="1" applyFill="1" applyBorder="1" applyAlignment="1">
      <alignment horizontal="center" vertical="center" wrapText="1"/>
    </xf>
    <xf numFmtId="0" fontId="4" fillId="34" borderId="16" xfId="0" applyFont="1" applyFill="1" applyBorder="1" applyAlignment="1">
      <alignment horizontal="center" vertical="center" wrapText="1"/>
    </xf>
    <xf numFmtId="0" fontId="4" fillId="34" borderId="71" xfId="0" applyFont="1" applyFill="1" applyBorder="1" applyAlignment="1" applyProtection="1">
      <alignment horizontal="center" vertical="center" wrapText="1"/>
      <protection locked="0"/>
    </xf>
    <xf numFmtId="0" fontId="4" fillId="34" borderId="67" xfId="0" applyFont="1" applyFill="1" applyBorder="1" applyAlignment="1" applyProtection="1">
      <alignment horizontal="center" vertical="center" wrapText="1"/>
      <protection locked="0"/>
    </xf>
    <xf numFmtId="0" fontId="4" fillId="34" borderId="72" xfId="0" applyFont="1" applyFill="1" applyBorder="1" applyAlignment="1" applyProtection="1">
      <alignment horizontal="center" vertical="center" wrapText="1"/>
      <protection locked="0"/>
    </xf>
    <xf numFmtId="0" fontId="73" fillId="0" borderId="0" xfId="160" applyFont="1" applyAlignment="1">
      <alignment horizontal="center" vertical="center" wrapText="1"/>
    </xf>
    <xf numFmtId="0" fontId="70" fillId="0" borderId="0" xfId="160"/>
    <xf numFmtId="0" fontId="73" fillId="40" borderId="0" xfId="160" applyFont="1" applyFill="1" applyAlignment="1">
      <alignment horizontal="center" vertical="center" wrapText="1"/>
    </xf>
    <xf numFmtId="0" fontId="73" fillId="0" borderId="83" xfId="160" applyFont="1" applyBorder="1" applyAlignment="1">
      <alignment horizontal="center" vertical="center" wrapText="1"/>
    </xf>
    <xf numFmtId="0" fontId="72" fillId="0" borderId="83" xfId="160" applyFont="1" applyBorder="1"/>
    <xf numFmtId="0" fontId="72" fillId="0" borderId="84" xfId="160" applyFont="1" applyBorder="1"/>
    <xf numFmtId="0" fontId="73" fillId="0" borderId="82" xfId="160" applyFont="1" applyBorder="1" applyAlignment="1">
      <alignment horizontal="center" vertical="center" wrapText="1"/>
    </xf>
    <xf numFmtId="0" fontId="73" fillId="42" borderId="36" xfId="160" applyFont="1" applyFill="1" applyBorder="1" applyAlignment="1">
      <alignment horizontal="center" vertical="center" wrapText="1"/>
    </xf>
    <xf numFmtId="0" fontId="72" fillId="17" borderId="18" xfId="160" applyFont="1" applyFill="1" applyBorder="1"/>
    <xf numFmtId="0" fontId="73" fillId="42" borderId="18" xfId="160" applyFont="1" applyFill="1" applyBorder="1" applyAlignment="1">
      <alignment horizontal="center" vertical="center" wrapText="1"/>
    </xf>
    <xf numFmtId="0" fontId="72" fillId="42" borderId="18" xfId="160" applyFont="1" applyFill="1" applyBorder="1"/>
    <xf numFmtId="0" fontId="72" fillId="42" borderId="89" xfId="160" applyFont="1" applyFill="1" applyBorder="1"/>
    <xf numFmtId="0" fontId="73" fillId="42" borderId="90" xfId="160" applyFont="1" applyFill="1" applyBorder="1" applyAlignment="1">
      <alignment horizontal="center" vertical="center" wrapText="1"/>
    </xf>
    <xf numFmtId="0" fontId="72" fillId="17" borderId="90" xfId="160" applyFont="1" applyFill="1" applyBorder="1"/>
    <xf numFmtId="0" fontId="73" fillId="42" borderId="13" xfId="160" applyFont="1" applyFill="1" applyBorder="1" applyAlignment="1">
      <alignment horizontal="center" vertical="center" wrapText="1"/>
    </xf>
    <xf numFmtId="0" fontId="72" fillId="17" borderId="13" xfId="160" applyFont="1" applyFill="1" applyBorder="1"/>
    <xf numFmtId="0" fontId="73" fillId="0" borderId="13" xfId="160" applyFont="1" applyBorder="1" applyAlignment="1">
      <alignment horizontal="center" vertical="center" wrapText="1"/>
    </xf>
    <xf numFmtId="0" fontId="72" fillId="0" borderId="13" xfId="160" applyFont="1" applyBorder="1"/>
    <xf numFmtId="0" fontId="72" fillId="0" borderId="91" xfId="160" applyFont="1" applyBorder="1"/>
    <xf numFmtId="172" fontId="71" fillId="40" borderId="0" xfId="160" applyNumberFormat="1" applyFont="1" applyFill="1" applyAlignment="1">
      <alignment horizontal="center" vertical="center"/>
    </xf>
    <xf numFmtId="172" fontId="71" fillId="0" borderId="86" xfId="160" applyNumberFormat="1" applyFont="1" applyBorder="1" applyAlignment="1">
      <alignment horizontal="center" vertical="center"/>
    </xf>
    <xf numFmtId="0" fontId="72" fillId="0" borderId="86" xfId="160" applyFont="1" applyBorder="1"/>
    <xf numFmtId="0" fontId="72" fillId="0" borderId="87" xfId="160" applyFont="1" applyBorder="1"/>
    <xf numFmtId="172" fontId="71" fillId="0" borderId="85" xfId="160" applyNumberFormat="1" applyFont="1" applyBorder="1" applyAlignment="1">
      <alignment horizontal="center" vertical="center"/>
    </xf>
    <xf numFmtId="171" fontId="73" fillId="39" borderId="86" xfId="160" applyNumberFormat="1" applyFont="1" applyFill="1" applyBorder="1" applyAlignment="1">
      <alignment horizontal="center" vertical="center"/>
    </xf>
    <xf numFmtId="171" fontId="73" fillId="39" borderId="85" xfId="160" applyNumberFormat="1" applyFont="1" applyFill="1" applyBorder="1" applyAlignment="1">
      <alignment horizontal="center" vertical="center"/>
    </xf>
    <xf numFmtId="171" fontId="73" fillId="40" borderId="0" xfId="160" applyNumberFormat="1" applyFont="1" applyFill="1" applyAlignment="1">
      <alignment horizontal="center" vertical="center"/>
    </xf>
    <xf numFmtId="9" fontId="71" fillId="0" borderId="86" xfId="160" applyNumberFormat="1" applyFont="1" applyBorder="1" applyAlignment="1">
      <alignment horizontal="center" vertical="center"/>
    </xf>
    <xf numFmtId="9" fontId="71" fillId="0" borderId="85" xfId="160" applyNumberFormat="1" applyFont="1" applyBorder="1" applyAlignment="1">
      <alignment horizontal="center" vertical="center"/>
    </xf>
    <xf numFmtId="171" fontId="73" fillId="42" borderId="13" xfId="160" applyNumberFormat="1" applyFont="1" applyFill="1" applyBorder="1" applyAlignment="1">
      <alignment horizontal="center" vertical="center"/>
    </xf>
    <xf numFmtId="0" fontId="72" fillId="42" borderId="13" xfId="160" applyFont="1" applyFill="1" applyBorder="1"/>
    <xf numFmtId="0" fontId="72" fillId="42" borderId="91" xfId="160" applyFont="1" applyFill="1" applyBorder="1"/>
    <xf numFmtId="9" fontId="73" fillId="0" borderId="13" xfId="160" applyNumberFormat="1" applyFont="1" applyBorder="1" applyAlignment="1">
      <alignment horizontal="center" vertical="center"/>
    </xf>
    <xf numFmtId="9" fontId="71" fillId="0" borderId="13" xfId="160" applyNumberFormat="1" applyFont="1" applyBorder="1" applyAlignment="1">
      <alignment horizontal="center" vertical="center"/>
    </xf>
    <xf numFmtId="9" fontId="71" fillId="40" borderId="0" xfId="160" applyNumberFormat="1" applyFont="1" applyFill="1" applyAlignment="1">
      <alignment horizontal="center" vertical="center"/>
    </xf>
    <xf numFmtId="49" fontId="73" fillId="17" borderId="90" xfId="160" applyNumberFormat="1" applyFont="1" applyFill="1" applyBorder="1" applyAlignment="1">
      <alignment horizontal="center" vertical="center" wrapText="1"/>
    </xf>
    <xf numFmtId="49" fontId="73" fillId="43" borderId="90" xfId="160" applyNumberFormat="1" applyFont="1" applyFill="1" applyBorder="1" applyAlignment="1">
      <alignment horizontal="center" vertical="center" wrapText="1"/>
    </xf>
    <xf numFmtId="170" fontId="73" fillId="43" borderId="13" xfId="160" applyNumberFormat="1" applyFont="1" applyFill="1" applyBorder="1" applyAlignment="1">
      <alignment horizontal="center" vertical="center" wrapText="1"/>
    </xf>
    <xf numFmtId="172" fontId="71" fillId="0" borderId="13" xfId="160" applyNumberFormat="1" applyFont="1" applyBorder="1" applyAlignment="1">
      <alignment horizontal="center" vertical="center"/>
    </xf>
    <xf numFmtId="9" fontId="73" fillId="40" borderId="0" xfId="160" applyNumberFormat="1" applyFont="1" applyFill="1" applyAlignment="1">
      <alignment horizontal="center" vertical="center"/>
    </xf>
    <xf numFmtId="172" fontId="73" fillId="40" borderId="0" xfId="160" applyNumberFormat="1" applyFont="1" applyFill="1" applyAlignment="1">
      <alignment horizontal="center" vertical="center"/>
    </xf>
    <xf numFmtId="171" fontId="73" fillId="42" borderId="13" xfId="160" applyNumberFormat="1" applyFont="1" applyFill="1" applyBorder="1" applyAlignment="1">
      <alignment horizontal="center" vertical="center" wrapText="1"/>
    </xf>
    <xf numFmtId="171" fontId="73" fillId="40" borderId="0" xfId="160" applyNumberFormat="1" applyFont="1" applyFill="1" applyAlignment="1">
      <alignment horizontal="center" vertical="center" wrapText="1"/>
    </xf>
    <xf numFmtId="171" fontId="73" fillId="39" borderId="86" xfId="160" applyNumberFormat="1" applyFont="1" applyFill="1" applyBorder="1" applyAlignment="1">
      <alignment horizontal="center" vertical="center" wrapText="1"/>
    </xf>
    <xf numFmtId="171" fontId="73" fillId="39" borderId="85" xfId="160" applyNumberFormat="1" applyFont="1" applyFill="1" applyBorder="1" applyAlignment="1">
      <alignment horizontal="center" vertical="center" wrapText="1"/>
    </xf>
    <xf numFmtId="0" fontId="71" fillId="0" borderId="90" xfId="160" applyFont="1" applyBorder="1" applyAlignment="1">
      <alignment horizontal="right" vertical="center" wrapText="1"/>
    </xf>
    <xf numFmtId="9" fontId="71" fillId="0" borderId="13" xfId="160" applyNumberFormat="1" applyFont="1" applyBorder="1" applyAlignment="1">
      <alignment horizontal="center" vertical="center" wrapText="1"/>
    </xf>
    <xf numFmtId="9" fontId="71" fillId="0" borderId="0" xfId="160" applyNumberFormat="1" applyFont="1" applyAlignment="1">
      <alignment horizontal="center" vertical="center" wrapText="1"/>
    </xf>
    <xf numFmtId="9" fontId="71" fillId="0" borderId="0" xfId="160" applyNumberFormat="1" applyFont="1" applyAlignment="1">
      <alignment horizontal="center" vertical="center"/>
    </xf>
    <xf numFmtId="0" fontId="74" fillId="0" borderId="0" xfId="160" applyFont="1" applyBorder="1"/>
    <xf numFmtId="9" fontId="71" fillId="0" borderId="86" xfId="160" applyNumberFormat="1" applyFont="1" applyBorder="1" applyAlignment="1">
      <alignment horizontal="center" vertical="center" wrapText="1"/>
    </xf>
    <xf numFmtId="9" fontId="71" fillId="0" borderId="85" xfId="160" applyNumberFormat="1" applyFont="1" applyBorder="1" applyAlignment="1">
      <alignment horizontal="center" vertical="center" wrapText="1"/>
    </xf>
    <xf numFmtId="0" fontId="71" fillId="0" borderId="92" xfId="160" applyFont="1" applyBorder="1" applyAlignment="1">
      <alignment horizontal="right" vertical="center" wrapText="1"/>
    </xf>
    <xf numFmtId="0" fontId="72" fillId="0" borderId="19" xfId="160" applyFont="1" applyBorder="1"/>
    <xf numFmtId="9" fontId="71" fillId="0" borderId="19" xfId="160" applyNumberFormat="1" applyFont="1" applyBorder="1" applyAlignment="1">
      <alignment horizontal="center" vertical="center"/>
    </xf>
    <xf numFmtId="0" fontId="72" fillId="0" borderId="93" xfId="160" applyFont="1" applyBorder="1"/>
    <xf numFmtId="0" fontId="63" fillId="0" borderId="13" xfId="0" applyFont="1" applyBorder="1" applyAlignment="1">
      <alignment horizontal="center" vertical="top" wrapText="1"/>
    </xf>
    <xf numFmtId="0" fontId="27" fillId="0" borderId="0" xfId="0" applyFont="1" applyBorder="1" applyAlignment="1">
      <alignment horizontal="center"/>
    </xf>
    <xf numFmtId="0" fontId="61" fillId="0" borderId="13" xfId="0" applyFont="1" applyFill="1" applyBorder="1" applyAlignment="1">
      <alignment horizontal="center" vertical="top" wrapText="1"/>
    </xf>
    <xf numFmtId="0" fontId="24" fillId="0" borderId="0" xfId="0" quotePrefix="1" applyFont="1" applyBorder="1" applyAlignment="1">
      <alignment horizontal="left" vertical="top" wrapText="1"/>
    </xf>
    <xf numFmtId="0" fontId="34" fillId="0" borderId="0" xfId="0" applyFont="1" applyBorder="1" applyAlignment="1">
      <alignment horizontal="center"/>
    </xf>
    <xf numFmtId="170" fontId="71" fillId="17" borderId="13" xfId="160" applyNumberFormat="1" applyFont="1" applyFill="1" applyBorder="1" applyAlignment="1">
      <alignment horizontal="center" vertical="center" wrapText="1"/>
    </xf>
    <xf numFmtId="172" fontId="73" fillId="0" borderId="13" xfId="160" applyNumberFormat="1" applyFont="1" applyBorder="1" applyAlignment="1">
      <alignment horizontal="center" vertical="center"/>
    </xf>
    <xf numFmtId="0" fontId="65" fillId="17" borderId="0" xfId="0" applyFont="1" applyFill="1" applyBorder="1" applyAlignment="1">
      <alignment horizontal="center" vertical="center"/>
    </xf>
    <xf numFmtId="0" fontId="65" fillId="0" borderId="0" xfId="0" applyFont="1" applyBorder="1" applyAlignment="1">
      <alignment horizontal="center" vertical="center" wrapText="1"/>
    </xf>
    <xf numFmtId="0" fontId="66" fillId="0" borderId="0" xfId="0" applyFont="1" applyBorder="1" applyAlignment="1">
      <alignment horizontal="center" vertical="center" wrapText="1"/>
    </xf>
  </cellXfs>
  <cellStyles count="161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rmal 9" xfId="160" xr:uid="{F4D52A43-E174-4DA1-B3D4-66866A1A6B00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" xfId="159" builtinId="3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N51"/>
  <sheetViews>
    <sheetView tabSelected="1" topLeftCell="A2" zoomScaleNormal="100" workbookViewId="0">
      <selection sqref="A1:F1"/>
    </sheetView>
  </sheetViews>
  <sheetFormatPr defaultRowHeight="15" x14ac:dyDescent="0.2"/>
  <cols>
    <col min="1" max="1" width="5.5703125" style="37" bestFit="1" customWidth="1"/>
    <col min="2" max="2" width="58.7109375" style="38" customWidth="1"/>
    <col min="3" max="3" width="17.28515625" style="33" customWidth="1"/>
    <col min="4" max="4" width="19.28515625" style="33" customWidth="1"/>
    <col min="5" max="5" width="13.7109375" style="33" customWidth="1"/>
    <col min="6" max="6" width="14.28515625" style="33" customWidth="1"/>
    <col min="7" max="16384" width="9.140625" style="33"/>
  </cols>
  <sheetData>
    <row r="1" spans="1:14" x14ac:dyDescent="0.2">
      <c r="A1" s="215" t="s">
        <v>15</v>
      </c>
      <c r="B1" s="215"/>
      <c r="C1" s="215"/>
      <c r="D1" s="215"/>
      <c r="E1" s="215"/>
      <c r="F1" s="215"/>
      <c r="G1" s="32"/>
      <c r="H1" s="32"/>
      <c r="I1" s="32"/>
      <c r="J1" s="32"/>
      <c r="K1" s="32"/>
      <c r="L1" s="32"/>
      <c r="M1" s="32"/>
      <c r="N1" s="32"/>
    </row>
    <row r="2" spans="1:14" x14ac:dyDescent="0.2">
      <c r="A2" s="215" t="s">
        <v>16</v>
      </c>
      <c r="B2" s="215"/>
      <c r="C2" s="215"/>
      <c r="D2" s="215"/>
      <c r="E2" s="215"/>
      <c r="F2" s="215"/>
    </row>
    <row r="3" spans="1:14" x14ac:dyDescent="0.2">
      <c r="A3" s="216" t="s">
        <v>41</v>
      </c>
      <c r="B3" s="216"/>
      <c r="C3" s="216"/>
      <c r="D3" s="216"/>
      <c r="E3" s="216"/>
      <c r="F3" s="216"/>
    </row>
    <row r="4" spans="1:14" x14ac:dyDescent="0.2">
      <c r="A4" s="217" t="s">
        <v>23</v>
      </c>
      <c r="B4" s="217"/>
      <c r="C4" s="217"/>
      <c r="D4" s="217"/>
      <c r="E4" s="217"/>
      <c r="F4" s="217"/>
    </row>
    <row r="5" spans="1:14" ht="31.5" customHeight="1" x14ac:dyDescent="0.2">
      <c r="A5" s="218" t="str">
        <f>Orçamento!$A$6</f>
        <v>SERVIÇO: Elaboração de projeto básico., legal e complementares para possibilitar a construção de uma edificação para o Instituto de Educação de Angra dos Reis da UFF</v>
      </c>
      <c r="B5" s="218"/>
      <c r="C5" s="218"/>
      <c r="D5" s="218"/>
      <c r="E5" s="218"/>
      <c r="F5" s="218"/>
      <c r="G5" s="43"/>
      <c r="H5" s="43"/>
      <c r="I5" s="43"/>
      <c r="J5" s="43"/>
      <c r="K5" s="43"/>
      <c r="L5" s="43"/>
      <c r="M5" s="43"/>
      <c r="N5" s="43"/>
    </row>
    <row r="6" spans="1:14" ht="30.75" customHeight="1" thickBot="1" x14ac:dyDescent="0.25">
      <c r="A6" s="219" t="str">
        <f>Orçamento!$A$7</f>
        <v>Local: Avenida Vereador Benedito Avelino, s/n.º, bairro do Retiro, Angra dos Reis - RJ</v>
      </c>
      <c r="B6" s="219"/>
      <c r="C6" s="219"/>
      <c r="D6" s="219"/>
      <c r="E6" s="219"/>
      <c r="F6" s="219"/>
      <c r="G6" s="44"/>
      <c r="H6" s="44"/>
      <c r="I6" s="44"/>
      <c r="J6" s="44"/>
      <c r="K6" s="44"/>
      <c r="L6" s="44"/>
      <c r="M6" s="42"/>
      <c r="N6" s="42"/>
    </row>
    <row r="7" spans="1:14" ht="15.75" customHeight="1" thickTop="1" thickBot="1" x14ac:dyDescent="0.25">
      <c r="A7" s="36"/>
      <c r="B7" s="18"/>
      <c r="C7" s="193" t="s">
        <v>31</v>
      </c>
      <c r="D7" s="194"/>
      <c r="E7" s="205" t="s">
        <v>32</v>
      </c>
      <c r="F7" s="206"/>
    </row>
    <row r="8" spans="1:14" ht="15" customHeight="1" thickTop="1" x14ac:dyDescent="0.2">
      <c r="A8" s="195" t="s">
        <v>0</v>
      </c>
      <c r="B8" s="197" t="s">
        <v>1</v>
      </c>
      <c r="C8" s="45" t="s">
        <v>11</v>
      </c>
      <c r="D8" s="199" t="s">
        <v>24</v>
      </c>
      <c r="E8" s="46" t="s">
        <v>11</v>
      </c>
      <c r="F8" s="207" t="s">
        <v>24</v>
      </c>
    </row>
    <row r="9" spans="1:14" ht="15" customHeight="1" x14ac:dyDescent="0.2">
      <c r="A9" s="196"/>
      <c r="B9" s="198"/>
      <c r="C9" s="47" t="s">
        <v>25</v>
      </c>
      <c r="D9" s="200"/>
      <c r="E9" s="48" t="s">
        <v>25</v>
      </c>
      <c r="F9" s="208"/>
    </row>
    <row r="10" spans="1:14" x14ac:dyDescent="0.2">
      <c r="A10" s="49" t="s">
        <v>26</v>
      </c>
      <c r="B10" s="50" t="str">
        <f>Orçamento!$D$12</f>
        <v>SERVIÇOS PRELIMINARES AO PROJETO DE ARQUITETURA</v>
      </c>
      <c r="C10" s="51">
        <f>D10/$D$14</f>
        <v>0.18620933370940237</v>
      </c>
      <c r="D10" s="52">
        <f>Orçamento!$L$12</f>
        <v>15823.699999999999</v>
      </c>
      <c r="E10" s="53" t="e">
        <f>F10/$F$14</f>
        <v>#DIV/0!</v>
      </c>
      <c r="F10" s="54"/>
    </row>
    <row r="11" spans="1:14" ht="6.95" customHeight="1" x14ac:dyDescent="0.2">
      <c r="A11" s="55"/>
      <c r="B11" s="56"/>
      <c r="C11" s="57"/>
      <c r="D11" s="58"/>
      <c r="E11" s="59"/>
      <c r="F11" s="60"/>
    </row>
    <row r="12" spans="1:14" x14ac:dyDescent="0.2">
      <c r="A12" s="61" t="s">
        <v>27</v>
      </c>
      <c r="B12" s="62" t="str">
        <f>Orçamento!$D$17</f>
        <v>PROJETOS</v>
      </c>
      <c r="C12" s="63">
        <f>D12/$D$14</f>
        <v>0.8137906662905976</v>
      </c>
      <c r="D12" s="64">
        <f>Orçamento!$L$17</f>
        <v>69154.317399999985</v>
      </c>
      <c r="E12" s="53" t="e">
        <f>F12/$F$14</f>
        <v>#DIV/0!</v>
      </c>
      <c r="F12" s="65"/>
    </row>
    <row r="13" spans="1:14" ht="6.95" customHeight="1" x14ac:dyDescent="0.2">
      <c r="A13" s="55"/>
      <c r="B13" s="56"/>
      <c r="C13" s="66"/>
      <c r="D13" s="67"/>
      <c r="E13" s="68"/>
      <c r="F13" s="69"/>
    </row>
    <row r="14" spans="1:14" ht="15" customHeight="1" thickBot="1" x14ac:dyDescent="0.25">
      <c r="A14" s="201" t="s">
        <v>28</v>
      </c>
      <c r="B14" s="202"/>
      <c r="C14" s="70">
        <f>SUM(C10:C13)</f>
        <v>1</v>
      </c>
      <c r="D14" s="71">
        <f>SUM(D10:D12)</f>
        <v>84978.017399999982</v>
      </c>
      <c r="E14" s="70" t="e">
        <f>SUM(E10:E13)</f>
        <v>#DIV/0!</v>
      </c>
      <c r="F14" s="72">
        <f>SUM(F10:F13)</f>
        <v>0</v>
      </c>
    </row>
    <row r="15" spans="1:14" ht="19.5" customHeight="1" thickTop="1" x14ac:dyDescent="0.2">
      <c r="A15" s="203" t="s">
        <v>4</v>
      </c>
      <c r="B15" s="203"/>
      <c r="C15" s="209" t="s">
        <v>20</v>
      </c>
      <c r="D15" s="210"/>
      <c r="E15" s="210"/>
      <c r="F15" s="211"/>
      <c r="G15" s="41"/>
      <c r="H15" s="41"/>
      <c r="I15" s="41"/>
      <c r="J15" s="41"/>
    </row>
    <row r="16" spans="1:14" ht="42.75" customHeight="1" x14ac:dyDescent="0.2">
      <c r="A16" s="204" t="s">
        <v>22</v>
      </c>
      <c r="B16" s="204"/>
      <c r="C16" s="212"/>
      <c r="D16" s="213"/>
      <c r="E16" s="213"/>
      <c r="F16" s="214"/>
      <c r="G16" s="41"/>
      <c r="H16" s="41"/>
      <c r="I16" s="41"/>
      <c r="J16" s="41"/>
    </row>
    <row r="17" spans="1:4" x14ac:dyDescent="0.2">
      <c r="A17" s="39"/>
      <c r="B17" s="18"/>
      <c r="C17" s="40"/>
      <c r="D17" s="40"/>
    </row>
    <row r="18" spans="1:4" x14ac:dyDescent="0.2">
      <c r="A18" s="34"/>
      <c r="B18" s="18"/>
    </row>
    <row r="19" spans="1:4" x14ac:dyDescent="0.2">
      <c r="A19" s="34"/>
      <c r="B19" s="191"/>
      <c r="C19" s="191"/>
      <c r="D19" s="191"/>
    </row>
    <row r="20" spans="1:4" x14ac:dyDescent="0.2">
      <c r="A20" s="34"/>
      <c r="B20" s="191"/>
      <c r="C20" s="191"/>
      <c r="D20" s="191"/>
    </row>
    <row r="21" spans="1:4" x14ac:dyDescent="0.2">
      <c r="A21" s="34"/>
      <c r="B21" s="35"/>
    </row>
    <row r="22" spans="1:4" ht="24" customHeight="1" x14ac:dyDescent="0.2">
      <c r="A22" s="34"/>
      <c r="B22" s="192"/>
      <c r="C22" s="192"/>
      <c r="D22" s="192"/>
    </row>
    <row r="23" spans="1:4" x14ac:dyDescent="0.2">
      <c r="A23" s="36"/>
      <c r="B23" s="18"/>
    </row>
    <row r="24" spans="1:4" x14ac:dyDescent="0.2">
      <c r="A24" s="36"/>
      <c r="B24" s="18"/>
    </row>
    <row r="25" spans="1:4" x14ac:dyDescent="0.2">
      <c r="A25" s="36"/>
      <c r="B25" s="18"/>
    </row>
    <row r="26" spans="1:4" x14ac:dyDescent="0.2">
      <c r="A26" s="36"/>
      <c r="B26" s="18"/>
    </row>
    <row r="27" spans="1:4" x14ac:dyDescent="0.2">
      <c r="A27" s="36"/>
      <c r="B27" s="18"/>
    </row>
    <row r="28" spans="1:4" x14ac:dyDescent="0.2">
      <c r="A28" s="36"/>
      <c r="B28" s="18"/>
    </row>
    <row r="29" spans="1:4" x14ac:dyDescent="0.2">
      <c r="A29" s="36"/>
      <c r="B29" s="18"/>
    </row>
    <row r="30" spans="1:4" x14ac:dyDescent="0.2">
      <c r="A30" s="36"/>
      <c r="B30" s="18"/>
    </row>
    <row r="31" spans="1:4" x14ac:dyDescent="0.2">
      <c r="A31" s="36"/>
      <c r="B31" s="18"/>
    </row>
    <row r="32" spans="1:4" x14ac:dyDescent="0.2">
      <c r="A32" s="36"/>
      <c r="B32" s="18"/>
    </row>
    <row r="33" spans="1:2" x14ac:dyDescent="0.2">
      <c r="A33" s="36"/>
      <c r="B33" s="18"/>
    </row>
    <row r="34" spans="1:2" x14ac:dyDescent="0.2">
      <c r="A34" s="36"/>
      <c r="B34" s="18"/>
    </row>
    <row r="35" spans="1:2" x14ac:dyDescent="0.2">
      <c r="A35" s="36"/>
      <c r="B35" s="18"/>
    </row>
    <row r="36" spans="1:2" x14ac:dyDescent="0.2">
      <c r="A36" s="36"/>
      <c r="B36" s="18"/>
    </row>
    <row r="37" spans="1:2" x14ac:dyDescent="0.2">
      <c r="A37" s="36"/>
      <c r="B37" s="18"/>
    </row>
    <row r="38" spans="1:2" x14ac:dyDescent="0.2">
      <c r="A38" s="36"/>
      <c r="B38" s="18"/>
    </row>
    <row r="39" spans="1:2" x14ac:dyDescent="0.2">
      <c r="A39" s="36"/>
      <c r="B39" s="18"/>
    </row>
    <row r="40" spans="1:2" x14ac:dyDescent="0.2">
      <c r="A40" s="36"/>
      <c r="B40" s="18"/>
    </row>
    <row r="41" spans="1:2" x14ac:dyDescent="0.2">
      <c r="A41" s="36"/>
      <c r="B41" s="18"/>
    </row>
    <row r="42" spans="1:2" x14ac:dyDescent="0.2">
      <c r="A42" s="36"/>
      <c r="B42" s="18"/>
    </row>
    <row r="43" spans="1:2" x14ac:dyDescent="0.2">
      <c r="A43" s="36"/>
      <c r="B43" s="18"/>
    </row>
    <row r="44" spans="1:2" x14ac:dyDescent="0.2">
      <c r="A44" s="36"/>
      <c r="B44" s="18"/>
    </row>
    <row r="45" spans="1:2" x14ac:dyDescent="0.2">
      <c r="A45" s="36"/>
      <c r="B45" s="18"/>
    </row>
    <row r="46" spans="1:2" x14ac:dyDescent="0.2">
      <c r="A46" s="36"/>
      <c r="B46" s="18"/>
    </row>
    <row r="47" spans="1:2" x14ac:dyDescent="0.2">
      <c r="A47" s="36"/>
      <c r="B47" s="18"/>
    </row>
    <row r="48" spans="1:2" x14ac:dyDescent="0.2">
      <c r="A48" s="36"/>
      <c r="B48" s="18"/>
    </row>
    <row r="49" spans="1:2" x14ac:dyDescent="0.2">
      <c r="A49" s="36"/>
      <c r="B49" s="18"/>
    </row>
    <row r="50" spans="1:2" x14ac:dyDescent="0.2">
      <c r="A50" s="36"/>
      <c r="B50" s="18"/>
    </row>
    <row r="51" spans="1:2" x14ac:dyDescent="0.2">
      <c r="A51" s="36"/>
      <c r="B51" s="18"/>
    </row>
  </sheetData>
  <mergeCells count="19">
    <mergeCell ref="E7:F7"/>
    <mergeCell ref="F8:F9"/>
    <mergeCell ref="C15:F16"/>
    <mergeCell ref="A1:F1"/>
    <mergeCell ref="A2:F2"/>
    <mergeCell ref="A3:F3"/>
    <mergeCell ref="A4:F4"/>
    <mergeCell ref="A5:F5"/>
    <mergeCell ref="A6:F6"/>
    <mergeCell ref="B19:D19"/>
    <mergeCell ref="B20:D20"/>
    <mergeCell ref="B22:D22"/>
    <mergeCell ref="C7:D7"/>
    <mergeCell ref="A8:A9"/>
    <mergeCell ref="B8:B9"/>
    <mergeCell ref="D8:D9"/>
    <mergeCell ref="A14:B14"/>
    <mergeCell ref="A15:B15"/>
    <mergeCell ref="A16:B16"/>
  </mergeCells>
  <printOptions horizontalCentered="1"/>
  <pageMargins left="0" right="0" top="1.1811023622047245" bottom="0.55118110236220474" header="0.31496062992125984" footer="0.35433070866141736"/>
  <pageSetup paperSize="9" fitToHeight="16" orientation="landscape" r:id="rId1"/>
  <headerFooter>
    <oddHeader>&amp;R&amp;"Verdana,Normal"&amp;8Fls.:______
Processo n.º 23069.170872/2022-69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3"/>
  <sheetViews>
    <sheetView zoomScaleNormal="100" workbookViewId="0">
      <selection activeCell="A2" sqref="A2:Q2"/>
    </sheetView>
  </sheetViews>
  <sheetFormatPr defaultRowHeight="12.75" x14ac:dyDescent="0.2"/>
  <cols>
    <col min="1" max="1" width="8.42578125" style="8" bestFit="1" customWidth="1"/>
    <col min="2" max="2" width="17.28515625" style="16" bestFit="1" customWidth="1"/>
    <col min="3" max="3" width="8.5703125" style="8" bestFit="1" customWidth="1"/>
    <col min="4" max="4" width="35" style="9" customWidth="1"/>
    <col min="5" max="5" width="7" style="10" bestFit="1" customWidth="1"/>
    <col min="6" max="6" width="9.140625" style="10" bestFit="1" customWidth="1"/>
    <col min="7" max="7" width="10.85546875" style="15" customWidth="1"/>
    <col min="8" max="8" width="8.28515625" style="11" customWidth="1"/>
    <col min="9" max="9" width="11.140625" style="12" customWidth="1"/>
    <col min="10" max="11" width="11.28515625" style="12" bestFit="1" customWidth="1"/>
    <col min="12" max="12" width="12.5703125" style="12" bestFit="1" customWidth="1"/>
    <col min="13" max="13" width="7.28515625" style="13" customWidth="1"/>
    <col min="14" max="14" width="11" style="14" customWidth="1"/>
    <col min="15" max="15" width="9.85546875" style="6" customWidth="1"/>
    <col min="16" max="16" width="10.85546875" style="6" customWidth="1"/>
    <col min="17" max="17" width="11.7109375" style="6" customWidth="1"/>
    <col min="18" max="16384" width="9.140625" style="6"/>
  </cols>
  <sheetData>
    <row r="1" spans="1:17" ht="15" x14ac:dyDescent="0.2">
      <c r="A1" s="223" t="s">
        <v>15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</row>
    <row r="2" spans="1:17" ht="15" x14ac:dyDescent="0.2">
      <c r="A2" s="223" t="s">
        <v>16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</row>
    <row r="3" spans="1:17" ht="15" x14ac:dyDescent="0.2">
      <c r="A3" s="224" t="s">
        <v>42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</row>
    <row r="4" spans="1:17" x14ac:dyDescent="0.2">
      <c r="A4" s="1"/>
      <c r="B4" s="17"/>
      <c r="C4" s="1"/>
      <c r="D4" s="18"/>
      <c r="E4" s="2"/>
      <c r="F4" s="2"/>
      <c r="G4" s="19"/>
      <c r="H4" s="3"/>
      <c r="I4" s="4"/>
      <c r="J4" s="4"/>
      <c r="K4" s="4"/>
      <c r="L4" s="4"/>
      <c r="M4" s="20"/>
      <c r="N4" s="21"/>
    </row>
    <row r="5" spans="1:17" ht="17.25" customHeight="1" x14ac:dyDescent="0.2">
      <c r="A5" s="225" t="s">
        <v>37</v>
      </c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</row>
    <row r="6" spans="1:17" ht="35.25" customHeight="1" x14ac:dyDescent="0.2">
      <c r="A6" s="218" t="s">
        <v>122</v>
      </c>
      <c r="B6" s="218"/>
      <c r="C6" s="218"/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</row>
    <row r="7" spans="1:17" ht="21" customHeight="1" thickBot="1" x14ac:dyDescent="0.25">
      <c r="A7" s="220" t="s">
        <v>44</v>
      </c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</row>
    <row r="8" spans="1:17" ht="15.75" customHeight="1" thickTop="1" thickBot="1" x14ac:dyDescent="0.25">
      <c r="A8" s="77"/>
      <c r="B8" s="78"/>
      <c r="C8" s="77"/>
      <c r="D8" s="79"/>
      <c r="E8" s="246" t="s">
        <v>30</v>
      </c>
      <c r="F8" s="247"/>
      <c r="G8" s="247"/>
      <c r="H8" s="247"/>
      <c r="I8" s="247"/>
      <c r="J8" s="247"/>
      <c r="K8" s="247"/>
      <c r="L8" s="248"/>
      <c r="M8" s="249" t="s">
        <v>29</v>
      </c>
      <c r="N8" s="250"/>
      <c r="O8" s="250"/>
      <c r="P8" s="250"/>
      <c r="Q8" s="251"/>
    </row>
    <row r="9" spans="1:17" ht="15.75" customHeight="1" thickTop="1" x14ac:dyDescent="0.2">
      <c r="A9" s="229" t="s">
        <v>0</v>
      </c>
      <c r="B9" s="231" t="s">
        <v>7</v>
      </c>
      <c r="C9" s="231" t="s">
        <v>6</v>
      </c>
      <c r="D9" s="231" t="s">
        <v>1</v>
      </c>
      <c r="E9" s="252" t="s">
        <v>2</v>
      </c>
      <c r="F9" s="252" t="s">
        <v>3</v>
      </c>
      <c r="G9" s="255" t="s">
        <v>8</v>
      </c>
      <c r="H9" s="258" t="s">
        <v>9</v>
      </c>
      <c r="I9" s="259" t="s">
        <v>14</v>
      </c>
      <c r="J9" s="259"/>
      <c r="K9" s="259"/>
      <c r="L9" s="260"/>
      <c r="M9" s="261" t="s">
        <v>9</v>
      </c>
      <c r="N9" s="226" t="s">
        <v>14</v>
      </c>
      <c r="O9" s="226"/>
      <c r="P9" s="226"/>
      <c r="Q9" s="228"/>
    </row>
    <row r="10" spans="1:17" ht="12.75" customHeight="1" x14ac:dyDescent="0.2">
      <c r="A10" s="229"/>
      <c r="B10" s="231"/>
      <c r="C10" s="231"/>
      <c r="D10" s="231"/>
      <c r="E10" s="253"/>
      <c r="F10" s="253"/>
      <c r="G10" s="256"/>
      <c r="H10" s="231"/>
      <c r="I10" s="226" t="s">
        <v>39</v>
      </c>
      <c r="J10" s="259" t="s">
        <v>34</v>
      </c>
      <c r="K10" s="259"/>
      <c r="L10" s="260"/>
      <c r="M10" s="262"/>
      <c r="N10" s="226" t="s">
        <v>39</v>
      </c>
      <c r="O10" s="226" t="s">
        <v>34</v>
      </c>
      <c r="P10" s="226"/>
      <c r="Q10" s="228"/>
    </row>
    <row r="11" spans="1:17" ht="22.5" x14ac:dyDescent="0.2">
      <c r="A11" s="230"/>
      <c r="B11" s="232"/>
      <c r="C11" s="232"/>
      <c r="D11" s="232"/>
      <c r="E11" s="254"/>
      <c r="F11" s="254"/>
      <c r="G11" s="257"/>
      <c r="H11" s="232"/>
      <c r="I11" s="227"/>
      <c r="J11" s="74" t="s">
        <v>13</v>
      </c>
      <c r="K11" s="74" t="s">
        <v>0</v>
      </c>
      <c r="L11" s="75" t="s">
        <v>25</v>
      </c>
      <c r="M11" s="263"/>
      <c r="N11" s="227"/>
      <c r="O11" s="86" t="s">
        <v>13</v>
      </c>
      <c r="P11" s="86" t="s">
        <v>35</v>
      </c>
      <c r="Q11" s="168" t="s">
        <v>25</v>
      </c>
    </row>
    <row r="12" spans="1:17" ht="22.5" x14ac:dyDescent="0.2">
      <c r="A12" s="93" t="s">
        <v>17</v>
      </c>
      <c r="B12" s="94"/>
      <c r="C12" s="95"/>
      <c r="D12" s="96" t="s">
        <v>45</v>
      </c>
      <c r="E12" s="97"/>
      <c r="F12" s="97"/>
      <c r="G12" s="98"/>
      <c r="H12" s="99"/>
      <c r="I12" s="99"/>
      <c r="J12" s="99"/>
      <c r="K12" s="99"/>
      <c r="L12" s="123">
        <f>K13</f>
        <v>15823.699999999999</v>
      </c>
      <c r="M12" s="169"/>
      <c r="N12" s="170"/>
      <c r="O12" s="171"/>
      <c r="P12" s="171"/>
      <c r="Q12" s="172">
        <f>P13</f>
        <v>0</v>
      </c>
    </row>
    <row r="13" spans="1:17" x14ac:dyDescent="0.2">
      <c r="A13" s="108" t="s">
        <v>46</v>
      </c>
      <c r="B13" s="109"/>
      <c r="C13" s="110"/>
      <c r="D13" s="111" t="s">
        <v>47</v>
      </c>
      <c r="E13" s="112"/>
      <c r="F13" s="112"/>
      <c r="G13" s="113"/>
      <c r="H13" s="114"/>
      <c r="I13" s="114"/>
      <c r="J13" s="115"/>
      <c r="K13" s="124">
        <f>SUM(J14:J16)</f>
        <v>15823.699999999999</v>
      </c>
      <c r="L13" s="84"/>
      <c r="M13" s="173"/>
      <c r="N13" s="174"/>
      <c r="O13" s="175"/>
      <c r="P13" s="176">
        <f>SUM(O14:O16)</f>
        <v>0</v>
      </c>
      <c r="Q13" s="177"/>
    </row>
    <row r="14" spans="1:17" ht="146.25" x14ac:dyDescent="0.2">
      <c r="A14" s="90" t="s">
        <v>48</v>
      </c>
      <c r="B14" s="91" t="s">
        <v>49</v>
      </c>
      <c r="C14" s="92" t="s">
        <v>50</v>
      </c>
      <c r="D14" s="87" t="s">
        <v>51</v>
      </c>
      <c r="E14" s="88" t="s">
        <v>52</v>
      </c>
      <c r="F14" s="88">
        <v>150</v>
      </c>
      <c r="G14" s="89">
        <v>85</v>
      </c>
      <c r="H14" s="121">
        <v>22.47</v>
      </c>
      <c r="I14" s="121">
        <f>TRUNC(G14*(1+(H14/100)),2)</f>
        <v>104.09</v>
      </c>
      <c r="J14" s="122">
        <f>F14*I14</f>
        <v>15613.5</v>
      </c>
      <c r="K14" s="83"/>
      <c r="L14" s="84"/>
      <c r="M14" s="178"/>
      <c r="N14" s="179"/>
      <c r="O14" s="180"/>
      <c r="P14" s="180"/>
      <c r="Q14" s="181"/>
    </row>
    <row r="15" spans="1:17" ht="45" x14ac:dyDescent="0.2">
      <c r="A15" s="90" t="s">
        <v>53</v>
      </c>
      <c r="B15" s="91" t="s">
        <v>54</v>
      </c>
      <c r="C15" s="92" t="s">
        <v>55</v>
      </c>
      <c r="D15" s="87" t="s">
        <v>56</v>
      </c>
      <c r="E15" s="88" t="s">
        <v>57</v>
      </c>
      <c r="F15" s="88">
        <v>30</v>
      </c>
      <c r="G15" s="89">
        <v>1.85</v>
      </c>
      <c r="H15" s="121">
        <v>22.47</v>
      </c>
      <c r="I15" s="121">
        <f t="shared" ref="I15:I16" si="0">TRUNC(G15*(1+(H15/100)),2)</f>
        <v>2.2599999999999998</v>
      </c>
      <c r="J15" s="122">
        <f t="shared" ref="J15:J16" si="1">F15*I15</f>
        <v>67.8</v>
      </c>
      <c r="K15" s="83"/>
      <c r="L15" s="84"/>
      <c r="M15" s="178"/>
      <c r="N15" s="179"/>
      <c r="O15" s="180"/>
      <c r="P15" s="180"/>
      <c r="Q15" s="181"/>
    </row>
    <row r="16" spans="1:17" ht="56.25" x14ac:dyDescent="0.2">
      <c r="A16" s="90" t="s">
        <v>58</v>
      </c>
      <c r="B16" s="91" t="s">
        <v>59</v>
      </c>
      <c r="C16" s="92" t="s">
        <v>55</v>
      </c>
      <c r="D16" s="87" t="s">
        <v>60</v>
      </c>
      <c r="E16" s="88" t="s">
        <v>57</v>
      </c>
      <c r="F16" s="88">
        <v>160</v>
      </c>
      <c r="G16" s="89">
        <v>0.73</v>
      </c>
      <c r="H16" s="121">
        <v>22.47</v>
      </c>
      <c r="I16" s="121">
        <f t="shared" si="0"/>
        <v>0.89</v>
      </c>
      <c r="J16" s="122">
        <f t="shared" si="1"/>
        <v>142.4</v>
      </c>
      <c r="K16" s="83"/>
      <c r="L16" s="84"/>
      <c r="M16" s="178"/>
      <c r="N16" s="179"/>
      <c r="O16" s="180"/>
      <c r="P16" s="180"/>
      <c r="Q16" s="181"/>
    </row>
    <row r="17" spans="1:17" x14ac:dyDescent="0.2">
      <c r="A17" s="100" t="s">
        <v>18</v>
      </c>
      <c r="B17" s="101"/>
      <c r="C17" s="102"/>
      <c r="D17" s="103" t="s">
        <v>61</v>
      </c>
      <c r="E17" s="104"/>
      <c r="F17" s="104"/>
      <c r="G17" s="105"/>
      <c r="H17" s="106"/>
      <c r="I17" s="106"/>
      <c r="J17" s="107"/>
      <c r="K17" s="107"/>
      <c r="L17" s="125">
        <f>SUM(K18:K20)</f>
        <v>69154.317399999985</v>
      </c>
      <c r="M17" s="182"/>
      <c r="N17" s="183"/>
      <c r="O17" s="184"/>
      <c r="P17" s="184"/>
      <c r="Q17" s="185">
        <f>SUM(P18:P20)</f>
        <v>0</v>
      </c>
    </row>
    <row r="18" spans="1:17" x14ac:dyDescent="0.2">
      <c r="A18" s="108" t="s">
        <v>62</v>
      </c>
      <c r="B18" s="109"/>
      <c r="C18" s="110"/>
      <c r="D18" s="116" t="s">
        <v>63</v>
      </c>
      <c r="E18" s="117"/>
      <c r="F18" s="117"/>
      <c r="G18" s="118"/>
      <c r="H18" s="119"/>
      <c r="I18" s="119"/>
      <c r="J18" s="120"/>
      <c r="K18" s="126">
        <f>SUM(J19)</f>
        <v>31720.613099999995</v>
      </c>
      <c r="L18" s="84"/>
      <c r="M18" s="173"/>
      <c r="N18" s="174"/>
      <c r="O18" s="186"/>
      <c r="P18" s="186">
        <f>SUM(O19)</f>
        <v>0</v>
      </c>
      <c r="Q18" s="181"/>
    </row>
    <row r="19" spans="1:17" ht="67.5" x14ac:dyDescent="0.2">
      <c r="A19" s="90" t="s">
        <v>64</v>
      </c>
      <c r="B19" s="91" t="s">
        <v>65</v>
      </c>
      <c r="C19" s="92" t="s">
        <v>66</v>
      </c>
      <c r="D19" s="87" t="s">
        <v>67</v>
      </c>
      <c r="E19" s="88" t="s">
        <v>68</v>
      </c>
      <c r="F19" s="88">
        <v>587.30999999999995</v>
      </c>
      <c r="G19" s="89">
        <v>44.106860090923028</v>
      </c>
      <c r="H19" s="121">
        <v>22.47</v>
      </c>
      <c r="I19" s="121">
        <f t="shared" ref="I19" si="2">TRUNC(G19*(1+(H19/100)),2)</f>
        <v>54.01</v>
      </c>
      <c r="J19" s="122">
        <f t="shared" ref="J19" si="3">F19*I19</f>
        <v>31720.613099999995</v>
      </c>
      <c r="K19" s="83"/>
      <c r="L19" s="84"/>
      <c r="M19" s="178"/>
      <c r="N19" s="179"/>
      <c r="O19" s="180"/>
      <c r="P19" s="180"/>
      <c r="Q19" s="181"/>
    </row>
    <row r="20" spans="1:17" x14ac:dyDescent="0.2">
      <c r="A20" s="108" t="s">
        <v>69</v>
      </c>
      <c r="B20" s="109"/>
      <c r="C20" s="110"/>
      <c r="D20" s="116" t="s">
        <v>70</v>
      </c>
      <c r="E20" s="117"/>
      <c r="F20" s="117"/>
      <c r="G20" s="118"/>
      <c r="H20" s="119"/>
      <c r="I20" s="119"/>
      <c r="J20" s="120"/>
      <c r="K20" s="126">
        <f>SUM(J22:J39)</f>
        <v>37433.70429999999</v>
      </c>
      <c r="L20" s="84"/>
      <c r="M20" s="173"/>
      <c r="N20" s="174"/>
      <c r="O20" s="186"/>
      <c r="P20" s="186">
        <f>SUM(O22:O39)</f>
        <v>0</v>
      </c>
      <c r="Q20" s="181"/>
    </row>
    <row r="21" spans="1:17" x14ac:dyDescent="0.2">
      <c r="A21" s="90" t="s">
        <v>71</v>
      </c>
      <c r="B21" s="91"/>
      <c r="C21" s="92"/>
      <c r="D21" s="87" t="s">
        <v>72</v>
      </c>
      <c r="E21" s="88"/>
      <c r="F21" s="88"/>
      <c r="G21" s="89"/>
      <c r="H21" s="73"/>
      <c r="I21" s="73"/>
      <c r="J21" s="83"/>
      <c r="K21" s="83"/>
      <c r="L21" s="84"/>
      <c r="M21" s="178"/>
      <c r="N21" s="179"/>
      <c r="O21" s="180"/>
      <c r="P21" s="180"/>
      <c r="Q21" s="181"/>
    </row>
    <row r="22" spans="1:17" ht="56.25" x14ac:dyDescent="0.2">
      <c r="A22" s="90" t="s">
        <v>73</v>
      </c>
      <c r="B22" s="91" t="s">
        <v>74</v>
      </c>
      <c r="C22" s="92" t="s">
        <v>75</v>
      </c>
      <c r="D22" s="87" t="s">
        <v>76</v>
      </c>
      <c r="E22" s="88" t="s">
        <v>68</v>
      </c>
      <c r="F22" s="88">
        <v>587.30999999999995</v>
      </c>
      <c r="G22" s="89">
        <v>15.1</v>
      </c>
      <c r="H22" s="121">
        <v>22.47</v>
      </c>
      <c r="I22" s="121">
        <f t="shared" ref="I22" si="4">TRUNC(G22*(1+(H22/100)),2)</f>
        <v>18.489999999999998</v>
      </c>
      <c r="J22" s="122">
        <f t="shared" ref="J22" si="5">F22*I22</f>
        <v>10859.361899999998</v>
      </c>
      <c r="K22" s="83"/>
      <c r="L22" s="84"/>
      <c r="M22" s="178"/>
      <c r="N22" s="179"/>
      <c r="O22" s="180"/>
      <c r="P22" s="180"/>
      <c r="Q22" s="181"/>
    </row>
    <row r="23" spans="1:17" ht="22.5" x14ac:dyDescent="0.2">
      <c r="A23" s="90" t="s">
        <v>77</v>
      </c>
      <c r="B23" s="91"/>
      <c r="C23" s="92"/>
      <c r="D23" s="87" t="s">
        <v>78</v>
      </c>
      <c r="E23" s="88"/>
      <c r="F23" s="88"/>
      <c r="G23" s="89"/>
      <c r="H23" s="73"/>
      <c r="I23" s="73"/>
      <c r="J23" s="83"/>
      <c r="K23" s="83"/>
      <c r="L23" s="84"/>
      <c r="M23" s="178"/>
      <c r="N23" s="179"/>
      <c r="O23" s="180"/>
      <c r="P23" s="180"/>
      <c r="Q23" s="181"/>
    </row>
    <row r="24" spans="1:17" ht="67.5" x14ac:dyDescent="0.2">
      <c r="A24" s="90" t="s">
        <v>79</v>
      </c>
      <c r="B24" s="91" t="s">
        <v>80</v>
      </c>
      <c r="C24" s="92" t="s">
        <v>66</v>
      </c>
      <c r="D24" s="87" t="s">
        <v>81</v>
      </c>
      <c r="E24" s="88" t="s">
        <v>68</v>
      </c>
      <c r="F24" s="88">
        <v>587.30999999999995</v>
      </c>
      <c r="G24" s="89">
        <v>6.6063067204713013</v>
      </c>
      <c r="H24" s="121">
        <v>22.47</v>
      </c>
      <c r="I24" s="121">
        <f t="shared" ref="I24" si="6">TRUNC(G24*(1+(H24/100)),2)</f>
        <v>8.09</v>
      </c>
      <c r="J24" s="122">
        <f t="shared" ref="J24" si="7">F24*I24</f>
        <v>4751.3378999999995</v>
      </c>
      <c r="K24" s="83"/>
      <c r="L24" s="84"/>
      <c r="M24" s="178"/>
      <c r="N24" s="179"/>
      <c r="O24" s="180"/>
      <c r="P24" s="180"/>
      <c r="Q24" s="181"/>
    </row>
    <row r="25" spans="1:17" ht="22.5" x14ac:dyDescent="0.2">
      <c r="A25" s="90" t="s">
        <v>82</v>
      </c>
      <c r="B25" s="91"/>
      <c r="C25" s="92"/>
      <c r="D25" s="87" t="s">
        <v>83</v>
      </c>
      <c r="E25" s="88"/>
      <c r="F25" s="88"/>
      <c r="G25" s="89"/>
      <c r="H25" s="73"/>
      <c r="I25" s="73"/>
      <c r="J25" s="83"/>
      <c r="K25" s="83"/>
      <c r="L25" s="84"/>
      <c r="M25" s="178"/>
      <c r="N25" s="179"/>
      <c r="O25" s="180"/>
      <c r="P25" s="180"/>
      <c r="Q25" s="181"/>
    </row>
    <row r="26" spans="1:17" ht="78.75" x14ac:dyDescent="0.2">
      <c r="A26" s="90" t="s">
        <v>84</v>
      </c>
      <c r="B26" s="91" t="s">
        <v>85</v>
      </c>
      <c r="C26" s="92" t="s">
        <v>66</v>
      </c>
      <c r="D26" s="87" t="s">
        <v>86</v>
      </c>
      <c r="E26" s="88" t="s">
        <v>68</v>
      </c>
      <c r="F26" s="88">
        <v>587.30999999999995</v>
      </c>
      <c r="G26" s="89">
        <v>4.1264749450886251</v>
      </c>
      <c r="H26" s="121">
        <v>22.47</v>
      </c>
      <c r="I26" s="121">
        <f t="shared" ref="I26" si="8">TRUNC(G26*(1+(H26/100)),2)</f>
        <v>5.05</v>
      </c>
      <c r="J26" s="122">
        <f t="shared" ref="J26" si="9">F26*I26</f>
        <v>2965.9154999999996</v>
      </c>
      <c r="K26" s="83"/>
      <c r="L26" s="84"/>
      <c r="M26" s="178"/>
      <c r="N26" s="179"/>
      <c r="O26" s="180"/>
      <c r="P26" s="180"/>
      <c r="Q26" s="181"/>
    </row>
    <row r="27" spans="1:17" ht="22.5" x14ac:dyDescent="0.2">
      <c r="A27" s="90" t="s">
        <v>87</v>
      </c>
      <c r="B27" s="91"/>
      <c r="C27" s="92"/>
      <c r="D27" s="87" t="s">
        <v>88</v>
      </c>
      <c r="E27" s="88"/>
      <c r="F27" s="88"/>
      <c r="G27" s="89"/>
      <c r="H27" s="73"/>
      <c r="I27" s="73"/>
      <c r="J27" s="83"/>
      <c r="K27" s="83"/>
      <c r="L27" s="84"/>
      <c r="M27" s="178"/>
      <c r="N27" s="179"/>
      <c r="O27" s="180"/>
      <c r="P27" s="180"/>
      <c r="Q27" s="181"/>
    </row>
    <row r="28" spans="1:17" ht="67.5" x14ac:dyDescent="0.2">
      <c r="A28" s="90" t="s">
        <v>89</v>
      </c>
      <c r="B28" s="91" t="s">
        <v>90</v>
      </c>
      <c r="C28" s="92" t="s">
        <v>66</v>
      </c>
      <c r="D28" s="87" t="s">
        <v>91</v>
      </c>
      <c r="E28" s="88" t="s">
        <v>68</v>
      </c>
      <c r="F28" s="88">
        <v>587.30999999999995</v>
      </c>
      <c r="G28" s="89">
        <v>8.1878054179223927</v>
      </c>
      <c r="H28" s="121">
        <v>22.47</v>
      </c>
      <c r="I28" s="121">
        <f t="shared" ref="I28:I29" si="10">TRUNC(G28*(1+(H28/100)),2)</f>
        <v>10.02</v>
      </c>
      <c r="J28" s="122">
        <f t="shared" ref="J28:J29" si="11">F28*I28</f>
        <v>5884.846199999999</v>
      </c>
      <c r="K28" s="83"/>
      <c r="L28" s="84"/>
      <c r="M28" s="178"/>
      <c r="N28" s="179"/>
      <c r="O28" s="180"/>
      <c r="P28" s="180"/>
      <c r="Q28" s="181"/>
    </row>
    <row r="29" spans="1:17" ht="112.5" x14ac:dyDescent="0.2">
      <c r="A29" s="90" t="s">
        <v>92</v>
      </c>
      <c r="B29" s="91" t="s">
        <v>93</v>
      </c>
      <c r="C29" s="92" t="s">
        <v>66</v>
      </c>
      <c r="D29" s="87" t="s">
        <v>94</v>
      </c>
      <c r="E29" s="88" t="s">
        <v>68</v>
      </c>
      <c r="F29" s="88">
        <v>587.30999999999995</v>
      </c>
      <c r="G29" s="89">
        <v>2.6999999999999997</v>
      </c>
      <c r="H29" s="121">
        <v>22.47</v>
      </c>
      <c r="I29" s="121">
        <f t="shared" si="10"/>
        <v>3.3</v>
      </c>
      <c r="J29" s="122">
        <f t="shared" si="11"/>
        <v>1938.1229999999998</v>
      </c>
      <c r="K29" s="83"/>
      <c r="L29" s="84"/>
      <c r="M29" s="178"/>
      <c r="N29" s="179"/>
      <c r="O29" s="180"/>
      <c r="P29" s="180"/>
      <c r="Q29" s="181"/>
    </row>
    <row r="30" spans="1:17" ht="22.5" x14ac:dyDescent="0.2">
      <c r="A30" s="90" t="s">
        <v>95</v>
      </c>
      <c r="B30" s="91"/>
      <c r="C30" s="92"/>
      <c r="D30" s="87" t="s">
        <v>96</v>
      </c>
      <c r="E30" s="88"/>
      <c r="F30" s="88"/>
      <c r="G30" s="89"/>
      <c r="H30" s="73"/>
      <c r="I30" s="73"/>
      <c r="J30" s="83"/>
      <c r="K30" s="83"/>
      <c r="L30" s="84"/>
      <c r="M30" s="178"/>
      <c r="N30" s="179"/>
      <c r="O30" s="180"/>
      <c r="P30" s="180"/>
      <c r="Q30" s="181"/>
    </row>
    <row r="31" spans="1:17" ht="67.5" x14ac:dyDescent="0.2">
      <c r="A31" s="90" t="s">
        <v>97</v>
      </c>
      <c r="B31" s="91" t="s">
        <v>98</v>
      </c>
      <c r="C31" s="92" t="s">
        <v>66</v>
      </c>
      <c r="D31" s="87" t="s">
        <v>99</v>
      </c>
      <c r="E31" s="88" t="s">
        <v>68</v>
      </c>
      <c r="F31" s="88">
        <v>587.30999999999995</v>
      </c>
      <c r="G31" s="89">
        <v>3.8919991146072777</v>
      </c>
      <c r="H31" s="121">
        <v>22.47</v>
      </c>
      <c r="I31" s="121">
        <f t="shared" ref="I31" si="12">TRUNC(G31*(1+(H31/100)),2)</f>
        <v>4.76</v>
      </c>
      <c r="J31" s="122">
        <f t="shared" ref="J31" si="13">F31*I31</f>
        <v>2795.5955999999996</v>
      </c>
      <c r="K31" s="83"/>
      <c r="L31" s="84"/>
      <c r="M31" s="178"/>
      <c r="N31" s="179"/>
      <c r="O31" s="180"/>
      <c r="P31" s="180"/>
      <c r="Q31" s="181"/>
    </row>
    <row r="32" spans="1:17" ht="22.5" x14ac:dyDescent="0.2">
      <c r="A32" s="90" t="s">
        <v>100</v>
      </c>
      <c r="B32" s="91"/>
      <c r="C32" s="92"/>
      <c r="D32" s="87" t="s">
        <v>101</v>
      </c>
      <c r="E32" s="88"/>
      <c r="F32" s="88"/>
      <c r="G32" s="89"/>
      <c r="H32" s="73"/>
      <c r="I32" s="73"/>
      <c r="J32" s="83"/>
      <c r="K32" s="83"/>
      <c r="L32" s="84"/>
      <c r="M32" s="178"/>
      <c r="N32" s="179"/>
      <c r="O32" s="180"/>
      <c r="P32" s="180"/>
      <c r="Q32" s="181"/>
    </row>
    <row r="33" spans="1:17" ht="45" x14ac:dyDescent="0.2">
      <c r="A33" s="90" t="s">
        <v>102</v>
      </c>
      <c r="B33" s="91" t="s">
        <v>103</v>
      </c>
      <c r="C33" s="92" t="s">
        <v>66</v>
      </c>
      <c r="D33" s="87" t="s">
        <v>104</v>
      </c>
      <c r="E33" s="88" t="s">
        <v>68</v>
      </c>
      <c r="F33" s="88">
        <v>420.01</v>
      </c>
      <c r="G33" s="89">
        <v>6.4299897621485202</v>
      </c>
      <c r="H33" s="121">
        <v>22.47</v>
      </c>
      <c r="I33" s="121">
        <f t="shared" ref="I33" si="14">TRUNC(G33*(1+(H33/100)),2)</f>
        <v>7.87</v>
      </c>
      <c r="J33" s="122">
        <f t="shared" ref="J33" si="15">F33*I33</f>
        <v>3305.4787000000001</v>
      </c>
      <c r="K33" s="83"/>
      <c r="L33" s="84"/>
      <c r="M33" s="178"/>
      <c r="N33" s="179"/>
      <c r="O33" s="180"/>
      <c r="P33" s="180"/>
      <c r="Q33" s="181"/>
    </row>
    <row r="34" spans="1:17" ht="22.5" x14ac:dyDescent="0.2">
      <c r="A34" s="90" t="s">
        <v>105</v>
      </c>
      <c r="B34" s="91"/>
      <c r="C34" s="92"/>
      <c r="D34" s="87" t="s">
        <v>106</v>
      </c>
      <c r="E34" s="88"/>
      <c r="F34" s="88"/>
      <c r="G34" s="89"/>
      <c r="H34" s="73"/>
      <c r="I34" s="73"/>
      <c r="J34" s="83"/>
      <c r="K34" s="83"/>
      <c r="L34" s="84"/>
      <c r="M34" s="178"/>
      <c r="N34" s="179"/>
      <c r="O34" s="180"/>
      <c r="P34" s="180"/>
      <c r="Q34" s="181"/>
    </row>
    <row r="35" spans="1:17" ht="90" x14ac:dyDescent="0.2">
      <c r="A35" s="90" t="s">
        <v>107</v>
      </c>
      <c r="B35" s="91" t="s">
        <v>108</v>
      </c>
      <c r="C35" s="92" t="s">
        <v>66</v>
      </c>
      <c r="D35" s="87" t="s">
        <v>109</v>
      </c>
      <c r="E35" s="88" t="s">
        <v>68</v>
      </c>
      <c r="F35" s="88">
        <v>587.30999999999995</v>
      </c>
      <c r="G35" s="89">
        <v>3.915758287786689</v>
      </c>
      <c r="H35" s="121">
        <v>22.47</v>
      </c>
      <c r="I35" s="121">
        <f t="shared" ref="I35" si="16">TRUNC(G35*(1+(H35/100)),2)</f>
        <v>4.79</v>
      </c>
      <c r="J35" s="122">
        <f t="shared" ref="J35" si="17">F35*I35</f>
        <v>2813.2148999999999</v>
      </c>
      <c r="K35" s="83"/>
      <c r="L35" s="84"/>
      <c r="M35" s="178"/>
      <c r="N35" s="179"/>
      <c r="O35" s="180"/>
      <c r="P35" s="180"/>
      <c r="Q35" s="181"/>
    </row>
    <row r="36" spans="1:17" x14ac:dyDescent="0.2">
      <c r="A36" s="90" t="s">
        <v>110</v>
      </c>
      <c r="B36" s="91"/>
      <c r="C36" s="92"/>
      <c r="D36" s="87" t="s">
        <v>111</v>
      </c>
      <c r="E36" s="88"/>
      <c r="F36" s="88"/>
      <c r="G36" s="89"/>
      <c r="H36" s="73"/>
      <c r="I36" s="73"/>
      <c r="J36" s="83"/>
      <c r="K36" s="83"/>
      <c r="L36" s="84"/>
      <c r="M36" s="178"/>
      <c r="N36" s="179"/>
      <c r="O36" s="180"/>
      <c r="P36" s="180"/>
      <c r="Q36" s="181"/>
    </row>
    <row r="37" spans="1:17" ht="56.25" x14ac:dyDescent="0.2">
      <c r="A37" s="90" t="s">
        <v>112</v>
      </c>
      <c r="B37" s="91" t="s">
        <v>113</v>
      </c>
      <c r="C37" s="92" t="s">
        <v>66</v>
      </c>
      <c r="D37" s="87" t="s">
        <v>114</v>
      </c>
      <c r="E37" s="88" t="s">
        <v>68</v>
      </c>
      <c r="F37" s="88">
        <v>587.30999999999995</v>
      </c>
      <c r="G37" s="89">
        <v>2.6636358992695515</v>
      </c>
      <c r="H37" s="121">
        <v>22.47</v>
      </c>
      <c r="I37" s="121">
        <f t="shared" ref="I37" si="18">TRUNC(G37*(1+(H37/100)),2)</f>
        <v>3.26</v>
      </c>
      <c r="J37" s="122">
        <f t="shared" ref="J37" si="19">F37*I37</f>
        <v>1914.6305999999997</v>
      </c>
      <c r="K37" s="83"/>
      <c r="L37" s="84"/>
      <c r="M37" s="178"/>
      <c r="N37" s="179"/>
      <c r="O37" s="180"/>
      <c r="P37" s="180"/>
      <c r="Q37" s="181"/>
    </row>
    <row r="38" spans="1:17" x14ac:dyDescent="0.2">
      <c r="A38" s="90" t="s">
        <v>115</v>
      </c>
      <c r="B38" s="91"/>
      <c r="C38" s="92"/>
      <c r="D38" s="87" t="s">
        <v>116</v>
      </c>
      <c r="E38" s="88"/>
      <c r="F38" s="88"/>
      <c r="G38" s="89"/>
      <c r="H38" s="73"/>
      <c r="I38" s="73"/>
      <c r="J38" s="83"/>
      <c r="K38" s="83"/>
      <c r="L38" s="84"/>
      <c r="M38" s="178"/>
      <c r="N38" s="179"/>
      <c r="O38" s="180"/>
      <c r="P38" s="180"/>
      <c r="Q38" s="181"/>
    </row>
    <row r="39" spans="1:17" ht="90" x14ac:dyDescent="0.2">
      <c r="A39" s="90" t="s">
        <v>117</v>
      </c>
      <c r="B39" s="91" t="s">
        <v>118</v>
      </c>
      <c r="C39" s="92" t="s">
        <v>119</v>
      </c>
      <c r="D39" s="87" t="s">
        <v>120</v>
      </c>
      <c r="E39" s="88" t="s">
        <v>68</v>
      </c>
      <c r="F39" s="88">
        <v>20</v>
      </c>
      <c r="G39" s="89">
        <v>8.3800000000000008</v>
      </c>
      <c r="H39" s="121">
        <v>22.47</v>
      </c>
      <c r="I39" s="121">
        <f t="shared" ref="I39" si="20">TRUNC(G39*(1+(H39/100)),2)</f>
        <v>10.26</v>
      </c>
      <c r="J39" s="122">
        <f t="shared" ref="J39" si="21">F39*I39</f>
        <v>205.2</v>
      </c>
      <c r="K39" s="83"/>
      <c r="L39" s="84"/>
      <c r="M39" s="178"/>
      <c r="N39" s="179"/>
      <c r="O39" s="180"/>
      <c r="P39" s="180"/>
      <c r="Q39" s="181"/>
    </row>
    <row r="40" spans="1:17" x14ac:dyDescent="0.2">
      <c r="A40" s="80"/>
      <c r="B40" s="29"/>
      <c r="C40" s="30"/>
      <c r="D40" s="25"/>
      <c r="E40" s="26"/>
      <c r="F40" s="31"/>
      <c r="G40" s="28"/>
      <c r="H40" s="22"/>
      <c r="I40" s="23"/>
      <c r="J40" s="27"/>
      <c r="K40" s="24"/>
      <c r="L40" s="76"/>
      <c r="M40" s="187"/>
      <c r="N40" s="188"/>
      <c r="O40" s="189"/>
      <c r="P40" s="189"/>
      <c r="Q40" s="190"/>
    </row>
    <row r="41" spans="1:17" ht="30" customHeight="1" thickBot="1" x14ac:dyDescent="0.25">
      <c r="A41" s="233" t="s">
        <v>33</v>
      </c>
      <c r="B41" s="234"/>
      <c r="C41" s="234"/>
      <c r="D41" s="234"/>
      <c r="E41" s="234"/>
      <c r="F41" s="234"/>
      <c r="G41" s="234"/>
      <c r="H41" s="234"/>
      <c r="I41" s="234"/>
      <c r="J41" s="81"/>
      <c r="K41" s="81"/>
      <c r="L41" s="127">
        <f>SUM(L12:L40)</f>
        <v>84978.017399999982</v>
      </c>
      <c r="M41" s="221" t="s">
        <v>36</v>
      </c>
      <c r="N41" s="221"/>
      <c r="O41" s="221"/>
      <c r="P41" s="221"/>
      <c r="Q41" s="82">
        <f>SUM(Q12:Q40)</f>
        <v>0</v>
      </c>
    </row>
    <row r="42" spans="1:17" ht="35.25" customHeight="1" thickTop="1" x14ac:dyDescent="0.2">
      <c r="A42" s="235" t="s">
        <v>4</v>
      </c>
      <c r="B42" s="235"/>
      <c r="C42" s="235"/>
      <c r="D42" s="235"/>
      <c r="E42" s="235"/>
      <c r="F42" s="235"/>
      <c r="G42" s="209" t="s">
        <v>20</v>
      </c>
      <c r="H42" s="210"/>
      <c r="I42" s="210"/>
      <c r="J42" s="210"/>
      <c r="K42" s="210"/>
      <c r="L42" s="210"/>
      <c r="M42" s="210"/>
      <c r="N42" s="210"/>
      <c r="O42" s="210"/>
      <c r="P42" s="210"/>
      <c r="Q42" s="211"/>
    </row>
    <row r="43" spans="1:17" ht="40.5" customHeight="1" x14ac:dyDescent="0.2">
      <c r="A43" s="236" t="s">
        <v>22</v>
      </c>
      <c r="B43" s="237"/>
      <c r="C43" s="237"/>
      <c r="D43" s="237"/>
      <c r="E43" s="236" t="s">
        <v>10</v>
      </c>
      <c r="F43" s="237"/>
      <c r="G43" s="212"/>
      <c r="H43" s="213"/>
      <c r="I43" s="213"/>
      <c r="J43" s="213"/>
      <c r="K43" s="213"/>
      <c r="L43" s="213"/>
      <c r="M43" s="213"/>
      <c r="N43" s="213"/>
      <c r="O43" s="213"/>
      <c r="P43" s="213"/>
      <c r="Q43" s="214"/>
    </row>
    <row r="44" spans="1:17" x14ac:dyDescent="0.2">
      <c r="A44" s="240" t="s">
        <v>5</v>
      </c>
      <c r="B44" s="238" t="s">
        <v>157</v>
      </c>
      <c r="C44" s="238"/>
      <c r="D44" s="238"/>
      <c r="E44" s="238"/>
      <c r="F44" s="238"/>
      <c r="G44" s="239"/>
      <c r="H44" s="239"/>
      <c r="I44" s="239"/>
      <c r="J44" s="239"/>
      <c r="K44" s="239"/>
      <c r="L44" s="239"/>
      <c r="M44" s="239"/>
      <c r="N44" s="239"/>
    </row>
    <row r="45" spans="1:17" x14ac:dyDescent="0.2">
      <c r="A45" s="241"/>
      <c r="B45" s="244" t="s">
        <v>158</v>
      </c>
      <c r="C45" s="244"/>
      <c r="D45" s="244"/>
      <c r="E45" s="244"/>
      <c r="F45" s="244"/>
      <c r="G45" s="244"/>
      <c r="H45" s="244"/>
      <c r="I45" s="244"/>
      <c r="J45" s="244"/>
      <c r="K45" s="244"/>
      <c r="L45" s="244"/>
      <c r="M45" s="244"/>
      <c r="N45" s="244"/>
    </row>
    <row r="46" spans="1:17" ht="12.75" customHeight="1" x14ac:dyDescent="0.2">
      <c r="A46" s="241"/>
      <c r="B46" s="222" t="s">
        <v>159</v>
      </c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  <c r="N46" s="222"/>
      <c r="O46" s="222"/>
      <c r="P46" s="222"/>
      <c r="Q46" s="222"/>
    </row>
    <row r="47" spans="1:17" ht="12.75" customHeight="1" x14ac:dyDescent="0.2">
      <c r="A47" s="241"/>
      <c r="B47" s="242" t="s">
        <v>38</v>
      </c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</row>
    <row r="48" spans="1:17" ht="24" customHeight="1" x14ac:dyDescent="0.2">
      <c r="A48" s="241"/>
      <c r="B48" s="245" t="s">
        <v>40</v>
      </c>
      <c r="C48" s="245"/>
      <c r="D48" s="245"/>
      <c r="E48" s="245"/>
      <c r="F48" s="245"/>
      <c r="G48" s="245"/>
      <c r="H48" s="245"/>
      <c r="I48" s="245"/>
      <c r="J48" s="245"/>
      <c r="K48" s="245"/>
      <c r="L48" s="245"/>
      <c r="M48" s="245"/>
      <c r="N48" s="245"/>
      <c r="O48" s="245"/>
      <c r="P48" s="245"/>
      <c r="Q48" s="245"/>
    </row>
    <row r="49" spans="1:17" ht="12.75" customHeight="1" x14ac:dyDescent="0.2">
      <c r="A49" s="241"/>
      <c r="B49" s="222" t="s">
        <v>160</v>
      </c>
      <c r="C49" s="222"/>
      <c r="D49" s="222"/>
      <c r="E49" s="222"/>
      <c r="F49" s="222"/>
      <c r="G49" s="222"/>
      <c r="H49" s="222"/>
      <c r="I49" s="222"/>
      <c r="J49" s="222"/>
      <c r="K49" s="222"/>
      <c r="L49" s="222"/>
      <c r="M49" s="222"/>
      <c r="N49" s="222"/>
      <c r="O49" s="222"/>
      <c r="P49" s="222"/>
      <c r="Q49" s="222"/>
    </row>
    <row r="50" spans="1:17" x14ac:dyDescent="0.2">
      <c r="A50" s="241"/>
      <c r="B50" s="222" t="s">
        <v>21</v>
      </c>
      <c r="C50" s="222"/>
      <c r="D50" s="222"/>
      <c r="E50" s="222"/>
      <c r="F50" s="222"/>
      <c r="G50" s="222"/>
      <c r="H50" s="222"/>
      <c r="I50" s="222"/>
      <c r="J50" s="222"/>
      <c r="K50" s="222"/>
      <c r="L50" s="222"/>
      <c r="M50" s="222"/>
      <c r="N50" s="222"/>
    </row>
    <row r="51" spans="1:17" ht="27" customHeight="1" x14ac:dyDescent="0.2">
      <c r="A51" s="241"/>
      <c r="B51" s="243" t="s">
        <v>121</v>
      </c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  <c r="N51" s="243"/>
      <c r="O51" s="243"/>
      <c r="P51" s="243"/>
      <c r="Q51" s="243"/>
    </row>
    <row r="205" spans="15:15" ht="15" customHeight="1" x14ac:dyDescent="0.2">
      <c r="O205" s="7"/>
    </row>
    <row r="206" spans="15:15" ht="33.75" customHeight="1" x14ac:dyDescent="0.2"/>
    <row r="207" spans="15:15" ht="31.5" customHeight="1" x14ac:dyDescent="0.2"/>
    <row r="208" spans="15:15" ht="24.75" customHeight="1" x14ac:dyDescent="0.2"/>
    <row r="213" ht="26.25" customHeight="1" x14ac:dyDescent="0.2"/>
  </sheetData>
  <sheetProtection algorithmName="SHA-512" hashValue="SatnTJIuaa8qa67d/XYTDWB8JUWhly4gfU8ihtnIkJWIcsn7T93YlZHRhs0+x1QCY63WWVKFf5AzjUsAoOCwhw==" saltValue="z3/o45AI1IeCJ8gQJXvXeQ==" spinCount="100000" sheet="1" selectLockedCells="1"/>
  <mergeCells count="38">
    <mergeCell ref="E8:L8"/>
    <mergeCell ref="M8:Q8"/>
    <mergeCell ref="E9:E11"/>
    <mergeCell ref="F9:F11"/>
    <mergeCell ref="G9:G11"/>
    <mergeCell ref="H9:H11"/>
    <mergeCell ref="I9:L9"/>
    <mergeCell ref="M9:M11"/>
    <mergeCell ref="N9:Q9"/>
    <mergeCell ref="I10:I11"/>
    <mergeCell ref="J10:L10"/>
    <mergeCell ref="B50:N50"/>
    <mergeCell ref="A42:F42"/>
    <mergeCell ref="A43:D43"/>
    <mergeCell ref="E43:F43"/>
    <mergeCell ref="B44:N44"/>
    <mergeCell ref="A44:A51"/>
    <mergeCell ref="B47:N47"/>
    <mergeCell ref="B51:Q51"/>
    <mergeCell ref="B45:N45"/>
    <mergeCell ref="B48:Q48"/>
    <mergeCell ref="B49:Q49"/>
    <mergeCell ref="A7:O7"/>
    <mergeCell ref="M41:P41"/>
    <mergeCell ref="G42:Q43"/>
    <mergeCell ref="B46:Q46"/>
    <mergeCell ref="A1:Q1"/>
    <mergeCell ref="A2:Q2"/>
    <mergeCell ref="A3:Q3"/>
    <mergeCell ref="A5:Q5"/>
    <mergeCell ref="A6:Q6"/>
    <mergeCell ref="N10:N11"/>
    <mergeCell ref="O10:Q10"/>
    <mergeCell ref="A9:A11"/>
    <mergeCell ref="B9:B11"/>
    <mergeCell ref="C9:C11"/>
    <mergeCell ref="D9:D11"/>
    <mergeCell ref="A41:I41"/>
  </mergeCells>
  <phoneticPr fontId="29" type="noConversion"/>
  <printOptions horizontalCentered="1"/>
  <pageMargins left="0" right="0" top="0.47244094488188981" bottom="0.35433070866141736" header="0.23622047244094491" footer="0.19685039370078741"/>
  <pageSetup paperSize="9" scale="70" fitToHeight="16" orientation="landscape" r:id="rId1"/>
  <headerFooter>
    <oddHeader>&amp;R&amp;"Verdana,Normal"&amp;8Fls.:______
Processo n.º 23069.170872/2022-69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9BA55-ADA7-4607-943F-8F7C7691647A}">
  <sheetPr>
    <pageSetUpPr fitToPage="1"/>
  </sheetPr>
  <dimension ref="A1:BK988"/>
  <sheetViews>
    <sheetView workbookViewId="0">
      <selection sqref="A1:AA1"/>
    </sheetView>
  </sheetViews>
  <sheetFormatPr defaultColWidth="14.42578125" defaultRowHeight="15" customHeight="1" x14ac:dyDescent="0.25"/>
  <cols>
    <col min="1" max="1" width="10.7109375" style="130" customWidth="1"/>
    <col min="2" max="2" width="35.7109375" style="130" customWidth="1"/>
    <col min="3" max="3" width="15.7109375" style="130" customWidth="1"/>
    <col min="4" max="39" width="3.28515625" style="130" customWidth="1"/>
    <col min="40" max="63" width="3.28515625" style="130" hidden="1" customWidth="1"/>
    <col min="64" max="16384" width="14.42578125" style="130"/>
  </cols>
  <sheetData>
    <row r="1" spans="1:63" ht="15.75" x14ac:dyDescent="0.25">
      <c r="A1" s="324" t="s">
        <v>15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X1" s="324"/>
      <c r="Y1" s="324"/>
      <c r="Z1" s="324"/>
      <c r="AA1" s="324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28"/>
      <c r="AN1" s="128"/>
      <c r="AO1" s="128"/>
      <c r="AP1" s="128"/>
      <c r="AQ1" s="128"/>
      <c r="AR1" s="128"/>
      <c r="AS1" s="128"/>
      <c r="AT1" s="128"/>
      <c r="AU1" s="128"/>
      <c r="AV1" s="128"/>
      <c r="AW1" s="128"/>
      <c r="AX1" s="128"/>
      <c r="AY1" s="128"/>
      <c r="AZ1" s="128"/>
      <c r="BA1" s="128"/>
      <c r="BB1" s="128"/>
      <c r="BC1" s="128"/>
      <c r="BD1" s="128"/>
      <c r="BE1" s="128"/>
      <c r="BF1" s="128"/>
      <c r="BG1" s="128"/>
      <c r="BH1" s="128"/>
      <c r="BI1" s="128"/>
      <c r="BJ1" s="128"/>
      <c r="BK1" s="129"/>
    </row>
    <row r="2" spans="1:63" ht="15.75" x14ac:dyDescent="0.25">
      <c r="A2" s="324" t="s">
        <v>16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2"/>
    </row>
    <row r="3" spans="1:63" ht="15.75" x14ac:dyDescent="0.25">
      <c r="A3" s="224" t="s">
        <v>43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  <c r="T3" s="224"/>
      <c r="U3" s="224"/>
      <c r="V3" s="224"/>
      <c r="W3" s="224"/>
      <c r="X3" s="224"/>
      <c r="Y3" s="224"/>
      <c r="Z3" s="224"/>
      <c r="AA3" s="224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2"/>
    </row>
    <row r="4" spans="1:63" x14ac:dyDescent="0.25">
      <c r="A4" s="327" t="s">
        <v>19</v>
      </c>
      <c r="B4" s="327"/>
      <c r="C4" s="327"/>
      <c r="D4" s="327"/>
      <c r="E4" s="327"/>
      <c r="F4" s="327"/>
      <c r="G4" s="327"/>
      <c r="H4" s="327"/>
      <c r="I4" s="327"/>
      <c r="J4" s="327"/>
      <c r="K4" s="327"/>
      <c r="L4" s="327"/>
      <c r="M4" s="327"/>
      <c r="N4" s="327"/>
      <c r="O4" s="327"/>
      <c r="P4" s="327"/>
      <c r="Q4" s="327"/>
      <c r="R4" s="327"/>
      <c r="S4" s="327"/>
      <c r="T4" s="327"/>
      <c r="U4" s="327"/>
      <c r="V4" s="327"/>
      <c r="W4" s="327"/>
      <c r="X4" s="327"/>
      <c r="Y4" s="327"/>
      <c r="Z4" s="327"/>
      <c r="AA4" s="327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31"/>
      <c r="AX4" s="131"/>
      <c r="AY4" s="131"/>
      <c r="AZ4" s="131"/>
      <c r="BA4" s="131"/>
      <c r="BB4" s="131"/>
      <c r="BC4" s="131"/>
      <c r="BD4" s="131"/>
      <c r="BE4" s="131"/>
      <c r="BF4" s="131"/>
      <c r="BG4" s="131"/>
      <c r="BH4" s="131"/>
      <c r="BI4" s="131"/>
      <c r="BJ4" s="131"/>
      <c r="BK4" s="132"/>
    </row>
    <row r="5" spans="1:63" x14ac:dyDescent="0.25">
      <c r="A5" s="85"/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2"/>
    </row>
    <row r="6" spans="1:63" ht="15" customHeight="1" x14ac:dyDescent="0.25">
      <c r="A6" s="328" t="str">
        <f>Orçamento!$A$6</f>
        <v>SERVIÇO: Elaboração de projeto básico., legal e complementares para possibilitar a construção de uma edificação para o Instituto de Educação de Angra dos Reis da UFF</v>
      </c>
      <c r="B6" s="328"/>
      <c r="C6" s="328"/>
      <c r="D6" s="328"/>
      <c r="E6" s="328"/>
      <c r="F6" s="328"/>
      <c r="G6" s="328"/>
      <c r="H6" s="328"/>
      <c r="I6" s="328"/>
      <c r="J6" s="328"/>
      <c r="K6" s="328"/>
      <c r="L6" s="328"/>
      <c r="M6" s="328"/>
      <c r="N6" s="328"/>
      <c r="O6" s="328"/>
      <c r="P6" s="328"/>
      <c r="Q6" s="328"/>
      <c r="R6" s="328"/>
      <c r="S6" s="328"/>
      <c r="T6" s="328"/>
      <c r="U6" s="328"/>
      <c r="V6" s="328"/>
      <c r="W6" s="328"/>
      <c r="X6" s="328"/>
      <c r="Y6" s="328"/>
      <c r="Z6" s="328"/>
      <c r="AA6" s="328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2"/>
    </row>
    <row r="7" spans="1:63" x14ac:dyDescent="0.25">
      <c r="A7" s="328"/>
      <c r="B7" s="328"/>
      <c r="C7" s="328"/>
      <c r="D7" s="328"/>
      <c r="E7" s="328"/>
      <c r="F7" s="328"/>
      <c r="G7" s="328"/>
      <c r="H7" s="328"/>
      <c r="I7" s="328"/>
      <c r="J7" s="328"/>
      <c r="K7" s="328"/>
      <c r="L7" s="328"/>
      <c r="M7" s="328"/>
      <c r="N7" s="328"/>
      <c r="O7" s="328"/>
      <c r="P7" s="328"/>
      <c r="Q7" s="328"/>
      <c r="R7" s="328"/>
      <c r="S7" s="328"/>
      <c r="T7" s="328"/>
      <c r="U7" s="328"/>
      <c r="V7" s="328"/>
      <c r="W7" s="328"/>
      <c r="X7" s="328"/>
      <c r="Y7" s="328"/>
      <c r="Z7" s="328"/>
      <c r="AA7" s="328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2"/>
    </row>
    <row r="8" spans="1:63" ht="15" customHeight="1" x14ac:dyDescent="0.25">
      <c r="A8" s="166"/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  <c r="AA8" s="166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2"/>
    </row>
    <row r="9" spans="1:63" x14ac:dyDescent="0.25">
      <c r="A9" s="329" t="str">
        <f>Orçamento!$A$7</f>
        <v>Local: Avenida Vereador Benedito Avelino, s/n.º, bairro do Retiro, Angra dos Reis - RJ</v>
      </c>
      <c r="B9" s="329"/>
      <c r="C9" s="329"/>
      <c r="D9" s="329"/>
      <c r="E9" s="329"/>
      <c r="F9" s="329"/>
      <c r="G9" s="329"/>
      <c r="H9" s="329"/>
      <c r="I9" s="329"/>
      <c r="J9" s="329"/>
      <c r="K9" s="329"/>
      <c r="L9" s="329"/>
      <c r="M9" s="329"/>
      <c r="N9" s="329"/>
      <c r="O9" s="329"/>
      <c r="P9" s="329"/>
      <c r="Q9" s="329"/>
      <c r="R9" s="329"/>
      <c r="S9" s="329"/>
      <c r="T9" s="329"/>
      <c r="U9" s="329"/>
      <c r="V9" s="329"/>
      <c r="W9" s="329"/>
      <c r="X9" s="329"/>
      <c r="Y9" s="329"/>
      <c r="Z9" s="329"/>
      <c r="AA9" s="329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2"/>
    </row>
    <row r="10" spans="1:63" ht="15.75" thickBot="1" x14ac:dyDescent="0.3">
      <c r="A10" s="167"/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3"/>
      <c r="AO10" s="133"/>
      <c r="AP10" s="133"/>
      <c r="AQ10" s="133"/>
      <c r="AR10" s="133"/>
      <c r="AS10" s="133"/>
      <c r="AT10" s="133"/>
      <c r="AU10" s="133"/>
      <c r="AV10" s="133"/>
      <c r="AW10" s="133"/>
      <c r="AX10" s="133"/>
      <c r="AY10" s="133"/>
      <c r="AZ10" s="133"/>
      <c r="BA10" s="133"/>
      <c r="BB10" s="133"/>
      <c r="BC10" s="133"/>
      <c r="BD10" s="133"/>
      <c r="BE10" s="133"/>
      <c r="BF10" s="133"/>
      <c r="BG10" s="133"/>
      <c r="BH10" s="133"/>
      <c r="BI10" s="133"/>
      <c r="BJ10" s="133"/>
      <c r="BK10" s="134"/>
    </row>
    <row r="11" spans="1:63" ht="15" customHeight="1" thickTop="1" x14ac:dyDescent="0.25">
      <c r="A11" s="271" t="s">
        <v>123</v>
      </c>
      <c r="B11" s="272"/>
      <c r="C11" s="272"/>
      <c r="D11" s="273" t="s">
        <v>124</v>
      </c>
      <c r="E11" s="274"/>
      <c r="F11" s="274"/>
      <c r="G11" s="274"/>
      <c r="H11" s="274"/>
      <c r="I11" s="274"/>
      <c r="J11" s="274"/>
      <c r="K11" s="274"/>
      <c r="L11" s="274"/>
      <c r="M11" s="274"/>
      <c r="N11" s="274"/>
      <c r="O11" s="274"/>
      <c r="P11" s="274"/>
      <c r="Q11" s="274"/>
      <c r="R11" s="274"/>
      <c r="S11" s="274"/>
      <c r="T11" s="274"/>
      <c r="U11" s="274"/>
      <c r="V11" s="274"/>
      <c r="W11" s="274"/>
      <c r="X11" s="274"/>
      <c r="Y11" s="274"/>
      <c r="Z11" s="274"/>
      <c r="AA11" s="275"/>
      <c r="AB11" s="135"/>
      <c r="AC11" s="135"/>
      <c r="AD11" s="135"/>
      <c r="AE11" s="135"/>
      <c r="AF11" s="135"/>
      <c r="AG11" s="135"/>
      <c r="AH11" s="135"/>
      <c r="AI11" s="135"/>
      <c r="AJ11" s="135"/>
      <c r="AK11" s="135"/>
      <c r="AL11" s="135"/>
      <c r="AM11" s="135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7"/>
    </row>
    <row r="12" spans="1:63" ht="15" customHeight="1" x14ac:dyDescent="0.25">
      <c r="A12" s="276" t="s">
        <v>0</v>
      </c>
      <c r="B12" s="278" t="s">
        <v>25</v>
      </c>
      <c r="C12" s="278" t="s">
        <v>125</v>
      </c>
      <c r="D12" s="280" t="s">
        <v>126</v>
      </c>
      <c r="E12" s="281"/>
      <c r="F12" s="281"/>
      <c r="G12" s="281"/>
      <c r="H12" s="281"/>
      <c r="I12" s="281"/>
      <c r="J12" s="280" t="s">
        <v>127</v>
      </c>
      <c r="K12" s="281"/>
      <c r="L12" s="281"/>
      <c r="M12" s="281"/>
      <c r="N12" s="281"/>
      <c r="O12" s="281"/>
      <c r="P12" s="280" t="s">
        <v>128</v>
      </c>
      <c r="Q12" s="281"/>
      <c r="R12" s="281"/>
      <c r="S12" s="281"/>
      <c r="T12" s="281"/>
      <c r="U12" s="281"/>
      <c r="V12" s="280" t="s">
        <v>129</v>
      </c>
      <c r="W12" s="281"/>
      <c r="X12" s="281"/>
      <c r="Y12" s="281"/>
      <c r="Z12" s="281"/>
      <c r="AA12" s="282"/>
      <c r="AB12" s="264"/>
      <c r="AC12" s="265"/>
      <c r="AD12" s="265"/>
      <c r="AE12" s="265"/>
      <c r="AF12" s="265"/>
      <c r="AG12" s="265"/>
      <c r="AH12" s="266"/>
      <c r="AI12" s="265"/>
      <c r="AJ12" s="265"/>
      <c r="AK12" s="265"/>
      <c r="AL12" s="265"/>
      <c r="AM12" s="265"/>
      <c r="AN12" s="267" t="s">
        <v>130</v>
      </c>
      <c r="AO12" s="268"/>
      <c r="AP12" s="268"/>
      <c r="AQ12" s="268"/>
      <c r="AR12" s="268"/>
      <c r="AS12" s="269"/>
      <c r="AT12" s="270" t="s">
        <v>131</v>
      </c>
      <c r="AU12" s="268"/>
      <c r="AV12" s="268"/>
      <c r="AW12" s="268"/>
      <c r="AX12" s="268"/>
      <c r="AY12" s="269"/>
      <c r="AZ12" s="270" t="s">
        <v>132</v>
      </c>
      <c r="BA12" s="268"/>
      <c r="BB12" s="268"/>
      <c r="BC12" s="268"/>
      <c r="BD12" s="268"/>
      <c r="BE12" s="269"/>
      <c r="BF12" s="270" t="s">
        <v>133</v>
      </c>
      <c r="BG12" s="268"/>
      <c r="BH12" s="268"/>
      <c r="BI12" s="268"/>
      <c r="BJ12" s="268"/>
      <c r="BK12" s="269"/>
    </row>
    <row r="13" spans="1:63" ht="45" customHeight="1" x14ac:dyDescent="0.25">
      <c r="A13" s="277"/>
      <c r="B13" s="279"/>
      <c r="C13" s="279"/>
      <c r="D13" s="146" t="s">
        <v>134</v>
      </c>
      <c r="E13" s="146" t="s">
        <v>135</v>
      </c>
      <c r="F13" s="146" t="s">
        <v>136</v>
      </c>
      <c r="G13" s="146" t="s">
        <v>137</v>
      </c>
      <c r="H13" s="146" t="s">
        <v>138</v>
      </c>
      <c r="I13" s="146" t="s">
        <v>139</v>
      </c>
      <c r="J13" s="146" t="s">
        <v>134</v>
      </c>
      <c r="K13" s="146" t="s">
        <v>135</v>
      </c>
      <c r="L13" s="146" t="s">
        <v>136</v>
      </c>
      <c r="M13" s="146" t="s">
        <v>137</v>
      </c>
      <c r="N13" s="146" t="s">
        <v>138</v>
      </c>
      <c r="O13" s="146" t="s">
        <v>139</v>
      </c>
      <c r="P13" s="146" t="s">
        <v>134</v>
      </c>
      <c r="Q13" s="146" t="s">
        <v>135</v>
      </c>
      <c r="R13" s="146" t="s">
        <v>136</v>
      </c>
      <c r="S13" s="146" t="s">
        <v>137</v>
      </c>
      <c r="T13" s="146" t="s">
        <v>138</v>
      </c>
      <c r="U13" s="146" t="s">
        <v>139</v>
      </c>
      <c r="V13" s="146" t="s">
        <v>134</v>
      </c>
      <c r="W13" s="146" t="s">
        <v>135</v>
      </c>
      <c r="X13" s="146" t="s">
        <v>136</v>
      </c>
      <c r="Y13" s="146" t="s">
        <v>137</v>
      </c>
      <c r="Z13" s="146" t="s">
        <v>138</v>
      </c>
      <c r="AA13" s="147" t="s">
        <v>139</v>
      </c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40" t="s">
        <v>134</v>
      </c>
      <c r="AO13" s="138" t="s">
        <v>135</v>
      </c>
      <c r="AP13" s="138" t="s">
        <v>136</v>
      </c>
      <c r="AQ13" s="138" t="s">
        <v>137</v>
      </c>
      <c r="AR13" s="138" t="s">
        <v>138</v>
      </c>
      <c r="AS13" s="138" t="s">
        <v>139</v>
      </c>
      <c r="AT13" s="138" t="s">
        <v>134</v>
      </c>
      <c r="AU13" s="138" t="s">
        <v>135</v>
      </c>
      <c r="AV13" s="138" t="s">
        <v>136</v>
      </c>
      <c r="AW13" s="138" t="s">
        <v>137</v>
      </c>
      <c r="AX13" s="138" t="s">
        <v>138</v>
      </c>
      <c r="AY13" s="138" t="s">
        <v>139</v>
      </c>
      <c r="AZ13" s="138" t="s">
        <v>134</v>
      </c>
      <c r="BA13" s="138" t="s">
        <v>135</v>
      </c>
      <c r="BB13" s="138" t="s">
        <v>136</v>
      </c>
      <c r="BC13" s="138" t="s">
        <v>137</v>
      </c>
      <c r="BD13" s="138" t="s">
        <v>138</v>
      </c>
      <c r="BE13" s="138" t="s">
        <v>139</v>
      </c>
      <c r="BF13" s="138" t="s">
        <v>134</v>
      </c>
      <c r="BG13" s="138" t="s">
        <v>135</v>
      </c>
      <c r="BH13" s="138" t="s">
        <v>136</v>
      </c>
      <c r="BI13" s="138" t="s">
        <v>137</v>
      </c>
      <c r="BJ13" s="138" t="s">
        <v>138</v>
      </c>
      <c r="BK13" s="138" t="s">
        <v>139</v>
      </c>
    </row>
    <row r="14" spans="1:63" x14ac:dyDescent="0.25">
      <c r="A14" s="148" t="s">
        <v>17</v>
      </c>
      <c r="B14" s="149" t="s">
        <v>140</v>
      </c>
      <c r="C14" s="150">
        <v>15823.699999999999</v>
      </c>
      <c r="D14" s="293"/>
      <c r="E14" s="294"/>
      <c r="F14" s="294"/>
      <c r="G14" s="294"/>
      <c r="H14" s="294"/>
      <c r="I14" s="294"/>
      <c r="J14" s="293"/>
      <c r="K14" s="294"/>
      <c r="L14" s="294"/>
      <c r="M14" s="294"/>
      <c r="N14" s="294"/>
      <c r="O14" s="294"/>
      <c r="P14" s="293"/>
      <c r="Q14" s="294"/>
      <c r="R14" s="294"/>
      <c r="S14" s="294"/>
      <c r="T14" s="294"/>
      <c r="U14" s="294"/>
      <c r="V14" s="293"/>
      <c r="W14" s="294"/>
      <c r="X14" s="294"/>
      <c r="Y14" s="294"/>
      <c r="Z14" s="294"/>
      <c r="AA14" s="295"/>
      <c r="AB14" s="290"/>
      <c r="AC14" s="265"/>
      <c r="AD14" s="265"/>
      <c r="AE14" s="265"/>
      <c r="AF14" s="265"/>
      <c r="AG14" s="265"/>
      <c r="AH14" s="290"/>
      <c r="AI14" s="265"/>
      <c r="AJ14" s="265"/>
      <c r="AK14" s="265"/>
      <c r="AL14" s="265"/>
      <c r="AM14" s="265"/>
      <c r="AN14" s="288"/>
      <c r="AO14" s="285"/>
      <c r="AP14" s="285"/>
      <c r="AQ14" s="285"/>
      <c r="AR14" s="285"/>
      <c r="AS14" s="286"/>
      <c r="AT14" s="289"/>
      <c r="AU14" s="285"/>
      <c r="AV14" s="285"/>
      <c r="AW14" s="285"/>
      <c r="AX14" s="285"/>
      <c r="AY14" s="286"/>
      <c r="AZ14" s="289"/>
      <c r="BA14" s="285"/>
      <c r="BB14" s="285"/>
      <c r="BC14" s="285"/>
      <c r="BD14" s="285"/>
      <c r="BE14" s="286"/>
      <c r="BF14" s="289"/>
      <c r="BG14" s="285"/>
      <c r="BH14" s="285"/>
      <c r="BI14" s="285"/>
      <c r="BJ14" s="285"/>
      <c r="BK14" s="286"/>
    </row>
    <row r="15" spans="1:63" ht="15" customHeight="1" x14ac:dyDescent="0.25">
      <c r="A15" s="299"/>
      <c r="B15" s="325" t="s">
        <v>141</v>
      </c>
      <c r="C15" s="151">
        <f>C14</f>
        <v>15823.699999999999</v>
      </c>
      <c r="D15" s="326">
        <f>D16*C15</f>
        <v>15823.699999999999</v>
      </c>
      <c r="E15" s="281"/>
      <c r="F15" s="281"/>
      <c r="G15" s="281"/>
      <c r="H15" s="281"/>
      <c r="I15" s="281"/>
      <c r="J15" s="302"/>
      <c r="K15" s="281"/>
      <c r="L15" s="281"/>
      <c r="M15" s="281"/>
      <c r="N15" s="281"/>
      <c r="O15" s="281"/>
      <c r="P15" s="302"/>
      <c r="Q15" s="281"/>
      <c r="R15" s="281"/>
      <c r="S15" s="281"/>
      <c r="T15" s="281"/>
      <c r="U15" s="281"/>
      <c r="V15" s="302"/>
      <c r="W15" s="281"/>
      <c r="X15" s="281"/>
      <c r="Y15" s="281"/>
      <c r="Z15" s="281"/>
      <c r="AA15" s="282"/>
      <c r="AB15" s="283"/>
      <c r="AC15" s="265"/>
      <c r="AD15" s="265"/>
      <c r="AE15" s="265"/>
      <c r="AF15" s="265"/>
      <c r="AG15" s="265"/>
      <c r="AH15" s="283"/>
      <c r="AI15" s="265"/>
      <c r="AJ15" s="265"/>
      <c r="AK15" s="265"/>
      <c r="AL15" s="265"/>
      <c r="AM15" s="265"/>
      <c r="AN15" s="284">
        <v>0</v>
      </c>
      <c r="AO15" s="285"/>
      <c r="AP15" s="285"/>
      <c r="AQ15" s="285"/>
      <c r="AR15" s="285"/>
      <c r="AS15" s="286"/>
      <c r="AT15" s="287">
        <v>0</v>
      </c>
      <c r="AU15" s="285"/>
      <c r="AV15" s="285"/>
      <c r="AW15" s="285"/>
      <c r="AX15" s="285"/>
      <c r="AY15" s="286"/>
      <c r="AZ15" s="287">
        <v>0</v>
      </c>
      <c r="BA15" s="285"/>
      <c r="BB15" s="285"/>
      <c r="BC15" s="285"/>
      <c r="BD15" s="285"/>
      <c r="BE15" s="286"/>
      <c r="BF15" s="287">
        <v>0</v>
      </c>
      <c r="BG15" s="285"/>
      <c r="BH15" s="285"/>
      <c r="BI15" s="285"/>
      <c r="BJ15" s="285"/>
      <c r="BK15" s="286"/>
    </row>
    <row r="16" spans="1:63" ht="15.75" customHeight="1" x14ac:dyDescent="0.25">
      <c r="A16" s="277"/>
      <c r="B16" s="279"/>
      <c r="C16" s="152">
        <v>1</v>
      </c>
      <c r="D16" s="296">
        <v>1</v>
      </c>
      <c r="E16" s="281"/>
      <c r="F16" s="281"/>
      <c r="G16" s="281"/>
      <c r="H16" s="281"/>
      <c r="I16" s="281"/>
      <c r="J16" s="297"/>
      <c r="K16" s="281"/>
      <c r="L16" s="281"/>
      <c r="M16" s="281"/>
      <c r="N16" s="281"/>
      <c r="O16" s="281"/>
      <c r="P16" s="297"/>
      <c r="Q16" s="281"/>
      <c r="R16" s="281"/>
      <c r="S16" s="281"/>
      <c r="T16" s="281"/>
      <c r="U16" s="281"/>
      <c r="V16" s="297"/>
      <c r="W16" s="281"/>
      <c r="X16" s="281"/>
      <c r="Y16" s="281"/>
      <c r="Z16" s="281"/>
      <c r="AA16" s="282"/>
      <c r="AB16" s="298"/>
      <c r="AC16" s="265"/>
      <c r="AD16" s="265"/>
      <c r="AE16" s="265"/>
      <c r="AF16" s="265"/>
      <c r="AG16" s="265"/>
      <c r="AH16" s="298"/>
      <c r="AI16" s="265"/>
      <c r="AJ16" s="265"/>
      <c r="AK16" s="265"/>
      <c r="AL16" s="265"/>
      <c r="AM16" s="265"/>
      <c r="AN16" s="291">
        <v>0</v>
      </c>
      <c r="AO16" s="285"/>
      <c r="AP16" s="285"/>
      <c r="AQ16" s="285"/>
      <c r="AR16" s="285"/>
      <c r="AS16" s="286"/>
      <c r="AT16" s="292">
        <v>0</v>
      </c>
      <c r="AU16" s="285"/>
      <c r="AV16" s="285"/>
      <c r="AW16" s="285"/>
      <c r="AX16" s="285"/>
      <c r="AY16" s="286"/>
      <c r="AZ16" s="292">
        <v>0</v>
      </c>
      <c r="BA16" s="285"/>
      <c r="BB16" s="285"/>
      <c r="BC16" s="285"/>
      <c r="BD16" s="285"/>
      <c r="BE16" s="286"/>
      <c r="BF16" s="292">
        <v>0</v>
      </c>
      <c r="BG16" s="285"/>
      <c r="BH16" s="285"/>
      <c r="BI16" s="285"/>
      <c r="BJ16" s="285"/>
      <c r="BK16" s="286"/>
    </row>
    <row r="17" spans="1:63" ht="15.75" customHeight="1" x14ac:dyDescent="0.25">
      <c r="A17" s="277"/>
      <c r="B17" s="279"/>
      <c r="C17" s="153" t="s">
        <v>142</v>
      </c>
      <c r="D17" s="154"/>
      <c r="E17" s="154"/>
      <c r="F17" s="154"/>
      <c r="G17" s="155"/>
      <c r="H17" s="155"/>
      <c r="I17" s="155"/>
      <c r="J17" s="155"/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6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3"/>
      <c r="AO17" s="141"/>
      <c r="AP17" s="141"/>
      <c r="AQ17" s="141"/>
      <c r="AR17" s="141"/>
      <c r="AS17" s="141"/>
      <c r="AT17" s="141"/>
      <c r="AU17" s="141"/>
      <c r="AV17" s="141"/>
      <c r="AW17" s="141"/>
      <c r="AX17" s="141"/>
      <c r="AY17" s="141"/>
      <c r="AZ17" s="141"/>
      <c r="BA17" s="141"/>
      <c r="BB17" s="141"/>
      <c r="BC17" s="141"/>
      <c r="BD17" s="141"/>
      <c r="BE17" s="141"/>
      <c r="BF17" s="141"/>
      <c r="BG17" s="141"/>
      <c r="BH17" s="141"/>
      <c r="BI17" s="141"/>
      <c r="BJ17" s="141"/>
      <c r="BK17" s="141"/>
    </row>
    <row r="18" spans="1:63" ht="15.75" customHeight="1" x14ac:dyDescent="0.25">
      <c r="A18" s="148" t="s">
        <v>18</v>
      </c>
      <c r="B18" s="149" t="s">
        <v>61</v>
      </c>
      <c r="C18" s="150">
        <v>69154.315499999997</v>
      </c>
      <c r="D18" s="293"/>
      <c r="E18" s="294"/>
      <c r="F18" s="294"/>
      <c r="G18" s="294"/>
      <c r="H18" s="294"/>
      <c r="I18" s="294"/>
      <c r="J18" s="293"/>
      <c r="K18" s="294"/>
      <c r="L18" s="294"/>
      <c r="M18" s="294"/>
      <c r="N18" s="294"/>
      <c r="O18" s="294"/>
      <c r="P18" s="293"/>
      <c r="Q18" s="294"/>
      <c r="R18" s="294"/>
      <c r="S18" s="294"/>
      <c r="T18" s="294"/>
      <c r="U18" s="294"/>
      <c r="V18" s="293"/>
      <c r="W18" s="294"/>
      <c r="X18" s="294"/>
      <c r="Y18" s="294"/>
      <c r="Z18" s="294"/>
      <c r="AA18" s="295"/>
      <c r="AB18" s="290"/>
      <c r="AC18" s="265"/>
      <c r="AD18" s="265"/>
      <c r="AE18" s="265"/>
      <c r="AF18" s="265"/>
      <c r="AG18" s="265"/>
      <c r="AH18" s="290"/>
      <c r="AI18" s="265"/>
      <c r="AJ18" s="265"/>
      <c r="AK18" s="265"/>
      <c r="AL18" s="265"/>
      <c r="AM18" s="265"/>
      <c r="AN18" s="288"/>
      <c r="AO18" s="285"/>
      <c r="AP18" s="285"/>
      <c r="AQ18" s="285"/>
      <c r="AR18" s="285"/>
      <c r="AS18" s="286"/>
      <c r="AT18" s="289"/>
      <c r="AU18" s="285"/>
      <c r="AV18" s="285"/>
      <c r="AW18" s="285"/>
      <c r="AX18" s="285"/>
      <c r="AY18" s="286"/>
      <c r="AZ18" s="289"/>
      <c r="BA18" s="285"/>
      <c r="BB18" s="285"/>
      <c r="BC18" s="285"/>
      <c r="BD18" s="285"/>
      <c r="BE18" s="286"/>
      <c r="BF18" s="289"/>
      <c r="BG18" s="285"/>
      <c r="BH18" s="285"/>
      <c r="BI18" s="285"/>
      <c r="BJ18" s="285"/>
      <c r="BK18" s="286"/>
    </row>
    <row r="19" spans="1:63" ht="15.75" customHeight="1" x14ac:dyDescent="0.25">
      <c r="A19" s="300" t="s">
        <v>62</v>
      </c>
      <c r="B19" s="301" t="s">
        <v>143</v>
      </c>
      <c r="C19" s="151">
        <f>$C$18*C20</f>
        <v>55323.452400000002</v>
      </c>
      <c r="D19" s="302"/>
      <c r="E19" s="281"/>
      <c r="F19" s="281"/>
      <c r="G19" s="281"/>
      <c r="H19" s="281"/>
      <c r="I19" s="281"/>
      <c r="J19" s="302">
        <f>$C$19*J20</f>
        <v>44258.761920000004</v>
      </c>
      <c r="K19" s="281"/>
      <c r="L19" s="281"/>
      <c r="M19" s="281"/>
      <c r="N19" s="281"/>
      <c r="O19" s="281"/>
      <c r="P19" s="302"/>
      <c r="Q19" s="281"/>
      <c r="R19" s="281"/>
      <c r="S19" s="281"/>
      <c r="T19" s="281"/>
      <c r="U19" s="281"/>
      <c r="V19" s="302">
        <f>$C$19*V20</f>
        <v>11064.690480000001</v>
      </c>
      <c r="W19" s="281"/>
      <c r="X19" s="281"/>
      <c r="Y19" s="281"/>
      <c r="Z19" s="281"/>
      <c r="AA19" s="282"/>
      <c r="AB19" s="283"/>
      <c r="AC19" s="265"/>
      <c r="AD19" s="265"/>
      <c r="AE19" s="265"/>
      <c r="AF19" s="265"/>
      <c r="AG19" s="265"/>
      <c r="AH19" s="283"/>
      <c r="AI19" s="265"/>
      <c r="AJ19" s="265"/>
      <c r="AK19" s="265"/>
      <c r="AL19" s="265"/>
      <c r="AM19" s="265"/>
      <c r="AN19" s="284">
        <f>$C$18*AN20</f>
        <v>0</v>
      </c>
      <c r="AO19" s="285"/>
      <c r="AP19" s="285"/>
      <c r="AQ19" s="285"/>
      <c r="AR19" s="285"/>
      <c r="AS19" s="286"/>
      <c r="AT19" s="287">
        <f>$C$18*AT20</f>
        <v>0</v>
      </c>
      <c r="AU19" s="285"/>
      <c r="AV19" s="285"/>
      <c r="AW19" s="285"/>
      <c r="AX19" s="285"/>
      <c r="AY19" s="286"/>
      <c r="AZ19" s="287">
        <f>$C$18*AZ20</f>
        <v>0</v>
      </c>
      <c r="BA19" s="285"/>
      <c r="BB19" s="285"/>
      <c r="BC19" s="285"/>
      <c r="BD19" s="285"/>
      <c r="BE19" s="286"/>
      <c r="BF19" s="287">
        <f>$C$18*BF20</f>
        <v>0</v>
      </c>
      <c r="BG19" s="285"/>
      <c r="BH19" s="285"/>
      <c r="BI19" s="285"/>
      <c r="BJ19" s="285"/>
      <c r="BK19" s="286"/>
    </row>
    <row r="20" spans="1:63" ht="15.75" customHeight="1" x14ac:dyDescent="0.25">
      <c r="A20" s="277"/>
      <c r="B20" s="279"/>
      <c r="C20" s="152">
        <v>0.8</v>
      </c>
      <c r="D20" s="296"/>
      <c r="E20" s="281"/>
      <c r="F20" s="281"/>
      <c r="G20" s="281"/>
      <c r="H20" s="281"/>
      <c r="I20" s="281"/>
      <c r="J20" s="296">
        <v>0.8</v>
      </c>
      <c r="K20" s="281"/>
      <c r="L20" s="281"/>
      <c r="M20" s="281"/>
      <c r="N20" s="281"/>
      <c r="O20" s="281"/>
      <c r="P20" s="297"/>
      <c r="Q20" s="281"/>
      <c r="R20" s="281"/>
      <c r="S20" s="281"/>
      <c r="T20" s="281"/>
      <c r="U20" s="281"/>
      <c r="V20" s="297">
        <v>0.2</v>
      </c>
      <c r="W20" s="281"/>
      <c r="X20" s="281"/>
      <c r="Y20" s="281"/>
      <c r="Z20" s="281"/>
      <c r="AA20" s="282"/>
      <c r="AB20" s="298"/>
      <c r="AC20" s="265"/>
      <c r="AD20" s="265"/>
      <c r="AE20" s="265"/>
      <c r="AF20" s="265"/>
      <c r="AG20" s="265"/>
      <c r="AH20" s="298"/>
      <c r="AI20" s="265"/>
      <c r="AJ20" s="265"/>
      <c r="AK20" s="265"/>
      <c r="AL20" s="265"/>
      <c r="AM20" s="265"/>
      <c r="AN20" s="291">
        <v>0</v>
      </c>
      <c r="AO20" s="285"/>
      <c r="AP20" s="285"/>
      <c r="AQ20" s="285"/>
      <c r="AR20" s="285"/>
      <c r="AS20" s="286"/>
      <c r="AT20" s="292">
        <v>0</v>
      </c>
      <c r="AU20" s="285"/>
      <c r="AV20" s="285"/>
      <c r="AW20" s="285"/>
      <c r="AX20" s="285"/>
      <c r="AY20" s="286"/>
      <c r="AZ20" s="292">
        <v>0</v>
      </c>
      <c r="BA20" s="285"/>
      <c r="BB20" s="285"/>
      <c r="BC20" s="285"/>
      <c r="BD20" s="285"/>
      <c r="BE20" s="286"/>
      <c r="BF20" s="292">
        <v>0</v>
      </c>
      <c r="BG20" s="285"/>
      <c r="BH20" s="285"/>
      <c r="BI20" s="285"/>
      <c r="BJ20" s="285"/>
      <c r="BK20" s="286"/>
    </row>
    <row r="21" spans="1:63" ht="15.75" customHeight="1" x14ac:dyDescent="0.25">
      <c r="A21" s="299"/>
      <c r="B21" s="157" t="s">
        <v>144</v>
      </c>
      <c r="C21" s="153" t="s">
        <v>142</v>
      </c>
      <c r="D21" s="154"/>
      <c r="E21" s="154"/>
      <c r="F21" s="154"/>
      <c r="G21" s="154"/>
      <c r="H21" s="154"/>
      <c r="I21" s="154"/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6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3"/>
      <c r="AO21" s="141"/>
      <c r="AP21" s="141"/>
      <c r="AQ21" s="141"/>
      <c r="AR21" s="141"/>
      <c r="AS21" s="141"/>
      <c r="AT21" s="141"/>
      <c r="AU21" s="141"/>
      <c r="AV21" s="141"/>
      <c r="AW21" s="141"/>
      <c r="AX21" s="141"/>
      <c r="AY21" s="141"/>
      <c r="AZ21" s="141"/>
      <c r="BA21" s="141"/>
      <c r="BB21" s="141"/>
      <c r="BC21" s="141"/>
      <c r="BD21" s="141"/>
      <c r="BE21" s="141"/>
      <c r="BF21" s="141"/>
      <c r="BG21" s="141"/>
      <c r="BH21" s="141"/>
      <c r="BI21" s="141"/>
      <c r="BJ21" s="141"/>
      <c r="BK21" s="141"/>
    </row>
    <row r="22" spans="1:63" ht="15.75" customHeight="1" x14ac:dyDescent="0.25">
      <c r="A22" s="277"/>
      <c r="B22" s="157" t="s">
        <v>145</v>
      </c>
      <c r="C22" s="158" t="s">
        <v>146</v>
      </c>
      <c r="D22" s="155"/>
      <c r="E22" s="155"/>
      <c r="F22" s="155"/>
      <c r="G22" s="155"/>
      <c r="H22" s="159"/>
      <c r="I22" s="159"/>
      <c r="J22" s="154"/>
      <c r="K22" s="155"/>
      <c r="L22" s="155"/>
      <c r="M22" s="155"/>
      <c r="N22" s="159"/>
      <c r="O22" s="159"/>
      <c r="P22" s="155"/>
      <c r="Q22" s="155"/>
      <c r="R22" s="155"/>
      <c r="S22" s="155"/>
      <c r="T22" s="155"/>
      <c r="U22" s="155"/>
      <c r="V22" s="155"/>
      <c r="W22" s="155"/>
      <c r="X22" s="155"/>
      <c r="Y22" s="155"/>
      <c r="Z22" s="155"/>
      <c r="AA22" s="156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  <c r="AN22" s="143"/>
      <c r="AO22" s="141"/>
      <c r="AP22" s="141"/>
      <c r="AQ22" s="141"/>
      <c r="AR22" s="141"/>
      <c r="AS22" s="141"/>
      <c r="AT22" s="141"/>
      <c r="AU22" s="141"/>
      <c r="AV22" s="141"/>
      <c r="AW22" s="141"/>
      <c r="AX22" s="141"/>
      <c r="AY22" s="141"/>
      <c r="AZ22" s="141"/>
      <c r="BA22" s="141"/>
      <c r="BB22" s="141"/>
      <c r="BC22" s="141"/>
      <c r="BD22" s="141"/>
      <c r="BE22" s="141"/>
      <c r="BF22" s="141"/>
      <c r="BG22" s="141"/>
      <c r="BH22" s="141"/>
      <c r="BI22" s="141"/>
      <c r="BJ22" s="141"/>
      <c r="BK22" s="141"/>
    </row>
    <row r="23" spans="1:63" ht="15.75" customHeight="1" x14ac:dyDescent="0.25">
      <c r="A23" s="277"/>
      <c r="B23" s="160" t="s">
        <v>147</v>
      </c>
      <c r="C23" s="153" t="s">
        <v>142</v>
      </c>
      <c r="D23" s="155"/>
      <c r="E23" s="155"/>
      <c r="F23" s="155"/>
      <c r="G23" s="155"/>
      <c r="H23" s="159"/>
      <c r="I23" s="159"/>
      <c r="J23" s="155"/>
      <c r="K23" s="154"/>
      <c r="L23" s="155"/>
      <c r="M23" s="155"/>
      <c r="N23" s="159"/>
      <c r="O23" s="159"/>
      <c r="P23" s="155"/>
      <c r="Q23" s="155"/>
      <c r="R23" s="155"/>
      <c r="S23" s="155"/>
      <c r="T23" s="155"/>
      <c r="U23" s="155"/>
      <c r="V23" s="155"/>
      <c r="W23" s="155"/>
      <c r="X23" s="155"/>
      <c r="Y23" s="155"/>
      <c r="Z23" s="155"/>
      <c r="AA23" s="156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3"/>
      <c r="AO23" s="141"/>
      <c r="AP23" s="141"/>
      <c r="AQ23" s="141"/>
      <c r="AR23" s="141"/>
      <c r="AS23" s="141"/>
      <c r="AT23" s="141"/>
      <c r="AU23" s="141"/>
      <c r="AV23" s="141"/>
      <c r="AW23" s="141"/>
      <c r="AX23" s="141"/>
      <c r="AY23" s="141"/>
      <c r="AZ23" s="141"/>
      <c r="BA23" s="141"/>
      <c r="BB23" s="141"/>
      <c r="BC23" s="141"/>
      <c r="BD23" s="141"/>
      <c r="BE23" s="141"/>
      <c r="BF23" s="141"/>
      <c r="BG23" s="141"/>
      <c r="BH23" s="141"/>
      <c r="BI23" s="141"/>
      <c r="BJ23" s="141"/>
      <c r="BK23" s="141"/>
    </row>
    <row r="24" spans="1:63" ht="15.75" customHeight="1" x14ac:dyDescent="0.25">
      <c r="A24" s="277"/>
      <c r="B24" s="160" t="s">
        <v>148</v>
      </c>
      <c r="C24" s="158" t="s">
        <v>146</v>
      </c>
      <c r="D24" s="155"/>
      <c r="E24" s="155"/>
      <c r="F24" s="155"/>
      <c r="G24" s="155"/>
      <c r="H24" s="159"/>
      <c r="I24" s="159"/>
      <c r="J24" s="155"/>
      <c r="K24" s="155"/>
      <c r="L24" s="154"/>
      <c r="M24" s="155"/>
      <c r="N24" s="159"/>
      <c r="O24" s="159"/>
      <c r="P24" s="155"/>
      <c r="Q24" s="155"/>
      <c r="R24" s="155"/>
      <c r="S24" s="155"/>
      <c r="T24" s="155"/>
      <c r="U24" s="155"/>
      <c r="V24" s="155"/>
      <c r="W24" s="155"/>
      <c r="X24" s="155"/>
      <c r="Y24" s="155"/>
      <c r="Z24" s="155"/>
      <c r="AA24" s="161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3"/>
      <c r="AO24" s="141"/>
      <c r="AP24" s="141"/>
      <c r="AQ24" s="141"/>
      <c r="AR24" s="141"/>
      <c r="AS24" s="141"/>
      <c r="AT24" s="141"/>
      <c r="AU24" s="141"/>
      <c r="AV24" s="141"/>
      <c r="AW24" s="141"/>
      <c r="AX24" s="141"/>
      <c r="AY24" s="141"/>
      <c r="AZ24" s="141"/>
      <c r="BA24" s="141"/>
      <c r="BB24" s="141"/>
      <c r="BC24" s="141"/>
      <c r="BD24" s="141"/>
      <c r="BE24" s="141"/>
      <c r="BF24" s="141"/>
      <c r="BG24" s="141"/>
      <c r="BH24" s="141"/>
      <c r="BI24" s="141"/>
      <c r="BJ24" s="141"/>
      <c r="BK24" s="141"/>
    </row>
    <row r="25" spans="1:63" ht="15.75" customHeight="1" x14ac:dyDescent="0.25">
      <c r="A25" s="300" t="s">
        <v>69</v>
      </c>
      <c r="B25" s="301" t="s">
        <v>149</v>
      </c>
      <c r="C25" s="151">
        <f>$C$18*C26</f>
        <v>13830.8631</v>
      </c>
      <c r="D25" s="302"/>
      <c r="E25" s="281"/>
      <c r="F25" s="281"/>
      <c r="G25" s="281"/>
      <c r="H25" s="281"/>
      <c r="I25" s="281"/>
      <c r="J25" s="302"/>
      <c r="K25" s="281"/>
      <c r="L25" s="281"/>
      <c r="M25" s="281"/>
      <c r="N25" s="281"/>
      <c r="O25" s="281"/>
      <c r="P25" s="302"/>
      <c r="Q25" s="281"/>
      <c r="R25" s="281"/>
      <c r="S25" s="281"/>
      <c r="T25" s="281"/>
      <c r="U25" s="281"/>
      <c r="V25" s="302">
        <f>$C$25*V26</f>
        <v>13830.8631</v>
      </c>
      <c r="W25" s="281"/>
      <c r="X25" s="281"/>
      <c r="Y25" s="281"/>
      <c r="Z25" s="281"/>
      <c r="AA25" s="282"/>
      <c r="AB25" s="304"/>
      <c r="AC25" s="265"/>
      <c r="AD25" s="265"/>
      <c r="AE25" s="265"/>
      <c r="AF25" s="265"/>
      <c r="AG25" s="265"/>
      <c r="AH25" s="304"/>
      <c r="AI25" s="265"/>
      <c r="AJ25" s="265"/>
      <c r="AK25" s="265"/>
      <c r="AL25" s="265"/>
      <c r="AM25" s="265"/>
      <c r="AN25" s="284">
        <f>$C$18*AN26</f>
        <v>0</v>
      </c>
      <c r="AO25" s="285"/>
      <c r="AP25" s="285"/>
      <c r="AQ25" s="285"/>
      <c r="AR25" s="285"/>
      <c r="AS25" s="286"/>
      <c r="AT25" s="287">
        <f>$C$18*AT26</f>
        <v>0</v>
      </c>
      <c r="AU25" s="285"/>
      <c r="AV25" s="285"/>
      <c r="AW25" s="285"/>
      <c r="AX25" s="285"/>
      <c r="AY25" s="286"/>
      <c r="AZ25" s="287">
        <f>$C$18*AZ26</f>
        <v>0</v>
      </c>
      <c r="BA25" s="285"/>
      <c r="BB25" s="285"/>
      <c r="BC25" s="285"/>
      <c r="BD25" s="285"/>
      <c r="BE25" s="286"/>
      <c r="BF25" s="287">
        <f>$C$18*BF26</f>
        <v>0</v>
      </c>
      <c r="BG25" s="285"/>
      <c r="BH25" s="285"/>
      <c r="BI25" s="285"/>
      <c r="BJ25" s="285"/>
      <c r="BK25" s="286"/>
    </row>
    <row r="26" spans="1:63" ht="15.75" customHeight="1" x14ac:dyDescent="0.25">
      <c r="A26" s="277"/>
      <c r="B26" s="279"/>
      <c r="C26" s="152">
        <v>0.2</v>
      </c>
      <c r="D26" s="297"/>
      <c r="E26" s="281"/>
      <c r="F26" s="281"/>
      <c r="G26" s="281"/>
      <c r="H26" s="281"/>
      <c r="I26" s="281"/>
      <c r="J26" s="297"/>
      <c r="K26" s="281"/>
      <c r="L26" s="281"/>
      <c r="M26" s="281"/>
      <c r="N26" s="281"/>
      <c r="O26" s="281"/>
      <c r="P26" s="297"/>
      <c r="Q26" s="281"/>
      <c r="R26" s="281"/>
      <c r="S26" s="281"/>
      <c r="T26" s="281"/>
      <c r="U26" s="281"/>
      <c r="V26" s="296">
        <v>1</v>
      </c>
      <c r="W26" s="281"/>
      <c r="X26" s="281"/>
      <c r="Y26" s="281"/>
      <c r="Z26" s="281"/>
      <c r="AA26" s="282"/>
      <c r="AB26" s="303"/>
      <c r="AC26" s="265"/>
      <c r="AD26" s="265"/>
      <c r="AE26" s="265"/>
      <c r="AF26" s="265"/>
      <c r="AG26" s="265"/>
      <c r="AH26" s="303"/>
      <c r="AI26" s="265"/>
      <c r="AJ26" s="265"/>
      <c r="AK26" s="265"/>
      <c r="AL26" s="265"/>
      <c r="AM26" s="265"/>
      <c r="AN26" s="291">
        <v>0</v>
      </c>
      <c r="AO26" s="285"/>
      <c r="AP26" s="285"/>
      <c r="AQ26" s="285"/>
      <c r="AR26" s="285"/>
      <c r="AS26" s="286"/>
      <c r="AT26" s="292">
        <v>0</v>
      </c>
      <c r="AU26" s="285"/>
      <c r="AV26" s="285"/>
      <c r="AW26" s="285"/>
      <c r="AX26" s="285"/>
      <c r="AY26" s="286"/>
      <c r="AZ26" s="292">
        <v>0</v>
      </c>
      <c r="BA26" s="285"/>
      <c r="BB26" s="285"/>
      <c r="BC26" s="285"/>
      <c r="BD26" s="285"/>
      <c r="BE26" s="286"/>
      <c r="BF26" s="292">
        <v>0</v>
      </c>
      <c r="BG26" s="285"/>
      <c r="BH26" s="285"/>
      <c r="BI26" s="285"/>
      <c r="BJ26" s="285"/>
      <c r="BK26" s="286"/>
    </row>
    <row r="27" spans="1:63" ht="15.75" customHeight="1" x14ac:dyDescent="0.25">
      <c r="A27" s="299"/>
      <c r="B27" s="157" t="s">
        <v>144</v>
      </c>
      <c r="C27" s="153" t="s">
        <v>142</v>
      </c>
      <c r="D27" s="155"/>
      <c r="E27" s="155"/>
      <c r="F27" s="162"/>
      <c r="G27" s="162"/>
      <c r="H27" s="162"/>
      <c r="I27" s="162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55"/>
      <c r="Y27" s="155"/>
      <c r="Z27" s="155"/>
      <c r="AA27" s="156"/>
      <c r="AB27" s="144"/>
      <c r="AC27" s="144"/>
      <c r="AD27" s="144"/>
      <c r="AE27" s="144"/>
      <c r="AF27" s="144"/>
      <c r="AG27" s="144"/>
      <c r="AH27" s="144"/>
      <c r="AI27" s="144"/>
      <c r="AJ27" s="144"/>
      <c r="AK27" s="144"/>
      <c r="AL27" s="144"/>
      <c r="AM27" s="144"/>
      <c r="AN27" s="143"/>
      <c r="AO27" s="141"/>
      <c r="AP27" s="141"/>
      <c r="AQ27" s="141"/>
      <c r="AR27" s="141"/>
      <c r="AS27" s="141"/>
      <c r="AT27" s="141"/>
      <c r="AU27" s="141"/>
      <c r="AV27" s="141"/>
      <c r="AW27" s="141"/>
      <c r="AX27" s="141"/>
      <c r="AY27" s="141"/>
      <c r="AZ27" s="141"/>
      <c r="BA27" s="141"/>
      <c r="BB27" s="141"/>
      <c r="BC27" s="141"/>
      <c r="BD27" s="141"/>
      <c r="BE27" s="141"/>
      <c r="BF27" s="141"/>
      <c r="BG27" s="141"/>
      <c r="BH27" s="141"/>
      <c r="BI27" s="141"/>
      <c r="BJ27" s="141"/>
      <c r="BK27" s="141"/>
    </row>
    <row r="28" spans="1:63" ht="15.75" customHeight="1" x14ac:dyDescent="0.25">
      <c r="A28" s="277"/>
      <c r="B28" s="157" t="s">
        <v>150</v>
      </c>
      <c r="C28" s="153" t="s">
        <v>142</v>
      </c>
      <c r="D28" s="155"/>
      <c r="E28" s="155"/>
      <c r="F28" s="155"/>
      <c r="G28" s="155"/>
      <c r="H28" s="155"/>
      <c r="I28" s="155"/>
      <c r="J28" s="154"/>
      <c r="K28" s="154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61"/>
      <c r="AB28" s="144"/>
      <c r="AC28" s="144"/>
      <c r="AD28" s="144"/>
      <c r="AE28" s="144"/>
      <c r="AF28" s="144"/>
      <c r="AG28" s="144"/>
      <c r="AH28" s="144"/>
      <c r="AI28" s="144"/>
      <c r="AJ28" s="144"/>
      <c r="AK28" s="144"/>
      <c r="AL28" s="144"/>
      <c r="AM28" s="144"/>
      <c r="AN28" s="143"/>
      <c r="AO28" s="141"/>
      <c r="AP28" s="141"/>
      <c r="AQ28" s="141"/>
      <c r="AR28" s="141"/>
      <c r="AS28" s="141"/>
      <c r="AT28" s="141"/>
      <c r="AU28" s="141"/>
      <c r="AV28" s="141"/>
      <c r="AW28" s="141"/>
      <c r="AX28" s="141"/>
      <c r="AY28" s="141"/>
      <c r="AZ28" s="141"/>
      <c r="BA28" s="141"/>
      <c r="BB28" s="141"/>
      <c r="BC28" s="141"/>
      <c r="BD28" s="141"/>
      <c r="BE28" s="141"/>
      <c r="BF28" s="141"/>
      <c r="BG28" s="141"/>
      <c r="BH28" s="141"/>
      <c r="BI28" s="141"/>
      <c r="BJ28" s="141"/>
      <c r="BK28" s="141"/>
    </row>
    <row r="29" spans="1:63" ht="15.75" customHeight="1" x14ac:dyDescent="0.25">
      <c r="A29" s="276" t="s">
        <v>151</v>
      </c>
      <c r="B29" s="279"/>
      <c r="C29" s="150">
        <f>SUM(C14,C18)</f>
        <v>84978.015499999994</v>
      </c>
      <c r="D29" s="305">
        <f>SUM(D15,D19,D25)</f>
        <v>15823.699999999999</v>
      </c>
      <c r="E29" s="294"/>
      <c r="F29" s="294"/>
      <c r="G29" s="294"/>
      <c r="H29" s="294"/>
      <c r="I29" s="294"/>
      <c r="J29" s="305">
        <f>SUM(J15,J19,J25,)</f>
        <v>44258.761920000004</v>
      </c>
      <c r="K29" s="294"/>
      <c r="L29" s="294"/>
      <c r="M29" s="294"/>
      <c r="N29" s="294"/>
      <c r="O29" s="294"/>
      <c r="P29" s="305">
        <f>SUM(P15,P19,P25,)</f>
        <v>0</v>
      </c>
      <c r="Q29" s="294"/>
      <c r="R29" s="294"/>
      <c r="S29" s="294"/>
      <c r="T29" s="294"/>
      <c r="U29" s="294"/>
      <c r="V29" s="305">
        <f>SUM(V15,V19,V25,)</f>
        <v>24895.55358</v>
      </c>
      <c r="W29" s="294"/>
      <c r="X29" s="294"/>
      <c r="Y29" s="294"/>
      <c r="Z29" s="294"/>
      <c r="AA29" s="295"/>
      <c r="AB29" s="306"/>
      <c r="AC29" s="265"/>
      <c r="AD29" s="265"/>
      <c r="AE29" s="265"/>
      <c r="AF29" s="265"/>
      <c r="AG29" s="265"/>
      <c r="AH29" s="306"/>
      <c r="AI29" s="265"/>
      <c r="AJ29" s="265"/>
      <c r="AK29" s="265"/>
      <c r="AL29" s="265"/>
      <c r="AM29" s="265"/>
      <c r="AN29" s="307" t="e">
        <f>SUM(AN19,#REF!,AN25,#REF!)</f>
        <v>#REF!</v>
      </c>
      <c r="AO29" s="285"/>
      <c r="AP29" s="285"/>
      <c r="AQ29" s="285"/>
      <c r="AR29" s="285"/>
      <c r="AS29" s="286"/>
      <c r="AT29" s="308" t="e">
        <f>SUM(AT19,#REF!,AT25,#REF!)</f>
        <v>#REF!</v>
      </c>
      <c r="AU29" s="285"/>
      <c r="AV29" s="285"/>
      <c r="AW29" s="285"/>
      <c r="AX29" s="285"/>
      <c r="AY29" s="286"/>
      <c r="AZ29" s="308" t="e">
        <f>SUM(AZ19,#REF!,AZ25,#REF!)</f>
        <v>#REF!</v>
      </c>
      <c r="BA29" s="285"/>
      <c r="BB29" s="285"/>
      <c r="BC29" s="285"/>
      <c r="BD29" s="285"/>
      <c r="BE29" s="286"/>
      <c r="BF29" s="308" t="e">
        <f>SUM(BF19,#REF!,BF25,#REF!)</f>
        <v>#REF!</v>
      </c>
      <c r="BG29" s="285"/>
      <c r="BH29" s="285"/>
      <c r="BI29" s="285"/>
      <c r="BJ29" s="285"/>
      <c r="BK29" s="286"/>
    </row>
    <row r="30" spans="1:63" ht="15.75" customHeight="1" x14ac:dyDescent="0.25">
      <c r="A30" s="309" t="s">
        <v>152</v>
      </c>
      <c r="B30" s="281"/>
      <c r="C30" s="164"/>
      <c r="D30" s="310">
        <f>D29/C29</f>
        <v>0.18620933787280547</v>
      </c>
      <c r="E30" s="281"/>
      <c r="F30" s="281"/>
      <c r="G30" s="281"/>
      <c r="H30" s="281"/>
      <c r="I30" s="281"/>
      <c r="J30" s="310">
        <f>J29/C29</f>
        <v>0.52082602376140463</v>
      </c>
      <c r="K30" s="281"/>
      <c r="L30" s="281"/>
      <c r="M30" s="281"/>
      <c r="N30" s="281"/>
      <c r="O30" s="281"/>
      <c r="P30" s="310">
        <f>P29/C29</f>
        <v>0</v>
      </c>
      <c r="Q30" s="281"/>
      <c r="R30" s="281"/>
      <c r="S30" s="281"/>
      <c r="T30" s="281"/>
      <c r="U30" s="281"/>
      <c r="V30" s="310">
        <f>V29/C29</f>
        <v>0.29296463836579006</v>
      </c>
      <c r="W30" s="281"/>
      <c r="X30" s="281"/>
      <c r="Y30" s="281"/>
      <c r="Z30" s="281"/>
      <c r="AA30" s="282"/>
      <c r="AB30" s="311"/>
      <c r="AC30" s="265"/>
      <c r="AD30" s="265"/>
      <c r="AE30" s="265"/>
      <c r="AF30" s="265"/>
      <c r="AG30" s="265"/>
      <c r="AH30" s="311"/>
      <c r="AI30" s="265"/>
      <c r="AJ30" s="265"/>
      <c r="AK30" s="265"/>
      <c r="AL30" s="265"/>
      <c r="AM30" s="265"/>
      <c r="AN30" s="314">
        <v>0</v>
      </c>
      <c r="AO30" s="285"/>
      <c r="AP30" s="285"/>
      <c r="AQ30" s="285"/>
      <c r="AR30" s="285"/>
      <c r="AS30" s="286"/>
      <c r="AT30" s="315">
        <v>0</v>
      </c>
      <c r="AU30" s="285"/>
      <c r="AV30" s="285"/>
      <c r="AW30" s="285"/>
      <c r="AX30" s="285"/>
      <c r="AY30" s="286"/>
      <c r="AZ30" s="315">
        <v>0</v>
      </c>
      <c r="BA30" s="285"/>
      <c r="BB30" s="285"/>
      <c r="BC30" s="285"/>
      <c r="BD30" s="285"/>
      <c r="BE30" s="286"/>
      <c r="BF30" s="315">
        <v>0</v>
      </c>
      <c r="BG30" s="285"/>
      <c r="BH30" s="285"/>
      <c r="BI30" s="285"/>
      <c r="BJ30" s="285"/>
      <c r="BK30" s="286"/>
    </row>
    <row r="31" spans="1:63" ht="15.75" customHeight="1" thickBot="1" x14ac:dyDescent="0.3">
      <c r="A31" s="316" t="s">
        <v>153</v>
      </c>
      <c r="B31" s="317"/>
      <c r="C31" s="165"/>
      <c r="D31" s="318">
        <f>D30</f>
        <v>0.18620933787280547</v>
      </c>
      <c r="E31" s="317"/>
      <c r="F31" s="317"/>
      <c r="G31" s="317"/>
      <c r="H31" s="317"/>
      <c r="I31" s="317"/>
      <c r="J31" s="318">
        <f>D31+J30</f>
        <v>0.7070353616342101</v>
      </c>
      <c r="K31" s="317"/>
      <c r="L31" s="317"/>
      <c r="M31" s="317"/>
      <c r="N31" s="317"/>
      <c r="O31" s="317"/>
      <c r="P31" s="318">
        <f>J31+P30</f>
        <v>0.7070353616342101</v>
      </c>
      <c r="Q31" s="317"/>
      <c r="R31" s="317"/>
      <c r="S31" s="317"/>
      <c r="T31" s="317"/>
      <c r="U31" s="317"/>
      <c r="V31" s="318">
        <f>P31+V30</f>
        <v>1.0000000000000002</v>
      </c>
      <c r="W31" s="317"/>
      <c r="X31" s="317"/>
      <c r="Y31" s="317"/>
      <c r="Z31" s="317"/>
      <c r="AA31" s="319"/>
      <c r="AB31" s="312"/>
      <c r="AC31" s="265"/>
      <c r="AD31" s="265"/>
      <c r="AE31" s="265"/>
      <c r="AF31" s="265"/>
      <c r="AG31" s="265"/>
      <c r="AH31" s="312"/>
      <c r="AI31" s="265"/>
      <c r="AJ31" s="265"/>
      <c r="AK31" s="265"/>
      <c r="AL31" s="265"/>
      <c r="AM31" s="265"/>
      <c r="AN31" s="291" t="e">
        <f>#REF!+AN30</f>
        <v>#REF!</v>
      </c>
      <c r="AO31" s="285"/>
      <c r="AP31" s="285"/>
      <c r="AQ31" s="285"/>
      <c r="AR31" s="285"/>
      <c r="AS31" s="286"/>
      <c r="AT31" s="292" t="e">
        <f>AN31+AT30</f>
        <v>#REF!</v>
      </c>
      <c r="AU31" s="285"/>
      <c r="AV31" s="285"/>
      <c r="AW31" s="285"/>
      <c r="AX31" s="285"/>
      <c r="AY31" s="286"/>
      <c r="AZ31" s="292" t="e">
        <f>AT31+AZ30</f>
        <v>#REF!</v>
      </c>
      <c r="BA31" s="285"/>
      <c r="BB31" s="285"/>
      <c r="BC31" s="285"/>
      <c r="BD31" s="285"/>
      <c r="BE31" s="286"/>
      <c r="BF31" s="292" t="e">
        <f>AZ31+BF30</f>
        <v>#REF!</v>
      </c>
      <c r="BG31" s="285"/>
      <c r="BH31" s="285"/>
      <c r="BI31" s="285"/>
      <c r="BJ31" s="285"/>
      <c r="BK31" s="286"/>
    </row>
    <row r="32" spans="1:63" ht="26.25" customHeight="1" thickTop="1" x14ac:dyDescent="0.25">
      <c r="A32" s="322" t="s">
        <v>4</v>
      </c>
      <c r="B32" s="322"/>
      <c r="C32" s="322"/>
      <c r="D32" s="322"/>
      <c r="E32" s="322"/>
      <c r="F32" s="322"/>
      <c r="G32" s="320" t="s">
        <v>12</v>
      </c>
      <c r="H32" s="320"/>
      <c r="I32" s="320"/>
      <c r="J32" s="320"/>
      <c r="K32" s="320"/>
      <c r="L32" s="320"/>
      <c r="M32" s="320"/>
      <c r="N32" s="320"/>
      <c r="O32" s="320"/>
      <c r="P32" s="320"/>
      <c r="Q32" s="320"/>
      <c r="R32" s="320"/>
      <c r="S32" s="320"/>
      <c r="T32" s="320"/>
      <c r="U32" s="320"/>
      <c r="V32" s="320"/>
      <c r="W32" s="320"/>
      <c r="X32" s="320"/>
      <c r="Y32" s="320"/>
      <c r="Z32" s="320"/>
      <c r="AA32" s="320"/>
    </row>
    <row r="33" spans="1:28" ht="29.25" customHeight="1" x14ac:dyDescent="0.25">
      <c r="A33" s="320" t="s">
        <v>22</v>
      </c>
      <c r="B33" s="320"/>
      <c r="C33" s="320"/>
      <c r="D33" s="320" t="s">
        <v>10</v>
      </c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</row>
    <row r="34" spans="1:28" ht="15.75" customHeight="1" x14ac:dyDescent="0.25">
      <c r="A34" s="321" t="s">
        <v>5</v>
      </c>
      <c r="B34" s="321"/>
      <c r="C34" s="1"/>
      <c r="D34" s="1"/>
      <c r="E34" s="5"/>
      <c r="F34" s="2"/>
      <c r="G34" s="2"/>
      <c r="H34" s="2"/>
      <c r="I34" s="2"/>
      <c r="J34" s="2"/>
      <c r="K34" s="2"/>
      <c r="L34" s="3"/>
      <c r="M34" s="145"/>
      <c r="N34" s="145"/>
      <c r="O34" s="145"/>
    </row>
    <row r="35" spans="1:28" ht="15.75" customHeight="1" x14ac:dyDescent="0.25">
      <c r="B35" s="313" t="s">
        <v>154</v>
      </c>
      <c r="C35" s="313"/>
      <c r="D35" s="313"/>
      <c r="E35" s="313"/>
      <c r="F35" s="313"/>
      <c r="G35" s="313"/>
      <c r="H35" s="313"/>
      <c r="I35" s="313"/>
      <c r="J35" s="313"/>
      <c r="K35" s="313"/>
      <c r="L35" s="313"/>
      <c r="M35" s="313"/>
      <c r="N35" s="313"/>
      <c r="O35" s="313"/>
      <c r="P35" s="313"/>
      <c r="Q35" s="313"/>
      <c r="R35" s="313"/>
      <c r="S35" s="313"/>
      <c r="T35" s="313"/>
      <c r="U35" s="313"/>
      <c r="V35" s="313"/>
      <c r="W35" s="313"/>
      <c r="X35" s="313"/>
      <c r="Y35" s="313"/>
      <c r="Z35" s="313"/>
      <c r="AA35" s="313"/>
      <c r="AB35" s="166"/>
    </row>
    <row r="36" spans="1:28" ht="15.75" customHeight="1" x14ac:dyDescent="0.25">
      <c r="B36" s="313" t="s">
        <v>155</v>
      </c>
      <c r="C36" s="313"/>
      <c r="D36" s="313"/>
      <c r="E36" s="313"/>
      <c r="F36" s="313"/>
      <c r="G36" s="313"/>
      <c r="H36" s="313"/>
      <c r="I36" s="313"/>
      <c r="J36" s="313"/>
      <c r="K36" s="313"/>
      <c r="L36" s="313"/>
      <c r="M36" s="313"/>
      <c r="N36" s="313"/>
      <c r="O36" s="313"/>
      <c r="P36" s="313"/>
      <c r="Q36" s="313"/>
      <c r="R36" s="313"/>
      <c r="S36" s="313"/>
      <c r="T36" s="313"/>
      <c r="U36" s="313"/>
      <c r="V36" s="313"/>
      <c r="W36" s="313"/>
      <c r="X36" s="313"/>
      <c r="Y36" s="313"/>
      <c r="Z36" s="313"/>
      <c r="AA36" s="313"/>
      <c r="AB36" s="166"/>
    </row>
    <row r="37" spans="1:28" ht="15.75" customHeight="1" x14ac:dyDescent="0.25">
      <c r="B37" s="323" t="s">
        <v>156</v>
      </c>
      <c r="C37" s="323"/>
      <c r="D37" s="323"/>
      <c r="E37" s="323"/>
      <c r="F37" s="323"/>
      <c r="G37" s="323"/>
      <c r="H37" s="323"/>
      <c r="I37" s="323"/>
      <c r="J37" s="323"/>
      <c r="K37" s="323"/>
      <c r="L37" s="323"/>
      <c r="M37" s="323"/>
      <c r="N37" s="323"/>
      <c r="O37" s="323"/>
      <c r="P37" s="323"/>
      <c r="Q37" s="323"/>
      <c r="R37" s="323"/>
      <c r="S37" s="323"/>
      <c r="T37" s="323"/>
      <c r="U37" s="323"/>
      <c r="V37" s="323"/>
      <c r="W37" s="323"/>
      <c r="X37" s="323"/>
      <c r="Y37" s="323"/>
      <c r="Z37" s="323"/>
      <c r="AA37" s="323"/>
    </row>
    <row r="38" spans="1:28" ht="15.75" customHeight="1" x14ac:dyDescent="0.25">
      <c r="B38" s="323"/>
      <c r="C38" s="323"/>
      <c r="D38" s="323"/>
      <c r="E38" s="323"/>
      <c r="F38" s="323"/>
      <c r="G38" s="323"/>
      <c r="H38" s="323"/>
      <c r="I38" s="323"/>
      <c r="J38" s="323"/>
      <c r="K38" s="323"/>
      <c r="L38" s="323"/>
      <c r="M38" s="323"/>
      <c r="N38" s="323"/>
      <c r="O38" s="323"/>
      <c r="P38" s="323"/>
      <c r="Q38" s="323"/>
      <c r="R38" s="323"/>
      <c r="S38" s="323"/>
      <c r="T38" s="323"/>
      <c r="U38" s="323"/>
      <c r="V38" s="323"/>
      <c r="W38" s="323"/>
      <c r="X38" s="323"/>
      <c r="Y38" s="323"/>
      <c r="Z38" s="323"/>
      <c r="AA38" s="323"/>
    </row>
    <row r="39" spans="1:28" ht="15.75" customHeight="1" x14ac:dyDescent="0.25">
      <c r="K39" s="145"/>
      <c r="L39" s="145"/>
      <c r="M39" s="145"/>
      <c r="N39" s="145"/>
      <c r="O39" s="145"/>
    </row>
    <row r="40" spans="1:28" ht="15.75" customHeight="1" x14ac:dyDescent="0.25">
      <c r="K40" s="145"/>
      <c r="L40" s="145"/>
      <c r="M40" s="145"/>
      <c r="N40" s="145"/>
      <c r="O40" s="145"/>
    </row>
    <row r="41" spans="1:28" ht="15.75" customHeight="1" x14ac:dyDescent="0.25">
      <c r="K41" s="145"/>
      <c r="L41" s="145"/>
      <c r="M41" s="145"/>
      <c r="N41" s="145"/>
      <c r="O41" s="145"/>
    </row>
    <row r="42" spans="1:28" ht="15.75" customHeight="1" x14ac:dyDescent="0.25">
      <c r="K42" s="145"/>
      <c r="L42" s="145"/>
      <c r="M42" s="145"/>
      <c r="N42" s="145"/>
      <c r="O42" s="145"/>
    </row>
    <row r="43" spans="1:28" ht="15.75" customHeight="1" x14ac:dyDescent="0.25">
      <c r="K43" s="145"/>
      <c r="L43" s="145"/>
      <c r="M43" s="145"/>
      <c r="N43" s="145"/>
      <c r="O43" s="145"/>
    </row>
    <row r="44" spans="1:28" ht="15.75" customHeight="1" x14ac:dyDescent="0.25">
      <c r="K44" s="145"/>
      <c r="L44" s="145"/>
      <c r="M44" s="145"/>
      <c r="N44" s="145"/>
      <c r="O44" s="145"/>
    </row>
    <row r="45" spans="1:28" ht="15.75" customHeight="1" x14ac:dyDescent="0.25">
      <c r="K45" s="145"/>
      <c r="L45" s="145"/>
      <c r="M45" s="145"/>
      <c r="N45" s="145"/>
      <c r="O45" s="145"/>
    </row>
    <row r="46" spans="1:28" ht="15.75" customHeight="1" x14ac:dyDescent="0.25">
      <c r="K46" s="145"/>
      <c r="L46" s="145"/>
      <c r="M46" s="145"/>
      <c r="N46" s="145"/>
      <c r="O46" s="145"/>
    </row>
    <row r="47" spans="1:28" ht="15.75" customHeight="1" x14ac:dyDescent="0.25">
      <c r="K47" s="145"/>
      <c r="L47" s="145"/>
      <c r="M47" s="145"/>
      <c r="N47" s="145"/>
      <c r="O47" s="145"/>
    </row>
    <row r="48" spans="1:28" ht="15.75" customHeight="1" x14ac:dyDescent="0.25">
      <c r="K48" s="145"/>
      <c r="L48" s="145"/>
      <c r="M48" s="145"/>
      <c r="N48" s="145"/>
      <c r="O48" s="145"/>
    </row>
    <row r="49" spans="11:15" ht="15.75" customHeight="1" x14ac:dyDescent="0.25">
      <c r="K49" s="145"/>
      <c r="L49" s="145"/>
      <c r="M49" s="145"/>
      <c r="N49" s="145"/>
      <c r="O49" s="145"/>
    </row>
    <row r="50" spans="11:15" ht="15.75" customHeight="1" x14ac:dyDescent="0.25">
      <c r="K50" s="145"/>
      <c r="L50" s="145"/>
      <c r="M50" s="145"/>
      <c r="N50" s="145"/>
      <c r="O50" s="145"/>
    </row>
    <row r="51" spans="11:15" ht="15.75" customHeight="1" x14ac:dyDescent="0.25">
      <c r="K51" s="145"/>
      <c r="L51" s="145"/>
      <c r="M51" s="145"/>
      <c r="N51" s="145"/>
      <c r="O51" s="145"/>
    </row>
    <row r="52" spans="11:15" ht="15.75" customHeight="1" x14ac:dyDescent="0.25">
      <c r="K52" s="145"/>
      <c r="L52" s="145"/>
      <c r="M52" s="145"/>
      <c r="N52" s="145"/>
      <c r="O52" s="145"/>
    </row>
    <row r="53" spans="11:15" ht="15.75" customHeight="1" x14ac:dyDescent="0.25">
      <c r="K53" s="145"/>
      <c r="L53" s="145"/>
      <c r="M53" s="145"/>
      <c r="N53" s="145"/>
      <c r="O53" s="145"/>
    </row>
    <row r="54" spans="11:15" ht="15.75" customHeight="1" x14ac:dyDescent="0.25">
      <c r="K54" s="145"/>
      <c r="L54" s="145"/>
      <c r="M54" s="145"/>
      <c r="N54" s="145"/>
      <c r="O54" s="145"/>
    </row>
    <row r="55" spans="11:15" ht="15.75" customHeight="1" x14ac:dyDescent="0.25">
      <c r="K55" s="145"/>
      <c r="L55" s="145"/>
      <c r="M55" s="145"/>
      <c r="N55" s="145"/>
      <c r="O55" s="145"/>
    </row>
    <row r="56" spans="11:15" ht="15.75" customHeight="1" x14ac:dyDescent="0.25">
      <c r="K56" s="145"/>
      <c r="L56" s="145"/>
      <c r="M56" s="145"/>
      <c r="N56" s="145"/>
      <c r="O56" s="145"/>
    </row>
    <row r="57" spans="11:15" ht="15.75" customHeight="1" x14ac:dyDescent="0.25">
      <c r="K57" s="145"/>
      <c r="L57" s="145"/>
      <c r="M57" s="145"/>
      <c r="N57" s="145"/>
      <c r="O57" s="145"/>
    </row>
    <row r="58" spans="11:15" ht="15.75" customHeight="1" x14ac:dyDescent="0.25">
      <c r="K58" s="145"/>
      <c r="L58" s="145"/>
      <c r="M58" s="145"/>
      <c r="N58" s="145"/>
      <c r="O58" s="145"/>
    </row>
    <row r="59" spans="11:15" ht="15.75" customHeight="1" x14ac:dyDescent="0.25">
      <c r="K59" s="145"/>
      <c r="L59" s="145"/>
      <c r="M59" s="145"/>
      <c r="N59" s="145"/>
      <c r="O59" s="145"/>
    </row>
    <row r="60" spans="11:15" ht="15.75" customHeight="1" x14ac:dyDescent="0.25">
      <c r="K60" s="145"/>
      <c r="L60" s="145"/>
      <c r="M60" s="145"/>
      <c r="N60" s="145"/>
      <c r="O60" s="145"/>
    </row>
    <row r="61" spans="11:15" ht="15.75" customHeight="1" x14ac:dyDescent="0.25">
      <c r="K61" s="145"/>
      <c r="L61" s="145"/>
      <c r="M61" s="145"/>
      <c r="N61" s="145"/>
      <c r="O61" s="145"/>
    </row>
    <row r="62" spans="11:15" ht="15.75" customHeight="1" x14ac:dyDescent="0.25">
      <c r="K62" s="145"/>
      <c r="L62" s="145"/>
      <c r="M62" s="145"/>
      <c r="N62" s="145"/>
      <c r="O62" s="145"/>
    </row>
    <row r="63" spans="11:15" ht="15.75" customHeight="1" x14ac:dyDescent="0.25">
      <c r="K63" s="145"/>
      <c r="L63" s="145"/>
      <c r="M63" s="145"/>
      <c r="N63" s="145"/>
      <c r="O63" s="145"/>
    </row>
    <row r="64" spans="11:15" ht="15.75" customHeight="1" x14ac:dyDescent="0.25">
      <c r="K64" s="145"/>
      <c r="L64" s="145"/>
      <c r="M64" s="145"/>
      <c r="N64" s="145"/>
      <c r="O64" s="145"/>
    </row>
    <row r="65" spans="11:15" ht="15.75" customHeight="1" x14ac:dyDescent="0.25">
      <c r="K65" s="145"/>
      <c r="L65" s="145"/>
      <c r="M65" s="145"/>
      <c r="N65" s="145"/>
      <c r="O65" s="145"/>
    </row>
    <row r="66" spans="11:15" ht="15.75" customHeight="1" x14ac:dyDescent="0.25">
      <c r="K66" s="145"/>
      <c r="L66" s="145"/>
      <c r="M66" s="145"/>
      <c r="N66" s="145"/>
      <c r="O66" s="145"/>
    </row>
    <row r="67" spans="11:15" ht="15.75" customHeight="1" x14ac:dyDescent="0.25">
      <c r="K67" s="145"/>
      <c r="L67" s="145"/>
      <c r="M67" s="145"/>
      <c r="N67" s="145"/>
      <c r="O67" s="145"/>
    </row>
    <row r="68" spans="11:15" ht="15.75" customHeight="1" x14ac:dyDescent="0.25">
      <c r="K68" s="145"/>
      <c r="L68" s="145"/>
      <c r="M68" s="145"/>
      <c r="N68" s="145"/>
      <c r="O68" s="145"/>
    </row>
    <row r="69" spans="11:15" ht="15.75" customHeight="1" x14ac:dyDescent="0.25">
      <c r="K69" s="145"/>
      <c r="L69" s="145"/>
      <c r="M69" s="145"/>
      <c r="N69" s="145"/>
      <c r="O69" s="145"/>
    </row>
    <row r="70" spans="11:15" ht="15.75" customHeight="1" x14ac:dyDescent="0.25">
      <c r="K70" s="145"/>
      <c r="L70" s="145"/>
      <c r="M70" s="145"/>
      <c r="N70" s="145"/>
      <c r="O70" s="145"/>
    </row>
    <row r="71" spans="11:15" ht="15.75" customHeight="1" x14ac:dyDescent="0.25">
      <c r="K71" s="145"/>
      <c r="L71" s="145"/>
      <c r="M71" s="145"/>
      <c r="N71" s="145"/>
      <c r="O71" s="145"/>
    </row>
    <row r="72" spans="11:15" ht="15.75" customHeight="1" x14ac:dyDescent="0.25">
      <c r="K72" s="145"/>
      <c r="L72" s="145"/>
      <c r="M72" s="145"/>
      <c r="N72" s="145"/>
      <c r="O72" s="145"/>
    </row>
    <row r="73" spans="11:15" ht="15.75" customHeight="1" x14ac:dyDescent="0.25">
      <c r="K73" s="145"/>
      <c r="L73" s="145"/>
      <c r="M73" s="145"/>
      <c r="N73" s="145"/>
      <c r="O73" s="145"/>
    </row>
    <row r="74" spans="11:15" ht="15.75" customHeight="1" x14ac:dyDescent="0.25">
      <c r="K74" s="145"/>
      <c r="L74" s="145"/>
      <c r="M74" s="145"/>
      <c r="N74" s="145"/>
      <c r="O74" s="145"/>
    </row>
    <row r="75" spans="11:15" ht="15.75" customHeight="1" x14ac:dyDescent="0.25">
      <c r="K75" s="145"/>
      <c r="L75" s="145"/>
      <c r="M75" s="145"/>
      <c r="N75" s="145"/>
      <c r="O75" s="145"/>
    </row>
    <row r="76" spans="11:15" ht="15.75" customHeight="1" x14ac:dyDescent="0.25">
      <c r="K76" s="145"/>
      <c r="L76" s="145"/>
      <c r="M76" s="145"/>
      <c r="N76" s="145"/>
      <c r="O76" s="145"/>
    </row>
    <row r="77" spans="11:15" ht="15.75" customHeight="1" x14ac:dyDescent="0.25">
      <c r="K77" s="145"/>
      <c r="L77" s="145"/>
      <c r="M77" s="145"/>
      <c r="N77" s="145"/>
      <c r="O77" s="145"/>
    </row>
    <row r="78" spans="11:15" ht="15.75" customHeight="1" x14ac:dyDescent="0.25">
      <c r="K78" s="145"/>
      <c r="L78" s="145"/>
      <c r="M78" s="145"/>
      <c r="N78" s="145"/>
      <c r="O78" s="145"/>
    </row>
    <row r="79" spans="11:15" ht="15.75" customHeight="1" x14ac:dyDescent="0.25">
      <c r="K79" s="145"/>
      <c r="L79" s="145"/>
      <c r="M79" s="145"/>
      <c r="N79" s="145"/>
      <c r="O79" s="145"/>
    </row>
    <row r="80" spans="11:15" ht="15.75" customHeight="1" x14ac:dyDescent="0.25">
      <c r="K80" s="145"/>
      <c r="L80" s="145"/>
      <c r="M80" s="145"/>
      <c r="N80" s="145"/>
      <c r="O80" s="145"/>
    </row>
    <row r="81" spans="11:15" ht="15.75" customHeight="1" x14ac:dyDescent="0.25">
      <c r="K81" s="145"/>
      <c r="L81" s="145"/>
      <c r="M81" s="145"/>
      <c r="N81" s="145"/>
      <c r="O81" s="145"/>
    </row>
    <row r="82" spans="11:15" ht="15.75" customHeight="1" x14ac:dyDescent="0.25">
      <c r="K82" s="145"/>
      <c r="L82" s="145"/>
      <c r="M82" s="145"/>
      <c r="N82" s="145"/>
      <c r="O82" s="145"/>
    </row>
    <row r="83" spans="11:15" ht="15.75" customHeight="1" x14ac:dyDescent="0.25">
      <c r="K83" s="145"/>
      <c r="L83" s="145"/>
      <c r="M83" s="145"/>
      <c r="N83" s="145"/>
      <c r="O83" s="145"/>
    </row>
    <row r="84" spans="11:15" ht="15.75" customHeight="1" x14ac:dyDescent="0.25">
      <c r="K84" s="145"/>
      <c r="L84" s="145"/>
      <c r="M84" s="145"/>
      <c r="N84" s="145"/>
      <c r="O84" s="145"/>
    </row>
    <row r="85" spans="11:15" ht="15.75" customHeight="1" x14ac:dyDescent="0.25">
      <c r="K85" s="145"/>
      <c r="L85" s="145"/>
      <c r="M85" s="145"/>
      <c r="N85" s="145"/>
      <c r="O85" s="145"/>
    </row>
    <row r="86" spans="11:15" ht="15.75" customHeight="1" x14ac:dyDescent="0.25">
      <c r="K86" s="145"/>
      <c r="L86" s="145"/>
      <c r="M86" s="145"/>
      <c r="N86" s="145"/>
      <c r="O86" s="145"/>
    </row>
    <row r="87" spans="11:15" ht="15.75" customHeight="1" x14ac:dyDescent="0.25">
      <c r="K87" s="145"/>
      <c r="L87" s="145"/>
      <c r="M87" s="145"/>
      <c r="N87" s="145"/>
      <c r="O87" s="145"/>
    </row>
    <row r="88" spans="11:15" ht="15.75" customHeight="1" x14ac:dyDescent="0.25">
      <c r="K88" s="145"/>
      <c r="L88" s="145"/>
      <c r="M88" s="145"/>
      <c r="N88" s="145"/>
      <c r="O88" s="145"/>
    </row>
    <row r="89" spans="11:15" ht="15.75" customHeight="1" x14ac:dyDescent="0.25">
      <c r="K89" s="145"/>
      <c r="L89" s="145"/>
      <c r="M89" s="145"/>
      <c r="N89" s="145"/>
      <c r="O89" s="145"/>
    </row>
    <row r="90" spans="11:15" ht="15.75" customHeight="1" x14ac:dyDescent="0.25">
      <c r="K90" s="145"/>
      <c r="L90" s="145"/>
      <c r="M90" s="145"/>
      <c r="N90" s="145"/>
      <c r="O90" s="145"/>
    </row>
    <row r="91" spans="11:15" ht="15.75" customHeight="1" x14ac:dyDescent="0.25">
      <c r="K91" s="145"/>
      <c r="L91" s="145"/>
      <c r="M91" s="145"/>
      <c r="N91" s="145"/>
      <c r="O91" s="145"/>
    </row>
    <row r="92" spans="11:15" ht="15.75" customHeight="1" x14ac:dyDescent="0.25">
      <c r="K92" s="145"/>
      <c r="L92" s="145"/>
      <c r="M92" s="145"/>
      <c r="N92" s="145"/>
      <c r="O92" s="145"/>
    </row>
    <row r="93" spans="11:15" ht="15.75" customHeight="1" x14ac:dyDescent="0.25">
      <c r="K93" s="145"/>
      <c r="L93" s="145"/>
      <c r="M93" s="145"/>
      <c r="N93" s="145"/>
      <c r="O93" s="145"/>
    </row>
    <row r="94" spans="11:15" ht="15.75" customHeight="1" x14ac:dyDescent="0.25">
      <c r="K94" s="145"/>
      <c r="L94" s="145"/>
      <c r="M94" s="145"/>
      <c r="N94" s="145"/>
      <c r="O94" s="145"/>
    </row>
    <row r="95" spans="11:15" ht="15.75" customHeight="1" x14ac:dyDescent="0.25">
      <c r="K95" s="145"/>
      <c r="L95" s="145"/>
      <c r="M95" s="145"/>
      <c r="N95" s="145"/>
      <c r="O95" s="145"/>
    </row>
    <row r="96" spans="11:15" ht="15.75" customHeight="1" x14ac:dyDescent="0.25">
      <c r="K96" s="145"/>
      <c r="L96" s="145"/>
      <c r="M96" s="145"/>
      <c r="N96" s="145"/>
      <c r="O96" s="145"/>
    </row>
    <row r="97" spans="11:15" ht="15.75" customHeight="1" x14ac:dyDescent="0.25">
      <c r="K97" s="145"/>
      <c r="L97" s="145"/>
      <c r="M97" s="145"/>
      <c r="N97" s="145"/>
      <c r="O97" s="145"/>
    </row>
    <row r="98" spans="11:15" ht="15.75" customHeight="1" x14ac:dyDescent="0.25">
      <c r="K98" s="145"/>
      <c r="L98" s="145"/>
      <c r="M98" s="145"/>
      <c r="N98" s="145"/>
      <c r="O98" s="145"/>
    </row>
    <row r="99" spans="11:15" ht="15.75" customHeight="1" x14ac:dyDescent="0.25">
      <c r="K99" s="145"/>
      <c r="L99" s="145"/>
      <c r="M99" s="145"/>
      <c r="N99" s="145"/>
      <c r="O99" s="145"/>
    </row>
    <row r="100" spans="11:15" ht="15.75" customHeight="1" x14ac:dyDescent="0.25">
      <c r="K100" s="145"/>
      <c r="L100" s="145"/>
      <c r="M100" s="145"/>
      <c r="N100" s="145"/>
      <c r="O100" s="145"/>
    </row>
    <row r="101" spans="11:15" ht="15.75" customHeight="1" x14ac:dyDescent="0.25">
      <c r="K101" s="145"/>
      <c r="L101" s="145"/>
      <c r="M101" s="145"/>
      <c r="N101" s="145"/>
      <c r="O101" s="145"/>
    </row>
    <row r="102" spans="11:15" ht="15.75" customHeight="1" x14ac:dyDescent="0.25">
      <c r="K102" s="145"/>
      <c r="L102" s="145"/>
      <c r="M102" s="145"/>
      <c r="N102" s="145"/>
      <c r="O102" s="145"/>
    </row>
    <row r="103" spans="11:15" ht="15.75" customHeight="1" x14ac:dyDescent="0.25">
      <c r="K103" s="145"/>
      <c r="L103" s="145"/>
      <c r="M103" s="145"/>
      <c r="N103" s="145"/>
      <c r="O103" s="145"/>
    </row>
    <row r="104" spans="11:15" ht="15.75" customHeight="1" x14ac:dyDescent="0.25">
      <c r="K104" s="145"/>
      <c r="L104" s="145"/>
      <c r="M104" s="145"/>
      <c r="N104" s="145"/>
      <c r="O104" s="145"/>
    </row>
    <row r="105" spans="11:15" ht="15.75" customHeight="1" x14ac:dyDescent="0.25">
      <c r="K105" s="145"/>
      <c r="L105" s="145"/>
      <c r="M105" s="145"/>
      <c r="N105" s="145"/>
      <c r="O105" s="145"/>
    </row>
    <row r="106" spans="11:15" ht="15.75" customHeight="1" x14ac:dyDescent="0.25">
      <c r="K106" s="145"/>
      <c r="L106" s="145"/>
      <c r="M106" s="145"/>
      <c r="N106" s="145"/>
      <c r="O106" s="145"/>
    </row>
    <row r="107" spans="11:15" ht="15.75" customHeight="1" x14ac:dyDescent="0.25">
      <c r="K107" s="145"/>
      <c r="L107" s="145"/>
      <c r="M107" s="145"/>
      <c r="N107" s="145"/>
      <c r="O107" s="145"/>
    </row>
    <row r="108" spans="11:15" ht="15.75" customHeight="1" x14ac:dyDescent="0.25">
      <c r="K108" s="145"/>
      <c r="L108" s="145"/>
      <c r="M108" s="145"/>
      <c r="N108" s="145"/>
      <c r="O108" s="145"/>
    </row>
    <row r="109" spans="11:15" ht="15.75" customHeight="1" x14ac:dyDescent="0.25">
      <c r="K109" s="145"/>
      <c r="L109" s="145"/>
      <c r="M109" s="145"/>
      <c r="N109" s="145"/>
      <c r="O109" s="145"/>
    </row>
    <row r="110" spans="11:15" ht="15.75" customHeight="1" x14ac:dyDescent="0.25">
      <c r="K110" s="145"/>
      <c r="L110" s="145"/>
      <c r="M110" s="145"/>
      <c r="N110" s="145"/>
      <c r="O110" s="145"/>
    </row>
    <row r="111" spans="11:15" ht="15.75" customHeight="1" x14ac:dyDescent="0.25">
      <c r="K111" s="145"/>
      <c r="L111" s="145"/>
      <c r="M111" s="145"/>
      <c r="N111" s="145"/>
      <c r="O111" s="145"/>
    </row>
    <row r="112" spans="11:15" ht="15.75" customHeight="1" x14ac:dyDescent="0.25">
      <c r="K112" s="145"/>
      <c r="L112" s="145"/>
      <c r="M112" s="145"/>
      <c r="N112" s="145"/>
      <c r="O112" s="145"/>
    </row>
    <row r="113" spans="11:15" ht="15.75" customHeight="1" x14ac:dyDescent="0.25">
      <c r="K113" s="145"/>
      <c r="L113" s="145"/>
      <c r="M113" s="145"/>
      <c r="N113" s="145"/>
      <c r="O113" s="145"/>
    </row>
    <row r="114" spans="11:15" ht="15.75" customHeight="1" x14ac:dyDescent="0.25">
      <c r="K114" s="145"/>
      <c r="L114" s="145"/>
      <c r="M114" s="145"/>
      <c r="N114" s="145"/>
      <c r="O114" s="145"/>
    </row>
    <row r="115" spans="11:15" ht="15.75" customHeight="1" x14ac:dyDescent="0.25">
      <c r="K115" s="145"/>
      <c r="L115" s="145"/>
      <c r="M115" s="145"/>
      <c r="N115" s="145"/>
      <c r="O115" s="145"/>
    </row>
    <row r="116" spans="11:15" ht="15.75" customHeight="1" x14ac:dyDescent="0.25">
      <c r="K116" s="145"/>
      <c r="L116" s="145"/>
      <c r="M116" s="145"/>
      <c r="N116" s="145"/>
      <c r="O116" s="145"/>
    </row>
    <row r="117" spans="11:15" ht="15.75" customHeight="1" x14ac:dyDescent="0.25">
      <c r="K117" s="145"/>
      <c r="L117" s="145"/>
      <c r="M117" s="145"/>
      <c r="N117" s="145"/>
      <c r="O117" s="145"/>
    </row>
    <row r="118" spans="11:15" ht="15.75" customHeight="1" x14ac:dyDescent="0.25">
      <c r="K118" s="145"/>
      <c r="L118" s="145"/>
      <c r="M118" s="145"/>
      <c r="N118" s="145"/>
      <c r="O118" s="145"/>
    </row>
    <row r="119" spans="11:15" ht="15.75" customHeight="1" x14ac:dyDescent="0.25">
      <c r="K119" s="145"/>
      <c r="L119" s="145"/>
      <c r="M119" s="145"/>
      <c r="N119" s="145"/>
      <c r="O119" s="145"/>
    </row>
    <row r="120" spans="11:15" ht="15.75" customHeight="1" x14ac:dyDescent="0.25">
      <c r="K120" s="145"/>
      <c r="L120" s="145"/>
      <c r="M120" s="145"/>
      <c r="N120" s="145"/>
      <c r="O120" s="145"/>
    </row>
    <row r="121" spans="11:15" ht="15.75" customHeight="1" x14ac:dyDescent="0.25">
      <c r="K121" s="145"/>
      <c r="L121" s="145"/>
      <c r="M121" s="145"/>
      <c r="N121" s="145"/>
      <c r="O121" s="145"/>
    </row>
    <row r="122" spans="11:15" ht="15.75" customHeight="1" x14ac:dyDescent="0.25">
      <c r="K122" s="145"/>
      <c r="L122" s="145"/>
      <c r="M122" s="145"/>
      <c r="N122" s="145"/>
      <c r="O122" s="145"/>
    </row>
    <row r="123" spans="11:15" ht="15.75" customHeight="1" x14ac:dyDescent="0.25">
      <c r="K123" s="145"/>
      <c r="L123" s="145"/>
      <c r="M123" s="145"/>
      <c r="N123" s="145"/>
      <c r="O123" s="145"/>
    </row>
    <row r="124" spans="11:15" ht="15.75" customHeight="1" x14ac:dyDescent="0.25">
      <c r="K124" s="145"/>
      <c r="L124" s="145"/>
      <c r="M124" s="145"/>
      <c r="N124" s="145"/>
      <c r="O124" s="145"/>
    </row>
    <row r="125" spans="11:15" ht="15.75" customHeight="1" x14ac:dyDescent="0.25">
      <c r="K125" s="145"/>
      <c r="L125" s="145"/>
      <c r="M125" s="145"/>
      <c r="N125" s="145"/>
      <c r="O125" s="145"/>
    </row>
    <row r="126" spans="11:15" ht="15.75" customHeight="1" x14ac:dyDescent="0.25">
      <c r="K126" s="145"/>
      <c r="L126" s="145"/>
      <c r="M126" s="145"/>
      <c r="N126" s="145"/>
      <c r="O126" s="145"/>
    </row>
    <row r="127" spans="11:15" ht="15.75" customHeight="1" x14ac:dyDescent="0.25">
      <c r="K127" s="145"/>
      <c r="L127" s="145"/>
      <c r="M127" s="145"/>
      <c r="N127" s="145"/>
      <c r="O127" s="145"/>
    </row>
    <row r="128" spans="11:15" ht="15.75" customHeight="1" x14ac:dyDescent="0.25">
      <c r="K128" s="145"/>
      <c r="L128" s="145"/>
      <c r="M128" s="145"/>
      <c r="N128" s="145"/>
      <c r="O128" s="145"/>
    </row>
    <row r="129" spans="11:15" ht="15.75" customHeight="1" x14ac:dyDescent="0.25">
      <c r="K129" s="145"/>
      <c r="L129" s="145"/>
      <c r="M129" s="145"/>
      <c r="N129" s="145"/>
      <c r="O129" s="145"/>
    </row>
    <row r="130" spans="11:15" ht="15.75" customHeight="1" x14ac:dyDescent="0.25">
      <c r="K130" s="145"/>
      <c r="L130" s="145"/>
      <c r="M130" s="145"/>
      <c r="N130" s="145"/>
      <c r="O130" s="145"/>
    </row>
    <row r="131" spans="11:15" ht="15.75" customHeight="1" x14ac:dyDescent="0.25">
      <c r="K131" s="145"/>
      <c r="L131" s="145"/>
      <c r="M131" s="145"/>
      <c r="N131" s="145"/>
      <c r="O131" s="145"/>
    </row>
    <row r="132" spans="11:15" ht="15.75" customHeight="1" x14ac:dyDescent="0.25">
      <c r="K132" s="145"/>
      <c r="L132" s="145"/>
      <c r="M132" s="145"/>
      <c r="N132" s="145"/>
      <c r="O132" s="145"/>
    </row>
    <row r="133" spans="11:15" ht="15.75" customHeight="1" x14ac:dyDescent="0.25">
      <c r="K133" s="145"/>
      <c r="L133" s="145"/>
      <c r="M133" s="145"/>
      <c r="N133" s="145"/>
      <c r="O133" s="145"/>
    </row>
    <row r="134" spans="11:15" ht="15.75" customHeight="1" x14ac:dyDescent="0.25">
      <c r="K134" s="145"/>
      <c r="L134" s="145"/>
      <c r="M134" s="145"/>
      <c r="N134" s="145"/>
      <c r="O134" s="145"/>
    </row>
    <row r="135" spans="11:15" ht="15.75" customHeight="1" x14ac:dyDescent="0.25">
      <c r="K135" s="145"/>
      <c r="L135" s="145"/>
      <c r="M135" s="145"/>
      <c r="N135" s="145"/>
      <c r="O135" s="145"/>
    </row>
    <row r="136" spans="11:15" ht="15.75" customHeight="1" x14ac:dyDescent="0.25">
      <c r="K136" s="145"/>
      <c r="L136" s="145"/>
      <c r="M136" s="145"/>
      <c r="N136" s="145"/>
      <c r="O136" s="145"/>
    </row>
    <row r="137" spans="11:15" ht="15.75" customHeight="1" x14ac:dyDescent="0.25">
      <c r="K137" s="145"/>
      <c r="L137" s="145"/>
      <c r="M137" s="145"/>
      <c r="N137" s="145"/>
      <c r="O137" s="145"/>
    </row>
    <row r="138" spans="11:15" ht="15.75" customHeight="1" x14ac:dyDescent="0.25">
      <c r="K138" s="145"/>
      <c r="L138" s="145"/>
      <c r="M138" s="145"/>
      <c r="N138" s="145"/>
      <c r="O138" s="145"/>
    </row>
    <row r="139" spans="11:15" ht="15.75" customHeight="1" x14ac:dyDescent="0.25">
      <c r="K139" s="145"/>
      <c r="L139" s="145"/>
      <c r="M139" s="145"/>
      <c r="N139" s="145"/>
      <c r="O139" s="145"/>
    </row>
    <row r="140" spans="11:15" ht="15.75" customHeight="1" x14ac:dyDescent="0.25">
      <c r="K140" s="145"/>
      <c r="L140" s="145"/>
      <c r="M140" s="145"/>
      <c r="N140" s="145"/>
      <c r="O140" s="145"/>
    </row>
    <row r="141" spans="11:15" ht="15.75" customHeight="1" x14ac:dyDescent="0.25">
      <c r="K141" s="145"/>
      <c r="L141" s="145"/>
      <c r="M141" s="145"/>
      <c r="N141" s="145"/>
      <c r="O141" s="145"/>
    </row>
    <row r="142" spans="11:15" ht="15.75" customHeight="1" x14ac:dyDescent="0.25">
      <c r="K142" s="145"/>
      <c r="L142" s="145"/>
      <c r="M142" s="145"/>
      <c r="N142" s="145"/>
      <c r="O142" s="145"/>
    </row>
    <row r="143" spans="11:15" ht="15.75" customHeight="1" x14ac:dyDescent="0.25">
      <c r="K143" s="145"/>
      <c r="L143" s="145"/>
      <c r="M143" s="145"/>
      <c r="N143" s="145"/>
      <c r="O143" s="145"/>
    </row>
    <row r="144" spans="11:15" ht="15.75" customHeight="1" x14ac:dyDescent="0.25">
      <c r="K144" s="145"/>
      <c r="L144" s="145"/>
      <c r="M144" s="145"/>
      <c r="N144" s="145"/>
      <c r="O144" s="145"/>
    </row>
    <row r="145" spans="11:15" ht="15.75" customHeight="1" x14ac:dyDescent="0.25">
      <c r="K145" s="145"/>
      <c r="L145" s="145"/>
      <c r="M145" s="145"/>
      <c r="N145" s="145"/>
      <c r="O145" s="145"/>
    </row>
    <row r="146" spans="11:15" ht="15.75" customHeight="1" x14ac:dyDescent="0.25">
      <c r="K146" s="145"/>
      <c r="L146" s="145"/>
      <c r="M146" s="145"/>
      <c r="N146" s="145"/>
      <c r="O146" s="145"/>
    </row>
    <row r="147" spans="11:15" ht="15.75" customHeight="1" x14ac:dyDescent="0.25">
      <c r="K147" s="145"/>
      <c r="L147" s="145"/>
      <c r="M147" s="145"/>
      <c r="N147" s="145"/>
      <c r="O147" s="145"/>
    </row>
    <row r="148" spans="11:15" ht="15.75" customHeight="1" x14ac:dyDescent="0.25">
      <c r="K148" s="145"/>
      <c r="L148" s="145"/>
      <c r="M148" s="145"/>
      <c r="N148" s="145"/>
      <c r="O148" s="145"/>
    </row>
    <row r="149" spans="11:15" ht="15.75" customHeight="1" x14ac:dyDescent="0.25">
      <c r="K149" s="145"/>
      <c r="L149" s="145"/>
      <c r="M149" s="145"/>
      <c r="N149" s="145"/>
      <c r="O149" s="145"/>
    </row>
    <row r="150" spans="11:15" ht="15.75" customHeight="1" x14ac:dyDescent="0.25">
      <c r="K150" s="145"/>
      <c r="L150" s="145"/>
      <c r="M150" s="145"/>
      <c r="N150" s="145"/>
      <c r="O150" s="145"/>
    </row>
    <row r="151" spans="11:15" ht="15.75" customHeight="1" x14ac:dyDescent="0.25">
      <c r="K151" s="145"/>
      <c r="L151" s="145"/>
      <c r="M151" s="145"/>
      <c r="N151" s="145"/>
      <c r="O151" s="145"/>
    </row>
    <row r="152" spans="11:15" ht="15.75" customHeight="1" x14ac:dyDescent="0.25">
      <c r="K152" s="145"/>
      <c r="L152" s="145"/>
      <c r="M152" s="145"/>
      <c r="N152" s="145"/>
      <c r="O152" s="145"/>
    </row>
    <row r="153" spans="11:15" ht="15.75" customHeight="1" x14ac:dyDescent="0.25">
      <c r="K153" s="145"/>
      <c r="L153" s="145"/>
      <c r="M153" s="145"/>
      <c r="N153" s="145"/>
      <c r="O153" s="145"/>
    </row>
    <row r="154" spans="11:15" ht="15.75" customHeight="1" x14ac:dyDescent="0.25">
      <c r="K154" s="145"/>
      <c r="L154" s="145"/>
      <c r="M154" s="145"/>
      <c r="N154" s="145"/>
      <c r="O154" s="145"/>
    </row>
    <row r="155" spans="11:15" ht="15.75" customHeight="1" x14ac:dyDescent="0.25">
      <c r="K155" s="145"/>
      <c r="L155" s="145"/>
      <c r="M155" s="145"/>
      <c r="N155" s="145"/>
      <c r="O155" s="145"/>
    </row>
    <row r="156" spans="11:15" ht="15.75" customHeight="1" x14ac:dyDescent="0.25">
      <c r="K156" s="145"/>
      <c r="L156" s="145"/>
      <c r="M156" s="145"/>
      <c r="N156" s="145"/>
      <c r="O156" s="145"/>
    </row>
    <row r="157" spans="11:15" ht="15.75" customHeight="1" x14ac:dyDescent="0.25">
      <c r="K157" s="145"/>
      <c r="L157" s="145"/>
      <c r="M157" s="145"/>
      <c r="N157" s="145"/>
      <c r="O157" s="145"/>
    </row>
    <row r="158" spans="11:15" ht="15.75" customHeight="1" x14ac:dyDescent="0.25">
      <c r="K158" s="145"/>
      <c r="L158" s="145"/>
      <c r="M158" s="145"/>
      <c r="N158" s="145"/>
      <c r="O158" s="145"/>
    </row>
    <row r="159" spans="11:15" ht="15.75" customHeight="1" x14ac:dyDescent="0.25">
      <c r="K159" s="145"/>
      <c r="L159" s="145"/>
      <c r="M159" s="145"/>
      <c r="N159" s="145"/>
      <c r="O159" s="145"/>
    </row>
    <row r="160" spans="11:15" ht="15.75" customHeight="1" x14ac:dyDescent="0.25">
      <c r="K160" s="145"/>
      <c r="L160" s="145"/>
      <c r="M160" s="145"/>
      <c r="N160" s="145"/>
      <c r="O160" s="145"/>
    </row>
    <row r="161" spans="11:15" ht="15.75" customHeight="1" x14ac:dyDescent="0.25">
      <c r="K161" s="145"/>
      <c r="L161" s="145"/>
      <c r="M161" s="145"/>
      <c r="N161" s="145"/>
      <c r="O161" s="145"/>
    </row>
    <row r="162" spans="11:15" ht="15.75" customHeight="1" x14ac:dyDescent="0.25">
      <c r="K162" s="145"/>
      <c r="L162" s="145"/>
      <c r="M162" s="145"/>
      <c r="N162" s="145"/>
      <c r="O162" s="145"/>
    </row>
    <row r="163" spans="11:15" ht="15.75" customHeight="1" x14ac:dyDescent="0.25">
      <c r="K163" s="145"/>
      <c r="L163" s="145"/>
      <c r="M163" s="145"/>
      <c r="N163" s="145"/>
      <c r="O163" s="145"/>
    </row>
    <row r="164" spans="11:15" ht="15.75" customHeight="1" x14ac:dyDescent="0.25">
      <c r="K164" s="145"/>
      <c r="L164" s="145"/>
      <c r="M164" s="145"/>
      <c r="N164" s="145"/>
      <c r="O164" s="145"/>
    </row>
    <row r="165" spans="11:15" ht="15.75" customHeight="1" x14ac:dyDescent="0.25">
      <c r="K165" s="145"/>
      <c r="L165" s="145"/>
      <c r="M165" s="145"/>
      <c r="N165" s="145"/>
      <c r="O165" s="145"/>
    </row>
    <row r="166" spans="11:15" ht="15.75" customHeight="1" x14ac:dyDescent="0.25">
      <c r="K166" s="145"/>
      <c r="L166" s="145"/>
      <c r="M166" s="145"/>
      <c r="N166" s="145"/>
      <c r="O166" s="145"/>
    </row>
    <row r="167" spans="11:15" ht="15.75" customHeight="1" x14ac:dyDescent="0.25">
      <c r="K167" s="145"/>
      <c r="L167" s="145"/>
      <c r="M167" s="145"/>
      <c r="N167" s="145"/>
      <c r="O167" s="145"/>
    </row>
    <row r="168" spans="11:15" ht="15.75" customHeight="1" x14ac:dyDescent="0.25">
      <c r="K168" s="145"/>
      <c r="L168" s="145"/>
      <c r="M168" s="145"/>
      <c r="N168" s="145"/>
      <c r="O168" s="145"/>
    </row>
    <row r="169" spans="11:15" ht="15.75" customHeight="1" x14ac:dyDescent="0.25">
      <c r="K169" s="145"/>
      <c r="L169" s="145"/>
      <c r="M169" s="145"/>
      <c r="N169" s="145"/>
      <c r="O169" s="145"/>
    </row>
    <row r="170" spans="11:15" ht="15.75" customHeight="1" x14ac:dyDescent="0.25">
      <c r="K170" s="145"/>
      <c r="L170" s="145"/>
      <c r="M170" s="145"/>
      <c r="N170" s="145"/>
      <c r="O170" s="145"/>
    </row>
    <row r="171" spans="11:15" ht="15.75" customHeight="1" x14ac:dyDescent="0.25">
      <c r="K171" s="145"/>
      <c r="L171" s="145"/>
      <c r="M171" s="145"/>
      <c r="N171" s="145"/>
      <c r="O171" s="145"/>
    </row>
    <row r="172" spans="11:15" ht="15.75" customHeight="1" x14ac:dyDescent="0.25">
      <c r="K172" s="145"/>
      <c r="L172" s="145"/>
      <c r="M172" s="145"/>
      <c r="N172" s="145"/>
      <c r="O172" s="145"/>
    </row>
    <row r="173" spans="11:15" ht="15.75" customHeight="1" x14ac:dyDescent="0.25">
      <c r="K173" s="145"/>
      <c r="L173" s="145"/>
      <c r="M173" s="145"/>
      <c r="N173" s="145"/>
      <c r="O173" s="145"/>
    </row>
    <row r="174" spans="11:15" ht="15.75" customHeight="1" x14ac:dyDescent="0.25">
      <c r="K174" s="145"/>
      <c r="L174" s="145"/>
      <c r="M174" s="145"/>
      <c r="N174" s="145"/>
      <c r="O174" s="145"/>
    </row>
    <row r="175" spans="11:15" ht="15.75" customHeight="1" x14ac:dyDescent="0.25">
      <c r="K175" s="145"/>
      <c r="L175" s="145"/>
      <c r="M175" s="145"/>
      <c r="N175" s="145"/>
      <c r="O175" s="145"/>
    </row>
    <row r="176" spans="11:15" ht="15.75" customHeight="1" x14ac:dyDescent="0.25">
      <c r="K176" s="145"/>
      <c r="L176" s="145"/>
      <c r="M176" s="145"/>
      <c r="N176" s="145"/>
      <c r="O176" s="145"/>
    </row>
    <row r="177" spans="11:15" ht="15.75" customHeight="1" x14ac:dyDescent="0.25">
      <c r="K177" s="145"/>
      <c r="L177" s="145"/>
      <c r="M177" s="145"/>
      <c r="N177" s="145"/>
      <c r="O177" s="145"/>
    </row>
    <row r="178" spans="11:15" ht="15.75" customHeight="1" x14ac:dyDescent="0.25">
      <c r="K178" s="145"/>
      <c r="L178" s="145"/>
      <c r="M178" s="145"/>
      <c r="N178" s="145"/>
      <c r="O178" s="145"/>
    </row>
    <row r="179" spans="11:15" ht="15.75" customHeight="1" x14ac:dyDescent="0.25">
      <c r="K179" s="145"/>
      <c r="L179" s="145"/>
      <c r="M179" s="145"/>
      <c r="N179" s="145"/>
      <c r="O179" s="145"/>
    </row>
    <row r="180" spans="11:15" ht="15.75" customHeight="1" x14ac:dyDescent="0.25">
      <c r="K180" s="145"/>
      <c r="L180" s="145"/>
      <c r="M180" s="145"/>
      <c r="N180" s="145"/>
      <c r="O180" s="145"/>
    </row>
    <row r="181" spans="11:15" ht="15.75" customHeight="1" x14ac:dyDescent="0.25">
      <c r="K181" s="145"/>
      <c r="L181" s="145"/>
      <c r="M181" s="145"/>
      <c r="N181" s="145"/>
      <c r="O181" s="145"/>
    </row>
    <row r="182" spans="11:15" ht="15.75" customHeight="1" x14ac:dyDescent="0.25">
      <c r="K182" s="145"/>
      <c r="L182" s="145"/>
      <c r="M182" s="145"/>
      <c r="N182" s="145"/>
      <c r="O182" s="145"/>
    </row>
    <row r="183" spans="11:15" ht="15.75" customHeight="1" x14ac:dyDescent="0.25">
      <c r="K183" s="145"/>
      <c r="L183" s="145"/>
      <c r="M183" s="145"/>
      <c r="N183" s="145"/>
      <c r="O183" s="145"/>
    </row>
    <row r="184" spans="11:15" ht="15.75" customHeight="1" x14ac:dyDescent="0.25">
      <c r="K184" s="145"/>
      <c r="L184" s="145"/>
      <c r="M184" s="145"/>
      <c r="N184" s="145"/>
      <c r="O184" s="145"/>
    </row>
    <row r="185" spans="11:15" ht="15.75" customHeight="1" x14ac:dyDescent="0.25">
      <c r="K185" s="145"/>
      <c r="L185" s="145"/>
      <c r="M185" s="145"/>
      <c r="N185" s="145"/>
      <c r="O185" s="145"/>
    </row>
    <row r="186" spans="11:15" ht="15.75" customHeight="1" x14ac:dyDescent="0.25">
      <c r="K186" s="145"/>
      <c r="L186" s="145"/>
      <c r="M186" s="145"/>
      <c r="N186" s="145"/>
      <c r="O186" s="145"/>
    </row>
    <row r="187" spans="11:15" ht="15.75" customHeight="1" x14ac:dyDescent="0.25">
      <c r="K187" s="145"/>
      <c r="L187" s="145"/>
      <c r="M187" s="145"/>
      <c r="N187" s="145"/>
      <c r="O187" s="145"/>
    </row>
    <row r="188" spans="11:15" ht="15.75" customHeight="1" x14ac:dyDescent="0.25">
      <c r="K188" s="145"/>
      <c r="L188" s="145"/>
      <c r="M188" s="145"/>
      <c r="N188" s="145"/>
      <c r="O188" s="145"/>
    </row>
    <row r="189" spans="11:15" ht="15.75" customHeight="1" x14ac:dyDescent="0.25">
      <c r="K189" s="145"/>
      <c r="L189" s="145"/>
      <c r="M189" s="145"/>
      <c r="N189" s="145"/>
      <c r="O189" s="145"/>
    </row>
    <row r="190" spans="11:15" ht="15.75" customHeight="1" x14ac:dyDescent="0.25">
      <c r="K190" s="145"/>
      <c r="L190" s="145"/>
      <c r="M190" s="145"/>
      <c r="N190" s="145"/>
      <c r="O190" s="145"/>
    </row>
    <row r="191" spans="11:15" ht="15.75" customHeight="1" x14ac:dyDescent="0.25">
      <c r="K191" s="145"/>
      <c r="L191" s="145"/>
      <c r="M191" s="145"/>
      <c r="N191" s="145"/>
      <c r="O191" s="145"/>
    </row>
    <row r="192" spans="11:15" ht="15.75" customHeight="1" x14ac:dyDescent="0.25">
      <c r="K192" s="145"/>
      <c r="L192" s="145"/>
      <c r="M192" s="145"/>
      <c r="N192" s="145"/>
      <c r="O192" s="145"/>
    </row>
    <row r="193" spans="11:15" ht="15.75" customHeight="1" x14ac:dyDescent="0.25">
      <c r="K193" s="145"/>
      <c r="L193" s="145"/>
      <c r="M193" s="145"/>
      <c r="N193" s="145"/>
      <c r="O193" s="145"/>
    </row>
    <row r="194" spans="11:15" ht="15.75" customHeight="1" x14ac:dyDescent="0.25">
      <c r="K194" s="145"/>
      <c r="L194" s="145"/>
      <c r="M194" s="145"/>
      <c r="N194" s="145"/>
      <c r="O194" s="145"/>
    </row>
    <row r="195" spans="11:15" ht="15.75" customHeight="1" x14ac:dyDescent="0.25">
      <c r="K195" s="145"/>
      <c r="L195" s="145"/>
      <c r="M195" s="145"/>
      <c r="N195" s="145"/>
      <c r="O195" s="145"/>
    </row>
    <row r="196" spans="11:15" ht="15.75" customHeight="1" x14ac:dyDescent="0.25">
      <c r="K196" s="145"/>
      <c r="L196" s="145"/>
      <c r="M196" s="145"/>
      <c r="N196" s="145"/>
      <c r="O196" s="145"/>
    </row>
    <row r="197" spans="11:15" ht="15.75" customHeight="1" x14ac:dyDescent="0.25">
      <c r="K197" s="145"/>
      <c r="L197" s="145"/>
      <c r="M197" s="145"/>
      <c r="N197" s="145"/>
      <c r="O197" s="145"/>
    </row>
    <row r="198" spans="11:15" ht="15.75" customHeight="1" x14ac:dyDescent="0.25">
      <c r="K198" s="145"/>
      <c r="L198" s="145"/>
      <c r="M198" s="145"/>
      <c r="N198" s="145"/>
      <c r="O198" s="145"/>
    </row>
    <row r="199" spans="11:15" ht="15.75" customHeight="1" x14ac:dyDescent="0.25">
      <c r="K199" s="145"/>
      <c r="L199" s="145"/>
      <c r="M199" s="145"/>
      <c r="N199" s="145"/>
      <c r="O199" s="145"/>
    </row>
    <row r="200" spans="11:15" ht="15.75" customHeight="1" x14ac:dyDescent="0.25">
      <c r="K200" s="145"/>
      <c r="L200" s="145"/>
      <c r="M200" s="145"/>
      <c r="N200" s="145"/>
      <c r="O200" s="145"/>
    </row>
    <row r="201" spans="11:15" ht="15.75" customHeight="1" x14ac:dyDescent="0.25">
      <c r="K201" s="145"/>
      <c r="L201" s="145"/>
      <c r="M201" s="145"/>
      <c r="N201" s="145"/>
      <c r="O201" s="145"/>
    </row>
    <row r="202" spans="11:15" ht="15.75" customHeight="1" x14ac:dyDescent="0.25">
      <c r="K202" s="145"/>
      <c r="L202" s="145"/>
      <c r="M202" s="145"/>
      <c r="N202" s="145"/>
      <c r="O202" s="145"/>
    </row>
    <row r="203" spans="11:15" ht="15.75" customHeight="1" x14ac:dyDescent="0.25">
      <c r="K203" s="145"/>
      <c r="L203" s="145"/>
      <c r="M203" s="145"/>
      <c r="N203" s="145"/>
      <c r="O203" s="145"/>
    </row>
    <row r="204" spans="11:15" ht="15.75" customHeight="1" x14ac:dyDescent="0.25">
      <c r="K204" s="145"/>
      <c r="L204" s="145"/>
      <c r="M204" s="145"/>
      <c r="N204" s="145"/>
      <c r="O204" s="145"/>
    </row>
    <row r="205" spans="11:15" ht="15.75" customHeight="1" x14ac:dyDescent="0.25">
      <c r="K205" s="145"/>
      <c r="L205" s="145"/>
      <c r="M205" s="145"/>
      <c r="N205" s="145"/>
      <c r="O205" s="145"/>
    </row>
    <row r="206" spans="11:15" ht="15.75" customHeight="1" x14ac:dyDescent="0.25">
      <c r="K206" s="145"/>
      <c r="L206" s="145"/>
      <c r="M206" s="145"/>
      <c r="N206" s="145"/>
      <c r="O206" s="145"/>
    </row>
    <row r="207" spans="11:15" ht="15.75" customHeight="1" x14ac:dyDescent="0.25">
      <c r="K207" s="145"/>
      <c r="L207" s="145"/>
      <c r="M207" s="145"/>
      <c r="N207" s="145"/>
      <c r="O207" s="145"/>
    </row>
    <row r="208" spans="11:15" ht="15.75" customHeight="1" x14ac:dyDescent="0.25">
      <c r="K208" s="145"/>
      <c r="L208" s="145"/>
      <c r="M208" s="145"/>
      <c r="N208" s="145"/>
      <c r="O208" s="145"/>
    </row>
    <row r="209" spans="11:15" ht="15.75" customHeight="1" x14ac:dyDescent="0.25">
      <c r="K209" s="145"/>
      <c r="L209" s="145"/>
      <c r="M209" s="145"/>
      <c r="N209" s="145"/>
      <c r="O209" s="145"/>
    </row>
    <row r="210" spans="11:15" ht="15.75" customHeight="1" x14ac:dyDescent="0.25">
      <c r="K210" s="145"/>
      <c r="L210" s="145"/>
      <c r="M210" s="145"/>
      <c r="N210" s="145"/>
      <c r="O210" s="145"/>
    </row>
    <row r="211" spans="11:15" ht="15.75" customHeight="1" x14ac:dyDescent="0.25">
      <c r="K211" s="145"/>
      <c r="L211" s="145"/>
      <c r="M211" s="145"/>
      <c r="N211" s="145"/>
      <c r="O211" s="145"/>
    </row>
    <row r="212" spans="11:15" ht="15.75" customHeight="1" x14ac:dyDescent="0.25">
      <c r="K212" s="145"/>
      <c r="L212" s="145"/>
      <c r="M212" s="145"/>
      <c r="N212" s="145"/>
      <c r="O212" s="145"/>
    </row>
    <row r="213" spans="11:15" ht="15.75" customHeight="1" x14ac:dyDescent="0.25">
      <c r="K213" s="145"/>
      <c r="L213" s="145"/>
      <c r="M213" s="145"/>
      <c r="N213" s="145"/>
      <c r="O213" s="145"/>
    </row>
    <row r="214" spans="11:15" ht="15.75" customHeight="1" x14ac:dyDescent="0.25">
      <c r="K214" s="145"/>
      <c r="L214" s="145"/>
      <c r="M214" s="145"/>
      <c r="N214" s="145"/>
      <c r="O214" s="145"/>
    </row>
    <row r="215" spans="11:15" ht="15.75" customHeight="1" x14ac:dyDescent="0.25">
      <c r="K215" s="145"/>
      <c r="L215" s="145"/>
      <c r="M215" s="145"/>
      <c r="N215" s="145"/>
      <c r="O215" s="145"/>
    </row>
    <row r="216" spans="11:15" ht="15.75" customHeight="1" x14ac:dyDescent="0.25">
      <c r="K216" s="145"/>
      <c r="L216" s="145"/>
      <c r="M216" s="145"/>
      <c r="N216" s="145"/>
      <c r="O216" s="145"/>
    </row>
    <row r="217" spans="11:15" ht="15.75" customHeight="1" x14ac:dyDescent="0.25">
      <c r="K217" s="145"/>
      <c r="L217" s="145"/>
      <c r="M217" s="145"/>
      <c r="N217" s="145"/>
      <c r="O217" s="145"/>
    </row>
    <row r="218" spans="11:15" ht="15.75" customHeight="1" x14ac:dyDescent="0.25">
      <c r="K218" s="145"/>
      <c r="L218" s="145"/>
      <c r="M218" s="145"/>
      <c r="N218" s="145"/>
      <c r="O218" s="145"/>
    </row>
    <row r="219" spans="11:15" ht="15.75" customHeight="1" x14ac:dyDescent="0.25">
      <c r="K219" s="145"/>
      <c r="L219" s="145"/>
      <c r="M219" s="145"/>
      <c r="N219" s="145"/>
      <c r="O219" s="145"/>
    </row>
    <row r="220" spans="11:15" ht="15.75" customHeight="1" x14ac:dyDescent="0.25">
      <c r="K220" s="145"/>
      <c r="L220" s="145"/>
      <c r="M220" s="145"/>
      <c r="N220" s="145"/>
      <c r="O220" s="145"/>
    </row>
    <row r="221" spans="11:15" ht="15.75" customHeight="1" x14ac:dyDescent="0.25">
      <c r="K221" s="145"/>
      <c r="L221" s="145"/>
      <c r="M221" s="145"/>
      <c r="N221" s="145"/>
      <c r="O221" s="145"/>
    </row>
    <row r="222" spans="11:15" ht="15.75" customHeight="1" x14ac:dyDescent="0.25">
      <c r="K222" s="145"/>
      <c r="L222" s="145"/>
      <c r="M222" s="145"/>
      <c r="N222" s="145"/>
      <c r="O222" s="145"/>
    </row>
    <row r="223" spans="11:15" ht="15.75" customHeight="1" x14ac:dyDescent="0.25">
      <c r="K223" s="145"/>
      <c r="L223" s="145"/>
      <c r="M223" s="145"/>
      <c r="N223" s="145"/>
      <c r="O223" s="145"/>
    </row>
    <row r="224" spans="11:15" ht="15.75" customHeight="1" x14ac:dyDescent="0.25">
      <c r="K224" s="145"/>
      <c r="L224" s="145"/>
      <c r="M224" s="145"/>
      <c r="N224" s="145"/>
      <c r="O224" s="145"/>
    </row>
    <row r="225" spans="11:15" ht="15.75" customHeight="1" x14ac:dyDescent="0.25">
      <c r="K225" s="145"/>
      <c r="L225" s="145"/>
      <c r="M225" s="145"/>
      <c r="N225" s="145"/>
      <c r="O225" s="145"/>
    </row>
    <row r="226" spans="11:15" ht="15.75" customHeight="1" x14ac:dyDescent="0.25">
      <c r="K226" s="145"/>
      <c r="L226" s="145"/>
      <c r="M226" s="145"/>
      <c r="N226" s="145"/>
      <c r="O226" s="145"/>
    </row>
    <row r="227" spans="11:15" ht="15.75" customHeight="1" x14ac:dyDescent="0.25">
      <c r="K227" s="145"/>
      <c r="L227" s="145"/>
      <c r="M227" s="145"/>
      <c r="N227" s="145"/>
      <c r="O227" s="145"/>
    </row>
    <row r="228" spans="11:15" ht="15.75" customHeight="1" x14ac:dyDescent="0.25"/>
    <row r="229" spans="11:15" ht="15.75" customHeight="1" x14ac:dyDescent="0.25"/>
    <row r="230" spans="11:15" ht="15.75" customHeight="1" x14ac:dyDescent="0.25"/>
    <row r="231" spans="11:15" ht="15.75" customHeight="1" x14ac:dyDescent="0.25"/>
    <row r="232" spans="11:15" ht="15.75" customHeight="1" x14ac:dyDescent="0.25"/>
    <row r="233" spans="11:15" ht="15.75" customHeight="1" x14ac:dyDescent="0.25"/>
    <row r="234" spans="11:15" ht="15.75" customHeight="1" x14ac:dyDescent="0.25"/>
    <row r="235" spans="11:15" ht="15.75" customHeight="1" x14ac:dyDescent="0.25"/>
    <row r="236" spans="11:15" ht="15.75" customHeight="1" x14ac:dyDescent="0.25"/>
    <row r="237" spans="11:15" ht="15.75" customHeight="1" x14ac:dyDescent="0.25"/>
    <row r="238" spans="11:15" ht="15.75" customHeight="1" x14ac:dyDescent="0.25"/>
    <row r="239" spans="11:15" ht="15.75" customHeight="1" x14ac:dyDescent="0.25"/>
    <row r="240" spans="11:15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</sheetData>
  <mergeCells count="150">
    <mergeCell ref="B37:AA38"/>
    <mergeCell ref="B36:AA36"/>
    <mergeCell ref="A1:AA1"/>
    <mergeCell ref="A2:AA2"/>
    <mergeCell ref="A3:AA3"/>
    <mergeCell ref="A15:A17"/>
    <mergeCell ref="B15:B17"/>
    <mergeCell ref="D15:I15"/>
    <mergeCell ref="J15:O15"/>
    <mergeCell ref="P15:U15"/>
    <mergeCell ref="V15:AA15"/>
    <mergeCell ref="D14:I14"/>
    <mergeCell ref="J14:O14"/>
    <mergeCell ref="P14:U14"/>
    <mergeCell ref="V14:AA14"/>
    <mergeCell ref="A4:AA4"/>
    <mergeCell ref="A6:AA7"/>
    <mergeCell ref="A9:AA9"/>
    <mergeCell ref="AT31:AY31"/>
    <mergeCell ref="AZ31:BE31"/>
    <mergeCell ref="BF31:BK31"/>
    <mergeCell ref="B35:AA35"/>
    <mergeCell ref="AN30:AS30"/>
    <mergeCell ref="AT30:AY30"/>
    <mergeCell ref="AZ30:BE30"/>
    <mergeCell ref="BF30:BK30"/>
    <mergeCell ref="A31:B31"/>
    <mergeCell ref="D31:I31"/>
    <mergeCell ref="J31:O31"/>
    <mergeCell ref="P31:U31"/>
    <mergeCell ref="V31:AA31"/>
    <mergeCell ref="AB31:AG31"/>
    <mergeCell ref="A33:C33"/>
    <mergeCell ref="A34:B34"/>
    <mergeCell ref="G32:AA33"/>
    <mergeCell ref="D33:F33"/>
    <mergeCell ref="A32:F32"/>
    <mergeCell ref="A30:B30"/>
    <mergeCell ref="D30:I30"/>
    <mergeCell ref="J30:O30"/>
    <mergeCell ref="P30:U30"/>
    <mergeCell ref="V30:AA30"/>
    <mergeCell ref="AB30:AG30"/>
    <mergeCell ref="AH30:AM30"/>
    <mergeCell ref="AH31:AM31"/>
    <mergeCell ref="AN31:AS31"/>
    <mergeCell ref="BF26:BK26"/>
    <mergeCell ref="A27:A28"/>
    <mergeCell ref="A29:B29"/>
    <mergeCell ref="D29:I29"/>
    <mergeCell ref="J29:O29"/>
    <mergeCell ref="P29:U29"/>
    <mergeCell ref="V29:AA29"/>
    <mergeCell ref="AB29:AG29"/>
    <mergeCell ref="AH29:AM29"/>
    <mergeCell ref="AN29:AS29"/>
    <mergeCell ref="AT29:AY29"/>
    <mergeCell ref="AZ29:BE29"/>
    <mergeCell ref="BF29:BK29"/>
    <mergeCell ref="J26:O26"/>
    <mergeCell ref="P26:U26"/>
    <mergeCell ref="V26:AA26"/>
    <mergeCell ref="AB26:AG26"/>
    <mergeCell ref="AH26:AM26"/>
    <mergeCell ref="AN26:AS26"/>
    <mergeCell ref="AT26:AY26"/>
    <mergeCell ref="AZ26:BE26"/>
    <mergeCell ref="V25:AA25"/>
    <mergeCell ref="AB25:AG25"/>
    <mergeCell ref="AH25:AM25"/>
    <mergeCell ref="AN25:AS25"/>
    <mergeCell ref="AT25:AY25"/>
    <mergeCell ref="AZ25:BE25"/>
    <mergeCell ref="AN20:AS20"/>
    <mergeCell ref="AT20:AY20"/>
    <mergeCell ref="AZ20:BE20"/>
    <mergeCell ref="BF20:BK20"/>
    <mergeCell ref="A21:A24"/>
    <mergeCell ref="A25:A26"/>
    <mergeCell ref="B25:B26"/>
    <mergeCell ref="D25:I25"/>
    <mergeCell ref="J25:O25"/>
    <mergeCell ref="P25:U25"/>
    <mergeCell ref="D20:I20"/>
    <mergeCell ref="J20:O20"/>
    <mergeCell ref="P20:U20"/>
    <mergeCell ref="V20:AA20"/>
    <mergeCell ref="AB20:AG20"/>
    <mergeCell ref="AH20:AM20"/>
    <mergeCell ref="A19:A20"/>
    <mergeCell ref="B19:B20"/>
    <mergeCell ref="D19:I19"/>
    <mergeCell ref="J19:O19"/>
    <mergeCell ref="P19:U19"/>
    <mergeCell ref="V19:AA19"/>
    <mergeCell ref="BF25:BK25"/>
    <mergeCell ref="D26:I26"/>
    <mergeCell ref="AB19:AG19"/>
    <mergeCell ref="AH19:AM19"/>
    <mergeCell ref="AN19:AS19"/>
    <mergeCell ref="AT19:AY19"/>
    <mergeCell ref="AZ19:BE19"/>
    <mergeCell ref="BF19:BK19"/>
    <mergeCell ref="AN18:AS18"/>
    <mergeCell ref="AT18:AY18"/>
    <mergeCell ref="AZ18:BE18"/>
    <mergeCell ref="BF18:BK18"/>
    <mergeCell ref="AN16:AS16"/>
    <mergeCell ref="AT16:AY16"/>
    <mergeCell ref="AZ16:BE16"/>
    <mergeCell ref="BF16:BK16"/>
    <mergeCell ref="D18:I18"/>
    <mergeCell ref="J18:O18"/>
    <mergeCell ref="P18:U18"/>
    <mergeCell ref="V18:AA18"/>
    <mergeCell ref="AB18:AG18"/>
    <mergeCell ref="AH18:AM18"/>
    <mergeCell ref="D16:I16"/>
    <mergeCell ref="J16:O16"/>
    <mergeCell ref="P16:U16"/>
    <mergeCell ref="V16:AA16"/>
    <mergeCell ref="AB16:AG16"/>
    <mergeCell ref="AH16:AM16"/>
    <mergeCell ref="AB15:AG15"/>
    <mergeCell ref="AH15:AM15"/>
    <mergeCell ref="AN15:AS15"/>
    <mergeCell ref="AT15:AY15"/>
    <mergeCell ref="AZ15:BE15"/>
    <mergeCell ref="BF15:BK15"/>
    <mergeCell ref="AN14:AS14"/>
    <mergeCell ref="AT14:AY14"/>
    <mergeCell ref="AZ14:BE14"/>
    <mergeCell ref="BF14:BK14"/>
    <mergeCell ref="AB14:AG14"/>
    <mergeCell ref="AH14:AM14"/>
    <mergeCell ref="AB12:AG12"/>
    <mergeCell ref="AH12:AM12"/>
    <mergeCell ref="AN12:AS12"/>
    <mergeCell ref="AT12:AY12"/>
    <mergeCell ref="AZ12:BE12"/>
    <mergeCell ref="BF12:BK12"/>
    <mergeCell ref="A11:C11"/>
    <mergeCell ref="D11:AA11"/>
    <mergeCell ref="A12:A13"/>
    <mergeCell ref="B12:B13"/>
    <mergeCell ref="C12:C13"/>
    <mergeCell ref="D12:I12"/>
    <mergeCell ref="J12:O12"/>
    <mergeCell ref="P12:U12"/>
    <mergeCell ref="V12:AA12"/>
  </mergeCells>
  <printOptions horizontalCentered="1"/>
  <pageMargins left="0" right="0" top="0.74803149606299213" bottom="0.74803149606299213" header="0" footer="0"/>
  <pageSetup paperSize="9" scale="78" orientation="landscape" r:id="rId1"/>
  <headerFooter>
    <oddHeader>&amp;C&amp;8&amp;P&amp;N&amp;R&amp;8Processo n.º 23069.170872/2022-69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5</vt:i4>
      </vt:variant>
    </vt:vector>
  </HeadingPairs>
  <TitlesOfParts>
    <vt:vector size="8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2022-08-24T13:29:58Z</cp:lastPrinted>
  <dcterms:created xsi:type="dcterms:W3CDTF">2009-04-27T20:33:58Z</dcterms:created>
  <dcterms:modified xsi:type="dcterms:W3CDTF">2022-08-24T13:31:02Z</dcterms:modified>
</cp:coreProperties>
</file>