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D:\Documentos\Arquivos da UFF\CPL\Licitação\RDC\2021\RDC 10-2021 Reforma Quilombo São José\RDC 10-2021 Reforma Quilombo São José\"/>
    </mc:Choice>
  </mc:AlternateContent>
  <xr:revisionPtr revIDLastSave="0" documentId="13_ncr:1_{362E5654-1780-4B5A-A8B8-57B648EBCFF1}" xr6:coauthVersionLast="47" xr6:coauthVersionMax="47" xr10:uidLastSave="{00000000-0000-0000-0000-000000000000}"/>
  <bookViews>
    <workbookView xWindow="-120" yWindow="-120" windowWidth="20730" windowHeight="11160" xr2:uid="{00000000-000D-0000-FFFF-FFFF00000000}"/>
  </bookViews>
  <sheets>
    <sheet name="Orçamento" sheetId="2" r:id="rId1"/>
    <sheet name="Cronograma" sheetId="4"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s">#N/A</definedName>
    <definedName name="_01" localSheetId="1">#REF!</definedName>
    <definedName name="_01">#REF!</definedName>
    <definedName name="_01_4" localSheetId="1">#REF!</definedName>
    <definedName name="_01_4">#REF!</definedName>
    <definedName name="_10Excel_BuiltIn_Print_Area_1_1_1" localSheetId="1">#REF!</definedName>
    <definedName name="_10Excel_BuiltIn_Print_Area_1_1_1">#REF!</definedName>
    <definedName name="_11Excel_BuiltIn_Print_Area_1_1_1_1">#REF!</definedName>
    <definedName name="_12Excel_BuiltIn_Print_Area_1_1_1_1_1">#REF!</definedName>
    <definedName name="_13Excel_BuiltIn_Print_Area_5_1">#REF!</definedName>
    <definedName name="_14Excel_BuiltIn_Print_Area_5_1_1">"$#REF!.$A$1:$F$49"</definedName>
    <definedName name="_15Excel_BuiltIn_Print_Area_7_1" localSheetId="1">#REF!</definedName>
    <definedName name="_15Excel_BuiltIn_Print_Area_7_1">#REF!</definedName>
    <definedName name="_16ILUM_4_1">"$#REF!.$#REF!$#REF!"</definedName>
    <definedName name="_17INTE_4_1">"$#REF!.$#REF!$#REF!"</definedName>
    <definedName name="_18PARA_4_1">"$#REF!.$#REF!$#REF!"</definedName>
    <definedName name="_1CABO_4_1">"$#REF!.$#REF!$#REF!"</definedName>
    <definedName name="_2CAIX_4_1">"$#REF!.$#REF!$#REF!"</definedName>
    <definedName name="_3CDT_4_1">"$#REF!.$#REF!$#REF!"</definedName>
    <definedName name="_4COND_4_1">"$#REF!.$#REF!$#REF!"</definedName>
    <definedName name="_5CONE_4_1">"$#REF!.$#REF!$#REF!"</definedName>
    <definedName name="_6DIVE_4_1">"$#REF!.$#REF!$#REF!"</definedName>
    <definedName name="_7EQUI_4_1">"$#REF!.$#REF!$#REF!"</definedName>
    <definedName name="_8Excel_BuiltIn_Print_Area_1" localSheetId="1">#REF!</definedName>
    <definedName name="_8Excel_BuiltIn_Print_Area_1">#REF!</definedName>
    <definedName name="_9Excel_BuiltIn_Print_Area_1_1" localSheetId="1">#REF!</definedName>
    <definedName name="_9Excel_BuiltIn_Print_Area_1_1">#REF!</definedName>
    <definedName name="_A99990" localSheetId="1">'[1]Climatização Prédio DECEA'!#REF!</definedName>
    <definedName name="_A99990">'[1]Climatização Prédio DECEA'!#REF!</definedName>
    <definedName name="_A99999" localSheetId="1">'[1]Climatização Prédio DECEA'!#REF!</definedName>
    <definedName name="_A99999">'[1]Climatização Prédio DECEA'!#REF!</definedName>
    <definedName name="_s" localSheetId="1">#REF!</definedName>
    <definedName name="_s">#REF!</definedName>
    <definedName name="Á1" localSheetId="1">#REF!</definedName>
    <definedName name="Á1">#REF!</definedName>
    <definedName name="AAAA" localSheetId="1">#REF!</definedName>
    <definedName name="AAAA">#REF!</definedName>
    <definedName name="ACRES">#REF!</definedName>
    <definedName name="ACRES_4">#REF!</definedName>
    <definedName name="_xlnm.Print_Area" localSheetId="1">Cronograma!$A$1:$J$61</definedName>
    <definedName name="_xlnm.Print_Area" localSheetId="0">Orçamento!$A$1:$N$434</definedName>
    <definedName name="_xlnm.Print_Area">#REF!</definedName>
    <definedName name="Área_impressão_IM" localSheetId="1">#REF!</definedName>
    <definedName name="Área_impressão_IM">#REF!</definedName>
    <definedName name="Área_impressão_IM_1" localSheetId="1">#REF!</definedName>
    <definedName name="Área_impressão_IM_1">#REF!</definedName>
    <definedName name="Área_impressão_IM_1_4" localSheetId="1">'[2]ICEA - SJC'!#REF!</definedName>
    <definedName name="Área_impressão_IM_1_4">'[2]ICEA - SJC'!#REF!</definedName>
    <definedName name="Área_impressão_IM_4" localSheetId="1">#REF!</definedName>
    <definedName name="Área_impressão_IM_4">#REF!</definedName>
    <definedName name="arredondamento" localSheetId="1">#REF!</definedName>
    <definedName name="arredondamento">#REF!</definedName>
    <definedName name="BBBB" localSheetId="1">#REF!</definedName>
    <definedName name="BBBB">#REF!</definedName>
    <definedName name="bdi">#REF!</definedName>
    <definedName name="BuiltIn_AutoFilter___1">#REF!</definedName>
    <definedName name="CABO">"PQ.$#REF!$#REF!"</definedName>
    <definedName name="CABO_2" localSheetId="1">#REF!</definedName>
    <definedName name="CABO_2">#REF!</definedName>
    <definedName name="CABO_3">"$#REF!.$#REF!$#REF!"</definedName>
    <definedName name="CABO_4">"$#REF!.$#REF!$#REF!"</definedName>
    <definedName name="CABO_4_1">"$#REF!.$#REF!$#REF!"</definedName>
    <definedName name="CABO_5">"$#REF!.$#REF!$#REF!"</definedName>
    <definedName name="CABO_6">"$#REF!.$#REF!$#REF!"</definedName>
    <definedName name="CAIX">"PQ.$#REF!$#REF!"</definedName>
    <definedName name="CAIX_2" localSheetId="1">#REF!</definedName>
    <definedName name="CAIX_2">#REF!</definedName>
    <definedName name="CAIX_3">"$#REF!.$#REF!$#REF!"</definedName>
    <definedName name="CAIX_4">"$#REF!.$#REF!$#REF!"</definedName>
    <definedName name="CAIX_4_1">"$#REF!.$#REF!$#REF!"</definedName>
    <definedName name="CAIX_5">"$#REF!.$#REF!$#REF!"</definedName>
    <definedName name="CAIX_6">"$#REF!.$#REF!$#REF!"</definedName>
    <definedName name="ccc" localSheetId="1">'[3]Parte Externa'!#REF!</definedName>
    <definedName name="ccc">'[3]Parte Externa'!#REF!</definedName>
    <definedName name="CDT">"PQ.$#REF!$#REF!"</definedName>
    <definedName name="CDT_2" localSheetId="1">#REF!</definedName>
    <definedName name="CDT_2">#REF!</definedName>
    <definedName name="CDT_3">"$#REF!.$#REF!$#REF!"</definedName>
    <definedName name="CDT_4">"$#REF!.$#REF!$#REF!"</definedName>
    <definedName name="CDT_4_1">"$#REF!.$#REF!$#REF!"</definedName>
    <definedName name="CDT_5">"$#REF!.$#REF!$#REF!"</definedName>
    <definedName name="CDT_6">"$#REF!.$#REF!$#REF!"</definedName>
    <definedName name="COND">"PQ.$#REF!$#REF!"</definedName>
    <definedName name="COND_2" localSheetId="1">#REF!</definedName>
    <definedName name="COND_2">#REF!</definedName>
    <definedName name="COND_3">"$#REF!.$#REF!$#REF!"</definedName>
    <definedName name="COND_4">"$#REF!.$#REF!$#REF!"</definedName>
    <definedName name="COND_4_1">"$#REF!.$#REF!$#REF!"</definedName>
    <definedName name="COND_5">"$#REF!.$#REF!$#REF!"</definedName>
    <definedName name="COND_6">"$#REF!.$#REF!$#REF!"</definedName>
    <definedName name="CONE">"PQ.$#REF!$#REF!"</definedName>
    <definedName name="CONE_2" localSheetId="1">#REF!</definedName>
    <definedName name="CONE_2">#REF!</definedName>
    <definedName name="CONE_3">"$#REF!.$#REF!$#REF!"</definedName>
    <definedName name="CONE_4">"$#REF!.$#REF!$#REF!"</definedName>
    <definedName name="CONE_4_1">"$#REF!.$#REF!$#REF!"</definedName>
    <definedName name="CONE_5">"$#REF!.$#REF!$#REF!"</definedName>
    <definedName name="CONE_6">"$#REF!.$#REF!$#REF!"</definedName>
    <definedName name="_xlnm.Criteria" localSheetId="1">#REF!</definedName>
    <definedName name="_xlnm.Criteria">#REF!</definedName>
    <definedName name="dddd" localSheetId="1">#REF!</definedName>
    <definedName name="dddd">#REF!</definedName>
    <definedName name="DDE_LINK4_5" localSheetId="1">'[4]CRONOGRAMA FISICO-FINANCEIRO'!#REF!</definedName>
    <definedName name="DDE_LINK4_5">'[4]CRONOGRAMA FISICO-FINANCEIRO'!#REF!</definedName>
    <definedName name="DDE_LINK41_5" localSheetId="1">'[4]CRONOGRAMA FISICO-FINANCEIRO'!#REF!</definedName>
    <definedName name="DDE_LINK41_5">'[4]CRONOGRAMA FISICO-FINANCEIRO'!#REF!</definedName>
    <definedName name="DIVE">"PQ.$#REF!$#REF!"</definedName>
    <definedName name="DIVE_2" localSheetId="1">#REF!</definedName>
    <definedName name="DIVE_2">#REF!</definedName>
    <definedName name="DIVE_3">"$#REF!.$#REF!$#REF!"</definedName>
    <definedName name="DIVE_4">"$#REF!.$#REF!$#REF!"</definedName>
    <definedName name="DIVE_4_1">"$#REF!.$#REF!$#REF!"</definedName>
    <definedName name="DIVE_5">"$#REF!.$#REF!$#REF!"</definedName>
    <definedName name="DIVE_6">"$#REF!.$#REF!$#REF!"</definedName>
    <definedName name="DPM_Eletricidade_Ltda." localSheetId="1">#REF!</definedName>
    <definedName name="DPM_Eletricidade_Ltda.">#REF!</definedName>
    <definedName name="EEEEE" localSheetId="1">'[5]ARQUITETURA - ANEXO A'!#REF!</definedName>
    <definedName name="EEEEE">'[5]ARQUITETURA - ANEXO A'!#REF!</definedName>
    <definedName name="EQUI">"PQ.$#REF!$#REF!"</definedName>
    <definedName name="EQUI_2" localSheetId="1">#REF!</definedName>
    <definedName name="EQUI_2">#REF!</definedName>
    <definedName name="EQUI_3">"$#REF!.$#REF!$#REF!"</definedName>
    <definedName name="EQUI_4">"$#REF!.$#REF!$#REF!"</definedName>
    <definedName name="EQUI_4_1">"$#REF!.$#REF!$#REF!"</definedName>
    <definedName name="EQUI_5">"$#REF!.$#REF!$#REF!"</definedName>
    <definedName name="EQUI_6">"$#REF!.$#REF!$#REF!"</definedName>
    <definedName name="Excel_BuiltIn__FilterDatabase_5" localSheetId="1">#REF!</definedName>
    <definedName name="Excel_BuiltIn__FilterDatabase_5">#REF!</definedName>
    <definedName name="Excel_BuiltIn_Print_Area" localSheetId="1">#REF!</definedName>
    <definedName name="Excel_BuiltIn_Print_Area">#REF!</definedName>
    <definedName name="Excel_BuiltIn_Print_Area_1" localSheetId="1">#REF!</definedName>
    <definedName name="Excel_BuiltIn_Print_Area_1">#REF!</definedName>
    <definedName name="Excel_BuiltIn_Print_Area_1_1">#REF!</definedName>
    <definedName name="Excel_BuiltIn_Print_Area_1_1_1">#REF!</definedName>
    <definedName name="Excel_BuiltIn_Print_Area_1_1_1_1">#REF!</definedName>
    <definedName name="Excel_BuiltIn_Print_Area_1_1_1_1_4">#REF!</definedName>
    <definedName name="Excel_BuiltIn_Print_Area_1_1_4">#REF!</definedName>
    <definedName name="Excel_BuiltIn_Print_Area_2">#REF!</definedName>
    <definedName name="Excel_BuiltIn_Print_Area_2_1">#REF!</definedName>
    <definedName name="Excel_BuiltIn_Print_Area_2_1_4">#REF!</definedName>
    <definedName name="Excel_BuiltIn_Print_Area_2_4">#REF!</definedName>
    <definedName name="Excel_BuiltIn_Print_Area_3">#REF!</definedName>
    <definedName name="Excel_BuiltIn_Print_Area_3_4">#REF!</definedName>
    <definedName name="Excel_BuiltIn_Print_Area_4">#REF!</definedName>
    <definedName name="Excel_BuiltIn_Print_Area_4_1">#REF!</definedName>
    <definedName name="Excel_BuiltIn_Print_Area_4_1_1">#REF!</definedName>
    <definedName name="Excel_BuiltIn_Print_Area_4_4">#REF!</definedName>
    <definedName name="Excel_BuiltIn_Print_Area_5">#REF!</definedName>
    <definedName name="Excel_BuiltIn_Print_Area_5_1">"$#REF!.$A$1:$F$49"</definedName>
    <definedName name="Excel_BuiltIn_Print_Area_5_4" localSheetId="1">#REF!</definedName>
    <definedName name="Excel_BuiltIn_Print_Area_5_4">#REF!</definedName>
    <definedName name="Excel_BuiltIn_Print_Area_6_1" localSheetId="1">#REF!</definedName>
    <definedName name="Excel_BuiltIn_Print_Area_6_1">#REF!</definedName>
    <definedName name="Excel_BuiltIn_Print_Area_7" localSheetId="1">#REF!</definedName>
    <definedName name="Excel_BuiltIn_Print_Area_7">#REF!</definedName>
    <definedName name="Excel_BuiltIn_Print_Area_7_1">#REF!</definedName>
    <definedName name="Excel_BuiltIn_Print_Area_7_1_1">#REF!</definedName>
    <definedName name="Excel_BuiltIn_Print_Titles_1">"$'planilha união'.$#REF!$#REF!:$#REF!$#REF!"</definedName>
    <definedName name="Excel_BuiltIn_Print_Titles_1_1" localSheetId="1">#REF!</definedName>
    <definedName name="Excel_BuiltIn_Print_Titles_1_1">#REF!</definedName>
    <definedName name="Excel_BuiltIn_Print_Titles_1_1_2" localSheetId="1">'[6]URB E RED EXT SO SG'!#REF!</definedName>
    <definedName name="Excel_BuiltIn_Print_Titles_1_1_2">'[6]URB E RED EXT SO SG'!#REF!</definedName>
    <definedName name="Excel_BuiltIn_Print_Titles_1_1_4" localSheetId="1">'[7]Climatização Prédio CISCEA'!#REF!</definedName>
    <definedName name="Excel_BuiltIn_Print_Titles_1_1_4">'[7]Climatização Prédio CISCEA'!#REF!</definedName>
    <definedName name="Excel_BuiltIn_Print_Titles_1_4" localSheetId="1">'[2]ICEA - SJC'!#REF!</definedName>
    <definedName name="Excel_BuiltIn_Print_Titles_1_4">'[2]ICEA - SJC'!#REF!</definedName>
    <definedName name="Excel_BuiltIn_Print_Titles_2" localSheetId="1">#REF!</definedName>
    <definedName name="Excel_BuiltIn_Print_Titles_2">#REF!</definedName>
    <definedName name="Excel_BuiltIn_Print_Titles_2_1" localSheetId="1">#REF!</definedName>
    <definedName name="Excel_BuiltIn_Print_Titles_2_1">#REF!</definedName>
    <definedName name="Excel_BuiltIn_Print_Titles_2_4" localSheetId="1">#REF!</definedName>
    <definedName name="Excel_BuiltIn_Print_Titles_2_4">#REF!</definedName>
    <definedName name="Excel_BuiltIn_Print_Titles_3">#REF!</definedName>
    <definedName name="Excel_BuiltIn_Print_Titles_3_1">#REF!</definedName>
    <definedName name="Excel_BuiltIn_Print_Titles_3_4">#REF!</definedName>
    <definedName name="Excel_BuiltIn_Print_Titles_4">#REF!</definedName>
    <definedName name="Excel_BuiltIn_Print_Titles_4_1">#REF!</definedName>
    <definedName name="Excel_BuiltIn_Print_Titles_4_4">#REF!</definedName>
    <definedName name="Excel_BuiltIn_Print_Titles_5">#REF!</definedName>
    <definedName name="Excel_BuiltIn_Print_Titles_5_1">#REF!</definedName>
    <definedName name="Excel_BuiltIn_Print_Titles_5_4">#REF!</definedName>
    <definedName name="ILUM">"PQ.$#REF!$#REF!"</definedName>
    <definedName name="ILUM_2" localSheetId="1">#REF!</definedName>
    <definedName name="ILUM_2">#REF!</definedName>
    <definedName name="ILUM_3">"$#REF!.$#REF!$#REF!"</definedName>
    <definedName name="ILUM_4">"$#REF!.$#REF!$#REF!"</definedName>
    <definedName name="ILUM_4_1">"$#REF!.$#REF!$#REF!"</definedName>
    <definedName name="ILUM_5">"$#REF!.$#REF!$#REF!"</definedName>
    <definedName name="ILUM_6">"$#REF!.$#REF!$#REF!"</definedName>
    <definedName name="INTE">"PQ.$#REF!$#REF!"</definedName>
    <definedName name="INTE_2" localSheetId="1">#REF!</definedName>
    <definedName name="INTE_2">#REF!</definedName>
    <definedName name="INTE_3">"$#REF!.$#REF!$#REF!"</definedName>
    <definedName name="INTE_4">"$#REF!.$#REF!$#REF!"</definedName>
    <definedName name="INTE_4_1">"$#REF!.$#REF!$#REF!"</definedName>
    <definedName name="INTE_5">"$#REF!.$#REF!$#REF!"</definedName>
    <definedName name="INTE_6">"$#REF!.$#REF!$#REF!"</definedName>
    <definedName name="mobilização" localSheetId="1">'[2]ICEA - SJC'!#REF!</definedName>
    <definedName name="mobilização">'[2]ICEA - SJC'!#REF!</definedName>
    <definedName name="NOME_DO_ARQUIVO" localSheetId="1">#REF!</definedName>
    <definedName name="NOME_DO_ARQUIVO">#REF!</definedName>
    <definedName name="NOME_DO_ARQUIVO_2" localSheetId="1">#REF!</definedName>
    <definedName name="NOME_DO_ARQUIVO_2">#REF!</definedName>
    <definedName name="NOME_DO_ARQUIVO_3" localSheetId="1">#REF!</definedName>
    <definedName name="NOME_DO_ARQUIVO_3">#REF!</definedName>
    <definedName name="NOME_DO_ARQUIVO_4">#REF!</definedName>
    <definedName name="NOME_DO_ARQUIVO_9" localSheetId="1">[8]CAPA!#REF!</definedName>
    <definedName name="NOME_DO_ARQUIVO_9">[8]CAPA!#REF!</definedName>
    <definedName name="PARA">"PQ.$#REF!$#REF!"</definedName>
    <definedName name="PARA_2" localSheetId="1">#REF!</definedName>
    <definedName name="PARA_2">#REF!</definedName>
    <definedName name="PARA_3">"$#REF!.$#REF!$#REF!"</definedName>
    <definedName name="PARA_4">"$#REF!.$#REF!$#REF!"</definedName>
    <definedName name="PARA_4_1">"$#REF!.$#REF!$#REF!"</definedName>
    <definedName name="PARA_5">"$#REF!.$#REF!$#REF!"</definedName>
    <definedName name="PARA_6">"$#REF!.$#REF!$#REF!"</definedName>
    <definedName name="Plan2" localSheetId="1">#REF!</definedName>
    <definedName name="Plan2">#REF!</definedName>
    <definedName name="PRAIO" localSheetId="1">#REF!</definedName>
    <definedName name="PRAIO">#REF!</definedName>
    <definedName name="PRAIO_4" localSheetId="1">#REF!</definedName>
    <definedName name="PRAIO_4">#REF!</definedName>
    <definedName name="Print_Area_MI">#REF!</definedName>
    <definedName name="Print_Area_MI___0">"$#REF!.$A$1:$G$64"</definedName>
    <definedName name="_xlnm.Print_Titles" localSheetId="1">Cronograma!$1:$9</definedName>
    <definedName name="_xlnm.Print_Titles" localSheetId="0">Orçamento!$6:$10</definedName>
    <definedName name="Títulos_impressão_IM" localSheetId="1">#REF!</definedName>
    <definedName name="Títulos_impressão_IM">#REF!</definedName>
    <definedName name="Títulos_impressão_IM_1" localSheetId="1">#REF!</definedName>
    <definedName name="Títulos_impressão_IM_1">#REF!</definedName>
    <definedName name="Títulos_impressão_IM_1_4" localSheetId="1">'[2]ICEA - SJC'!#REF!</definedName>
    <definedName name="Títulos_impressão_IM_1_4">'[2]ICEA - SJC'!#REF!</definedName>
    <definedName name="Títulos_impressão_IM_4" localSheetId="1">#REF!</definedName>
    <definedName name="Títulos_impressão_IM_4">#REF!</definedName>
    <definedName name="TOTAL" localSheetId="1">#REF!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4" l="1"/>
  <c r="F53" i="4"/>
  <c r="E53" i="4"/>
  <c r="E54" i="4" s="1"/>
  <c r="C52" i="4"/>
  <c r="I55" i="4"/>
  <c r="H55" i="4"/>
  <c r="G55" i="4"/>
  <c r="I53" i="4"/>
  <c r="H53" i="4"/>
  <c r="G53" i="4"/>
  <c r="I49" i="4"/>
  <c r="H49" i="4"/>
  <c r="G49" i="4"/>
  <c r="F49" i="4"/>
  <c r="J49" i="4" s="1"/>
  <c r="E49" i="4"/>
  <c r="H47" i="4"/>
  <c r="I45" i="4"/>
  <c r="I43" i="4"/>
  <c r="H43" i="4"/>
  <c r="I41" i="4"/>
  <c r="J41" i="4" s="1"/>
  <c r="H41" i="4"/>
  <c r="I39" i="4"/>
  <c r="H39" i="4"/>
  <c r="G39" i="4"/>
  <c r="F39" i="4"/>
  <c r="J39" i="4" s="1"/>
  <c r="G37" i="4"/>
  <c r="H35" i="4"/>
  <c r="G35" i="4"/>
  <c r="H33" i="4"/>
  <c r="G33" i="4"/>
  <c r="F33" i="4"/>
  <c r="J33" i="4" s="1"/>
  <c r="I31" i="4"/>
  <c r="J31" i="4" s="1"/>
  <c r="I29" i="4"/>
  <c r="H29" i="4"/>
  <c r="G29" i="4"/>
  <c r="F29" i="4"/>
  <c r="J29" i="4" s="1"/>
  <c r="E29" i="4"/>
  <c r="G17" i="4"/>
  <c r="F17" i="4"/>
  <c r="G19" i="4"/>
  <c r="F19" i="4"/>
  <c r="F21" i="4"/>
  <c r="J21" i="4" s="1"/>
  <c r="G21" i="4"/>
  <c r="G23" i="4"/>
  <c r="J23" i="4" s="1"/>
  <c r="I25" i="4"/>
  <c r="H25" i="4"/>
  <c r="G25" i="4"/>
  <c r="I27" i="4"/>
  <c r="H27" i="4"/>
  <c r="G27" i="4"/>
  <c r="F27" i="4"/>
  <c r="E27" i="4"/>
  <c r="J48" i="4"/>
  <c r="J47" i="4"/>
  <c r="J46" i="4"/>
  <c r="J45" i="4"/>
  <c r="J44" i="4"/>
  <c r="J43" i="4"/>
  <c r="J42" i="4"/>
  <c r="J40" i="4"/>
  <c r="J38" i="4"/>
  <c r="J37" i="4"/>
  <c r="J36" i="4"/>
  <c r="J35" i="4"/>
  <c r="J34" i="4"/>
  <c r="J32" i="4"/>
  <c r="J30" i="4"/>
  <c r="J28" i="4"/>
  <c r="J26" i="4"/>
  <c r="J25" i="4"/>
  <c r="J24" i="4"/>
  <c r="J22" i="4"/>
  <c r="J20" i="4"/>
  <c r="J19" i="4"/>
  <c r="J18" i="4"/>
  <c r="J17" i="4"/>
  <c r="J16" i="4"/>
  <c r="J14" i="4"/>
  <c r="D48" i="4"/>
  <c r="D46" i="4"/>
  <c r="D44" i="4"/>
  <c r="D42" i="4"/>
  <c r="D40" i="4"/>
  <c r="D38" i="4"/>
  <c r="D36" i="4"/>
  <c r="D34" i="4"/>
  <c r="D32" i="4"/>
  <c r="D30" i="4"/>
  <c r="D28" i="4"/>
  <c r="D26" i="4"/>
  <c r="D24" i="4"/>
  <c r="D22" i="4"/>
  <c r="D20" i="4"/>
  <c r="D18" i="4"/>
  <c r="D16" i="4"/>
  <c r="C48" i="4"/>
  <c r="C46" i="4"/>
  <c r="C44" i="4"/>
  <c r="C42" i="4"/>
  <c r="C40" i="4"/>
  <c r="C38" i="4"/>
  <c r="C36" i="4"/>
  <c r="C34" i="4"/>
  <c r="C32" i="4"/>
  <c r="C30" i="4"/>
  <c r="C28" i="4"/>
  <c r="C26" i="4"/>
  <c r="C24" i="4"/>
  <c r="C22" i="4"/>
  <c r="C20" i="4"/>
  <c r="C18" i="4"/>
  <c r="C16" i="4"/>
  <c r="C14" i="4"/>
  <c r="C12" i="4"/>
  <c r="N409" i="2"/>
  <c r="M420" i="2"/>
  <c r="M417" i="2"/>
  <c r="M413" i="2"/>
  <c r="M410" i="2"/>
  <c r="N406" i="2"/>
  <c r="M406" i="2"/>
  <c r="N400" i="2"/>
  <c r="M400" i="2"/>
  <c r="N375" i="2"/>
  <c r="M397" i="2"/>
  <c r="M394" i="2"/>
  <c r="M392" i="2"/>
  <c r="M389" i="2"/>
  <c r="M386" i="2"/>
  <c r="M384" i="2"/>
  <c r="M380" i="2"/>
  <c r="M376" i="2"/>
  <c r="N363" i="2"/>
  <c r="M363" i="2"/>
  <c r="N360" i="2"/>
  <c r="M360" i="2"/>
  <c r="N348" i="2"/>
  <c r="M348" i="2"/>
  <c r="N345" i="2"/>
  <c r="M345" i="2"/>
  <c r="N339" i="2"/>
  <c r="M339" i="2"/>
  <c r="N183" i="2"/>
  <c r="M320" i="2"/>
  <c r="M337" i="2"/>
  <c r="M332" i="2"/>
  <c r="M327" i="2"/>
  <c r="M323" i="2"/>
  <c r="M321" i="2"/>
  <c r="M243" i="2"/>
  <c r="M285" i="2"/>
  <c r="M244" i="2"/>
  <c r="M215" i="2"/>
  <c r="M238" i="2"/>
  <c r="M233" i="2"/>
  <c r="M226" i="2"/>
  <c r="M216" i="2"/>
  <c r="M184" i="2"/>
  <c r="M206" i="2"/>
  <c r="M199" i="2"/>
  <c r="M192" i="2"/>
  <c r="M185" i="2"/>
  <c r="N103" i="2"/>
  <c r="M173" i="2"/>
  <c r="M153" i="2"/>
  <c r="M128" i="2"/>
  <c r="M104" i="2"/>
  <c r="N88" i="2"/>
  <c r="M88" i="2"/>
  <c r="N81" i="2"/>
  <c r="M81" i="2"/>
  <c r="N74" i="2"/>
  <c r="M74" i="2"/>
  <c r="N56" i="2"/>
  <c r="M71" i="2"/>
  <c r="M69" i="2"/>
  <c r="M57" i="2"/>
  <c r="N44" i="2"/>
  <c r="M44" i="2"/>
  <c r="N15" i="2"/>
  <c r="M28" i="2"/>
  <c r="M18" i="2"/>
  <c r="M16" i="2"/>
  <c r="N13" i="2"/>
  <c r="M13" i="2"/>
  <c r="J425" i="2"/>
  <c r="I425" i="2"/>
  <c r="K425" i="2" s="1"/>
  <c r="L425" i="2" s="1"/>
  <c r="J424" i="2"/>
  <c r="I424" i="2"/>
  <c r="K424" i="2" s="1"/>
  <c r="L424" i="2" s="1"/>
  <c r="J423" i="2"/>
  <c r="I423" i="2"/>
  <c r="K423" i="2" s="1"/>
  <c r="L423" i="2" s="1"/>
  <c r="J422" i="2"/>
  <c r="I422" i="2"/>
  <c r="K422" i="2" s="1"/>
  <c r="L422" i="2" s="1"/>
  <c r="J421" i="2"/>
  <c r="I421" i="2"/>
  <c r="K421" i="2" s="1"/>
  <c r="L421" i="2" s="1"/>
  <c r="J419" i="2"/>
  <c r="I419" i="2"/>
  <c r="K419" i="2" s="1"/>
  <c r="L419" i="2" s="1"/>
  <c r="J418" i="2"/>
  <c r="I418" i="2"/>
  <c r="K418" i="2" s="1"/>
  <c r="L418" i="2" s="1"/>
  <c r="J416" i="2"/>
  <c r="I416" i="2"/>
  <c r="K416" i="2" s="1"/>
  <c r="L416" i="2" s="1"/>
  <c r="J415" i="2"/>
  <c r="I415" i="2"/>
  <c r="K415" i="2" s="1"/>
  <c r="L415" i="2" s="1"/>
  <c r="J414" i="2"/>
  <c r="I414" i="2"/>
  <c r="K414" i="2" s="1"/>
  <c r="L414" i="2" s="1"/>
  <c r="J412" i="2"/>
  <c r="I412" i="2"/>
  <c r="K412" i="2" s="1"/>
  <c r="L412" i="2" s="1"/>
  <c r="J411" i="2"/>
  <c r="I411" i="2"/>
  <c r="K411" i="2" s="1"/>
  <c r="L411" i="2" s="1"/>
  <c r="J408" i="2"/>
  <c r="I408" i="2"/>
  <c r="K408" i="2" s="1"/>
  <c r="L408" i="2" s="1"/>
  <c r="J407" i="2"/>
  <c r="I407" i="2"/>
  <c r="K407" i="2" s="1"/>
  <c r="L407" i="2" s="1"/>
  <c r="J405" i="2"/>
  <c r="I405" i="2"/>
  <c r="K405" i="2" s="1"/>
  <c r="L405" i="2" s="1"/>
  <c r="M404" i="2" s="1"/>
  <c r="N404" i="2" s="1"/>
  <c r="J403" i="2"/>
  <c r="I403" i="2"/>
  <c r="K403" i="2" s="1"/>
  <c r="L403" i="2" s="1"/>
  <c r="J402" i="2"/>
  <c r="I402" i="2"/>
  <c r="K402" i="2" s="1"/>
  <c r="L402" i="2" s="1"/>
  <c r="J401" i="2"/>
  <c r="I401" i="2"/>
  <c r="K401" i="2" s="1"/>
  <c r="L401" i="2" s="1"/>
  <c r="J399" i="2"/>
  <c r="I399" i="2"/>
  <c r="K399" i="2" s="1"/>
  <c r="L399" i="2" s="1"/>
  <c r="J398" i="2"/>
  <c r="I398" i="2"/>
  <c r="K398" i="2" s="1"/>
  <c r="L398" i="2" s="1"/>
  <c r="J396" i="2"/>
  <c r="I396" i="2"/>
  <c r="K396" i="2" s="1"/>
  <c r="L396" i="2" s="1"/>
  <c r="J395" i="2"/>
  <c r="I395" i="2"/>
  <c r="K395" i="2" s="1"/>
  <c r="L395" i="2" s="1"/>
  <c r="J393" i="2"/>
  <c r="I393" i="2"/>
  <c r="K393" i="2" s="1"/>
  <c r="L393" i="2" s="1"/>
  <c r="J391" i="2"/>
  <c r="I391" i="2"/>
  <c r="K391" i="2" s="1"/>
  <c r="L391" i="2" s="1"/>
  <c r="J390" i="2"/>
  <c r="I390" i="2"/>
  <c r="K390" i="2" s="1"/>
  <c r="L390" i="2" s="1"/>
  <c r="J388" i="2"/>
  <c r="I388" i="2"/>
  <c r="K388" i="2" s="1"/>
  <c r="L388" i="2" s="1"/>
  <c r="J387" i="2"/>
  <c r="I387" i="2"/>
  <c r="K387" i="2" s="1"/>
  <c r="L387" i="2" s="1"/>
  <c r="J385" i="2"/>
  <c r="I385" i="2"/>
  <c r="K385" i="2" s="1"/>
  <c r="L385" i="2" s="1"/>
  <c r="J383" i="2"/>
  <c r="I383" i="2"/>
  <c r="K383" i="2" s="1"/>
  <c r="L383" i="2" s="1"/>
  <c r="J382" i="2"/>
  <c r="I382" i="2"/>
  <c r="K382" i="2" s="1"/>
  <c r="L382" i="2" s="1"/>
  <c r="J381" i="2"/>
  <c r="I381" i="2"/>
  <c r="K381" i="2" s="1"/>
  <c r="L381" i="2" s="1"/>
  <c r="J379" i="2"/>
  <c r="I379" i="2"/>
  <c r="K379" i="2" s="1"/>
  <c r="L379" i="2" s="1"/>
  <c r="J378" i="2"/>
  <c r="I378" i="2"/>
  <c r="K378" i="2" s="1"/>
  <c r="L378" i="2" s="1"/>
  <c r="J377" i="2"/>
  <c r="I377" i="2"/>
  <c r="K377" i="2" s="1"/>
  <c r="L377" i="2" s="1"/>
  <c r="J374" i="2"/>
  <c r="I374" i="2"/>
  <c r="K374" i="2" s="1"/>
  <c r="L374" i="2" s="1"/>
  <c r="J373" i="2"/>
  <c r="I373" i="2"/>
  <c r="K373" i="2" s="1"/>
  <c r="L373" i="2" s="1"/>
  <c r="J372" i="2"/>
  <c r="I372" i="2"/>
  <c r="K372" i="2" s="1"/>
  <c r="L372" i="2" s="1"/>
  <c r="J371" i="2"/>
  <c r="I371" i="2"/>
  <c r="K371" i="2" s="1"/>
  <c r="L371" i="2" s="1"/>
  <c r="J370" i="2"/>
  <c r="I370" i="2"/>
  <c r="K370" i="2" s="1"/>
  <c r="L370" i="2" s="1"/>
  <c r="J369" i="2"/>
  <c r="I369" i="2"/>
  <c r="K369" i="2" s="1"/>
  <c r="L369" i="2" s="1"/>
  <c r="J368" i="2"/>
  <c r="I368" i="2"/>
  <c r="K368" i="2" s="1"/>
  <c r="L368" i="2" s="1"/>
  <c r="J367" i="2"/>
  <c r="I367" i="2"/>
  <c r="K367" i="2" s="1"/>
  <c r="L367" i="2" s="1"/>
  <c r="J366" i="2"/>
  <c r="I366" i="2"/>
  <c r="K366" i="2" s="1"/>
  <c r="L366" i="2" s="1"/>
  <c r="J365" i="2"/>
  <c r="I365" i="2"/>
  <c r="K365" i="2" s="1"/>
  <c r="L365" i="2" s="1"/>
  <c r="J364" i="2"/>
  <c r="I364" i="2"/>
  <c r="K364" i="2" s="1"/>
  <c r="L364" i="2" s="1"/>
  <c r="J362" i="2"/>
  <c r="I362" i="2"/>
  <c r="K362" i="2" s="1"/>
  <c r="L362" i="2" s="1"/>
  <c r="J361" i="2"/>
  <c r="I361" i="2"/>
  <c r="K361" i="2" s="1"/>
  <c r="L361" i="2" s="1"/>
  <c r="J359" i="2"/>
  <c r="I359" i="2"/>
  <c r="K359" i="2" s="1"/>
  <c r="L359" i="2" s="1"/>
  <c r="J358" i="2"/>
  <c r="I358" i="2"/>
  <c r="K358" i="2" s="1"/>
  <c r="L358" i="2" s="1"/>
  <c r="J357" i="2"/>
  <c r="I357" i="2"/>
  <c r="K357" i="2" s="1"/>
  <c r="L357" i="2" s="1"/>
  <c r="J356" i="2"/>
  <c r="I356" i="2"/>
  <c r="K356" i="2" s="1"/>
  <c r="L356" i="2" s="1"/>
  <c r="J355" i="2"/>
  <c r="I355" i="2"/>
  <c r="K355" i="2" s="1"/>
  <c r="L355" i="2" s="1"/>
  <c r="J354" i="2"/>
  <c r="I354" i="2"/>
  <c r="K354" i="2" s="1"/>
  <c r="L354" i="2" s="1"/>
  <c r="J353" i="2"/>
  <c r="I353" i="2"/>
  <c r="K353" i="2" s="1"/>
  <c r="L353" i="2" s="1"/>
  <c r="J352" i="2"/>
  <c r="I352" i="2"/>
  <c r="K352" i="2" s="1"/>
  <c r="L352" i="2" s="1"/>
  <c r="J351" i="2"/>
  <c r="I351" i="2"/>
  <c r="K351" i="2" s="1"/>
  <c r="L351" i="2" s="1"/>
  <c r="J350" i="2"/>
  <c r="I350" i="2"/>
  <c r="K350" i="2" s="1"/>
  <c r="L350" i="2" s="1"/>
  <c r="J349" i="2"/>
  <c r="I349" i="2"/>
  <c r="K349" i="2" s="1"/>
  <c r="L349" i="2" s="1"/>
  <c r="J347" i="2"/>
  <c r="I347" i="2"/>
  <c r="K347" i="2" s="1"/>
  <c r="L347" i="2" s="1"/>
  <c r="J346" i="2"/>
  <c r="I346" i="2"/>
  <c r="K346" i="2" s="1"/>
  <c r="L346" i="2" s="1"/>
  <c r="J344" i="2"/>
  <c r="I344" i="2"/>
  <c r="K344" i="2" s="1"/>
  <c r="L344" i="2" s="1"/>
  <c r="J343" i="2"/>
  <c r="I343" i="2"/>
  <c r="K343" i="2" s="1"/>
  <c r="L343" i="2" s="1"/>
  <c r="J342" i="2"/>
  <c r="I342" i="2"/>
  <c r="K342" i="2" s="1"/>
  <c r="L342" i="2" s="1"/>
  <c r="J341" i="2"/>
  <c r="I341" i="2"/>
  <c r="K341" i="2" s="1"/>
  <c r="L341" i="2" s="1"/>
  <c r="J340" i="2"/>
  <c r="I340" i="2"/>
  <c r="K340" i="2" s="1"/>
  <c r="L340" i="2" s="1"/>
  <c r="J338" i="2"/>
  <c r="I338" i="2"/>
  <c r="K338" i="2" s="1"/>
  <c r="L338" i="2" s="1"/>
  <c r="J336" i="2"/>
  <c r="I336" i="2"/>
  <c r="K336" i="2" s="1"/>
  <c r="L336" i="2" s="1"/>
  <c r="J335" i="2"/>
  <c r="I335" i="2"/>
  <c r="K335" i="2" s="1"/>
  <c r="L335" i="2" s="1"/>
  <c r="J334" i="2"/>
  <c r="I334" i="2"/>
  <c r="K334" i="2" s="1"/>
  <c r="L334" i="2" s="1"/>
  <c r="J333" i="2"/>
  <c r="I333" i="2"/>
  <c r="K333" i="2" s="1"/>
  <c r="L333" i="2" s="1"/>
  <c r="J331" i="2"/>
  <c r="I331" i="2"/>
  <c r="K331" i="2" s="1"/>
  <c r="L331" i="2" s="1"/>
  <c r="J330" i="2"/>
  <c r="I330" i="2"/>
  <c r="K330" i="2" s="1"/>
  <c r="L330" i="2" s="1"/>
  <c r="J329" i="2"/>
  <c r="I329" i="2"/>
  <c r="K329" i="2" s="1"/>
  <c r="L329" i="2" s="1"/>
  <c r="J328" i="2"/>
  <c r="I328" i="2"/>
  <c r="K328" i="2" s="1"/>
  <c r="L328" i="2" s="1"/>
  <c r="J326" i="2"/>
  <c r="I326" i="2"/>
  <c r="K326" i="2" s="1"/>
  <c r="L326" i="2" s="1"/>
  <c r="J325" i="2"/>
  <c r="I325" i="2"/>
  <c r="K325" i="2" s="1"/>
  <c r="L325" i="2" s="1"/>
  <c r="J324" i="2"/>
  <c r="I324" i="2"/>
  <c r="K324" i="2" s="1"/>
  <c r="L324" i="2" s="1"/>
  <c r="J322" i="2"/>
  <c r="I322" i="2"/>
  <c r="K322" i="2" s="1"/>
  <c r="L322" i="2" s="1"/>
  <c r="J319" i="2"/>
  <c r="I319" i="2"/>
  <c r="K319" i="2" s="1"/>
  <c r="L319" i="2" s="1"/>
  <c r="J318" i="2"/>
  <c r="I318" i="2"/>
  <c r="K318" i="2" s="1"/>
  <c r="L318" i="2" s="1"/>
  <c r="J317" i="2"/>
  <c r="I317" i="2"/>
  <c r="K317" i="2" s="1"/>
  <c r="L317" i="2" s="1"/>
  <c r="J316" i="2"/>
  <c r="I316" i="2"/>
  <c r="K316" i="2" s="1"/>
  <c r="L316" i="2" s="1"/>
  <c r="J315" i="2"/>
  <c r="I315" i="2"/>
  <c r="K315" i="2" s="1"/>
  <c r="L315" i="2" s="1"/>
  <c r="J314" i="2"/>
  <c r="I314" i="2"/>
  <c r="K314" i="2" s="1"/>
  <c r="L314" i="2" s="1"/>
  <c r="J313" i="2"/>
  <c r="I313" i="2"/>
  <c r="K313" i="2" s="1"/>
  <c r="L313" i="2" s="1"/>
  <c r="J312" i="2"/>
  <c r="I312" i="2"/>
  <c r="K312" i="2" s="1"/>
  <c r="L312" i="2" s="1"/>
  <c r="J311" i="2"/>
  <c r="I311" i="2"/>
  <c r="K311" i="2" s="1"/>
  <c r="L311" i="2" s="1"/>
  <c r="J310" i="2"/>
  <c r="I310" i="2"/>
  <c r="K310" i="2" s="1"/>
  <c r="L310" i="2" s="1"/>
  <c r="J309" i="2"/>
  <c r="I309" i="2"/>
  <c r="K309" i="2" s="1"/>
  <c r="L309" i="2" s="1"/>
  <c r="J308" i="2"/>
  <c r="I308" i="2"/>
  <c r="K308" i="2" s="1"/>
  <c r="L308" i="2" s="1"/>
  <c r="J307" i="2"/>
  <c r="I307" i="2"/>
  <c r="K307" i="2" s="1"/>
  <c r="L307" i="2" s="1"/>
  <c r="J306" i="2"/>
  <c r="I306" i="2"/>
  <c r="K306" i="2" s="1"/>
  <c r="L306" i="2" s="1"/>
  <c r="J305" i="2"/>
  <c r="I305" i="2"/>
  <c r="K305" i="2" s="1"/>
  <c r="L305" i="2" s="1"/>
  <c r="J304" i="2"/>
  <c r="I304" i="2"/>
  <c r="K304" i="2" s="1"/>
  <c r="L304" i="2" s="1"/>
  <c r="J303" i="2"/>
  <c r="I303" i="2"/>
  <c r="K303" i="2" s="1"/>
  <c r="L303" i="2" s="1"/>
  <c r="J302" i="2"/>
  <c r="I302" i="2"/>
  <c r="K302" i="2" s="1"/>
  <c r="L302" i="2" s="1"/>
  <c r="J301" i="2"/>
  <c r="I301" i="2"/>
  <c r="K301" i="2" s="1"/>
  <c r="L301" i="2" s="1"/>
  <c r="J300" i="2"/>
  <c r="I300" i="2"/>
  <c r="K300" i="2" s="1"/>
  <c r="L300" i="2" s="1"/>
  <c r="J299" i="2"/>
  <c r="I299" i="2"/>
  <c r="K299" i="2" s="1"/>
  <c r="L299" i="2" s="1"/>
  <c r="J298" i="2"/>
  <c r="I298" i="2"/>
  <c r="K298" i="2" s="1"/>
  <c r="L298" i="2" s="1"/>
  <c r="J297" i="2"/>
  <c r="I297" i="2"/>
  <c r="K297" i="2" s="1"/>
  <c r="L297" i="2" s="1"/>
  <c r="J296" i="2"/>
  <c r="I296" i="2"/>
  <c r="K296" i="2" s="1"/>
  <c r="L296" i="2" s="1"/>
  <c r="J295" i="2"/>
  <c r="I295" i="2"/>
  <c r="K295" i="2" s="1"/>
  <c r="L295" i="2" s="1"/>
  <c r="J294" i="2"/>
  <c r="I294" i="2"/>
  <c r="K294" i="2" s="1"/>
  <c r="L294" i="2" s="1"/>
  <c r="J293" i="2"/>
  <c r="I293" i="2"/>
  <c r="K293" i="2" s="1"/>
  <c r="L293" i="2" s="1"/>
  <c r="J292" i="2"/>
  <c r="I292" i="2"/>
  <c r="K292" i="2" s="1"/>
  <c r="L292" i="2" s="1"/>
  <c r="J291" i="2"/>
  <c r="I291" i="2"/>
  <c r="K291" i="2" s="1"/>
  <c r="L291" i="2" s="1"/>
  <c r="J290" i="2"/>
  <c r="I290" i="2"/>
  <c r="K290" i="2" s="1"/>
  <c r="L290" i="2" s="1"/>
  <c r="J289" i="2"/>
  <c r="I289" i="2"/>
  <c r="K289" i="2" s="1"/>
  <c r="L289" i="2" s="1"/>
  <c r="J288" i="2"/>
  <c r="I288" i="2"/>
  <c r="K288" i="2" s="1"/>
  <c r="L288" i="2" s="1"/>
  <c r="J287" i="2"/>
  <c r="I287" i="2"/>
  <c r="K287" i="2" s="1"/>
  <c r="L287" i="2" s="1"/>
  <c r="J286" i="2"/>
  <c r="I286" i="2"/>
  <c r="K286" i="2" s="1"/>
  <c r="L286" i="2" s="1"/>
  <c r="J284" i="2"/>
  <c r="I284" i="2"/>
  <c r="K284" i="2" s="1"/>
  <c r="L284" i="2" s="1"/>
  <c r="J283" i="2"/>
  <c r="I283" i="2"/>
  <c r="K283" i="2" s="1"/>
  <c r="L283" i="2" s="1"/>
  <c r="J282" i="2"/>
  <c r="I282" i="2"/>
  <c r="K282" i="2" s="1"/>
  <c r="L282" i="2" s="1"/>
  <c r="J281" i="2"/>
  <c r="I281" i="2"/>
  <c r="K281" i="2" s="1"/>
  <c r="L281" i="2" s="1"/>
  <c r="J280" i="2"/>
  <c r="I280" i="2"/>
  <c r="K280" i="2" s="1"/>
  <c r="L280" i="2" s="1"/>
  <c r="J279" i="2"/>
  <c r="I279" i="2"/>
  <c r="K279" i="2" s="1"/>
  <c r="L279" i="2" s="1"/>
  <c r="J278" i="2"/>
  <c r="I278" i="2"/>
  <c r="K278" i="2" s="1"/>
  <c r="L278" i="2" s="1"/>
  <c r="J277" i="2"/>
  <c r="I277" i="2"/>
  <c r="K277" i="2" s="1"/>
  <c r="L277" i="2" s="1"/>
  <c r="J276" i="2"/>
  <c r="I276" i="2"/>
  <c r="K276" i="2" s="1"/>
  <c r="L276" i="2" s="1"/>
  <c r="J275" i="2"/>
  <c r="I275" i="2"/>
  <c r="K275" i="2" s="1"/>
  <c r="L275" i="2" s="1"/>
  <c r="J274" i="2"/>
  <c r="I274" i="2"/>
  <c r="K274" i="2" s="1"/>
  <c r="L274" i="2" s="1"/>
  <c r="J273" i="2"/>
  <c r="I273" i="2"/>
  <c r="K273" i="2" s="1"/>
  <c r="L273" i="2" s="1"/>
  <c r="J272" i="2"/>
  <c r="I272" i="2"/>
  <c r="K272" i="2" s="1"/>
  <c r="L272" i="2" s="1"/>
  <c r="J271" i="2"/>
  <c r="I271" i="2"/>
  <c r="K271" i="2" s="1"/>
  <c r="L271" i="2" s="1"/>
  <c r="J270" i="2"/>
  <c r="I270" i="2"/>
  <c r="K270" i="2" s="1"/>
  <c r="L270" i="2" s="1"/>
  <c r="J269" i="2"/>
  <c r="I269" i="2"/>
  <c r="K269" i="2" s="1"/>
  <c r="L269" i="2" s="1"/>
  <c r="J268" i="2"/>
  <c r="I268" i="2"/>
  <c r="K268" i="2" s="1"/>
  <c r="L268" i="2" s="1"/>
  <c r="J267" i="2"/>
  <c r="I267" i="2"/>
  <c r="K267" i="2" s="1"/>
  <c r="L267" i="2" s="1"/>
  <c r="J266" i="2"/>
  <c r="I266" i="2"/>
  <c r="K266" i="2" s="1"/>
  <c r="L266" i="2" s="1"/>
  <c r="J265" i="2"/>
  <c r="I265" i="2"/>
  <c r="K265" i="2" s="1"/>
  <c r="L265" i="2" s="1"/>
  <c r="J264" i="2"/>
  <c r="I264" i="2"/>
  <c r="K264" i="2" s="1"/>
  <c r="L264" i="2" s="1"/>
  <c r="J263" i="2"/>
  <c r="I263" i="2"/>
  <c r="K263" i="2" s="1"/>
  <c r="L263" i="2" s="1"/>
  <c r="J262" i="2"/>
  <c r="I262" i="2"/>
  <c r="K262" i="2" s="1"/>
  <c r="L262" i="2" s="1"/>
  <c r="J261" i="2"/>
  <c r="I261" i="2"/>
  <c r="K261" i="2" s="1"/>
  <c r="L261" i="2" s="1"/>
  <c r="J260" i="2"/>
  <c r="I260" i="2"/>
  <c r="K260" i="2" s="1"/>
  <c r="L260" i="2" s="1"/>
  <c r="J259" i="2"/>
  <c r="I259" i="2"/>
  <c r="K259" i="2" s="1"/>
  <c r="L259" i="2" s="1"/>
  <c r="J258" i="2"/>
  <c r="I258" i="2"/>
  <c r="K258" i="2" s="1"/>
  <c r="L258" i="2" s="1"/>
  <c r="J257" i="2"/>
  <c r="I257" i="2"/>
  <c r="K257" i="2" s="1"/>
  <c r="L257" i="2" s="1"/>
  <c r="J256" i="2"/>
  <c r="I256" i="2"/>
  <c r="K256" i="2" s="1"/>
  <c r="L256" i="2" s="1"/>
  <c r="J255" i="2"/>
  <c r="I255" i="2"/>
  <c r="K255" i="2" s="1"/>
  <c r="L255" i="2" s="1"/>
  <c r="J254" i="2"/>
  <c r="I254" i="2"/>
  <c r="K254" i="2" s="1"/>
  <c r="L254" i="2" s="1"/>
  <c r="J253" i="2"/>
  <c r="I253" i="2"/>
  <c r="K253" i="2" s="1"/>
  <c r="L253" i="2" s="1"/>
  <c r="J252" i="2"/>
  <c r="I252" i="2"/>
  <c r="K252" i="2" s="1"/>
  <c r="L252" i="2" s="1"/>
  <c r="J251" i="2"/>
  <c r="I251" i="2"/>
  <c r="K251" i="2" s="1"/>
  <c r="L251" i="2" s="1"/>
  <c r="J250" i="2"/>
  <c r="I250" i="2"/>
  <c r="K250" i="2" s="1"/>
  <c r="L250" i="2" s="1"/>
  <c r="J249" i="2"/>
  <c r="I249" i="2"/>
  <c r="K249" i="2" s="1"/>
  <c r="L249" i="2" s="1"/>
  <c r="J248" i="2"/>
  <c r="I248" i="2"/>
  <c r="K248" i="2" s="1"/>
  <c r="L248" i="2" s="1"/>
  <c r="J247" i="2"/>
  <c r="I247" i="2"/>
  <c r="K247" i="2" s="1"/>
  <c r="L247" i="2" s="1"/>
  <c r="J246" i="2"/>
  <c r="I246" i="2"/>
  <c r="K246" i="2" s="1"/>
  <c r="L246" i="2" s="1"/>
  <c r="J245" i="2"/>
  <c r="I245" i="2"/>
  <c r="K245" i="2" s="1"/>
  <c r="L245" i="2" s="1"/>
  <c r="J242" i="2"/>
  <c r="I242" i="2"/>
  <c r="K242" i="2" s="1"/>
  <c r="L242" i="2" s="1"/>
  <c r="J241" i="2"/>
  <c r="I241" i="2"/>
  <c r="K241" i="2" s="1"/>
  <c r="L241" i="2" s="1"/>
  <c r="J240" i="2"/>
  <c r="I240" i="2"/>
  <c r="K240" i="2" s="1"/>
  <c r="L240" i="2" s="1"/>
  <c r="J239" i="2"/>
  <c r="I239" i="2"/>
  <c r="K239" i="2" s="1"/>
  <c r="L239" i="2" s="1"/>
  <c r="J237" i="2"/>
  <c r="I237" i="2"/>
  <c r="K237" i="2" s="1"/>
  <c r="L237" i="2" s="1"/>
  <c r="J236" i="2"/>
  <c r="I236" i="2"/>
  <c r="K236" i="2" s="1"/>
  <c r="L236" i="2" s="1"/>
  <c r="J235" i="2"/>
  <c r="I235" i="2"/>
  <c r="K235" i="2" s="1"/>
  <c r="L235" i="2" s="1"/>
  <c r="J234" i="2"/>
  <c r="I234" i="2"/>
  <c r="K234" i="2" s="1"/>
  <c r="L234" i="2" s="1"/>
  <c r="J232" i="2"/>
  <c r="I232" i="2"/>
  <c r="K232" i="2" s="1"/>
  <c r="L232" i="2" s="1"/>
  <c r="J231" i="2"/>
  <c r="I231" i="2"/>
  <c r="K231" i="2" s="1"/>
  <c r="L231" i="2" s="1"/>
  <c r="J230" i="2"/>
  <c r="I230" i="2"/>
  <c r="K230" i="2" s="1"/>
  <c r="L230" i="2" s="1"/>
  <c r="J229" i="2"/>
  <c r="I229" i="2"/>
  <c r="K229" i="2" s="1"/>
  <c r="L229" i="2" s="1"/>
  <c r="J228" i="2"/>
  <c r="I228" i="2"/>
  <c r="K228" i="2" s="1"/>
  <c r="L228" i="2" s="1"/>
  <c r="J227" i="2"/>
  <c r="I227" i="2"/>
  <c r="K227" i="2" s="1"/>
  <c r="L227" i="2" s="1"/>
  <c r="J225" i="2"/>
  <c r="I225" i="2"/>
  <c r="K225" i="2" s="1"/>
  <c r="L225" i="2" s="1"/>
  <c r="J224" i="2"/>
  <c r="I224" i="2"/>
  <c r="K224" i="2" s="1"/>
  <c r="L224" i="2" s="1"/>
  <c r="J223" i="2"/>
  <c r="I223" i="2"/>
  <c r="K223" i="2" s="1"/>
  <c r="L223" i="2" s="1"/>
  <c r="J222" i="2"/>
  <c r="I222" i="2"/>
  <c r="K222" i="2" s="1"/>
  <c r="L222" i="2" s="1"/>
  <c r="J221" i="2"/>
  <c r="I221" i="2"/>
  <c r="K221" i="2" s="1"/>
  <c r="L221" i="2" s="1"/>
  <c r="J220" i="2"/>
  <c r="I220" i="2"/>
  <c r="K220" i="2" s="1"/>
  <c r="L220" i="2" s="1"/>
  <c r="J219" i="2"/>
  <c r="I219" i="2"/>
  <c r="K219" i="2" s="1"/>
  <c r="L219" i="2" s="1"/>
  <c r="J218" i="2"/>
  <c r="I218" i="2"/>
  <c r="K218" i="2" s="1"/>
  <c r="L218" i="2" s="1"/>
  <c r="J217" i="2"/>
  <c r="I217" i="2"/>
  <c r="K217" i="2" s="1"/>
  <c r="L217" i="2" s="1"/>
  <c r="J214" i="2"/>
  <c r="K214" i="2" s="1"/>
  <c r="L214" i="2" s="1"/>
  <c r="I214" i="2"/>
  <c r="J213" i="2"/>
  <c r="K213" i="2" s="1"/>
  <c r="L213" i="2" s="1"/>
  <c r="I213" i="2"/>
  <c r="J212" i="2"/>
  <c r="K212" i="2" s="1"/>
  <c r="L212" i="2" s="1"/>
  <c r="I212" i="2"/>
  <c r="J211" i="2"/>
  <c r="K211" i="2" s="1"/>
  <c r="L211" i="2" s="1"/>
  <c r="I211" i="2"/>
  <c r="J210" i="2"/>
  <c r="K210" i="2" s="1"/>
  <c r="L210" i="2" s="1"/>
  <c r="I210" i="2"/>
  <c r="J209" i="2"/>
  <c r="K209" i="2" s="1"/>
  <c r="L209" i="2" s="1"/>
  <c r="I209" i="2"/>
  <c r="J208" i="2"/>
  <c r="K208" i="2" s="1"/>
  <c r="L208" i="2" s="1"/>
  <c r="I208" i="2"/>
  <c r="J207" i="2"/>
  <c r="K207" i="2" s="1"/>
  <c r="L207" i="2" s="1"/>
  <c r="I207" i="2"/>
  <c r="J205" i="2"/>
  <c r="I205" i="2"/>
  <c r="K205" i="2" s="1"/>
  <c r="L205" i="2" s="1"/>
  <c r="J204" i="2"/>
  <c r="I204" i="2"/>
  <c r="K204" i="2" s="1"/>
  <c r="L204" i="2" s="1"/>
  <c r="J203" i="2"/>
  <c r="I203" i="2"/>
  <c r="K203" i="2" s="1"/>
  <c r="L203" i="2" s="1"/>
  <c r="J202" i="2"/>
  <c r="I202" i="2"/>
  <c r="K202" i="2" s="1"/>
  <c r="L202" i="2" s="1"/>
  <c r="J201" i="2"/>
  <c r="I201" i="2"/>
  <c r="K201" i="2" s="1"/>
  <c r="L201" i="2" s="1"/>
  <c r="J200" i="2"/>
  <c r="I200" i="2"/>
  <c r="K200" i="2" s="1"/>
  <c r="L200" i="2" s="1"/>
  <c r="J198" i="2"/>
  <c r="I198" i="2"/>
  <c r="K198" i="2" s="1"/>
  <c r="L198" i="2" s="1"/>
  <c r="J197" i="2"/>
  <c r="I197" i="2"/>
  <c r="K197" i="2" s="1"/>
  <c r="L197" i="2" s="1"/>
  <c r="J196" i="2"/>
  <c r="I196" i="2"/>
  <c r="K196" i="2" s="1"/>
  <c r="L196" i="2" s="1"/>
  <c r="J195" i="2"/>
  <c r="I195" i="2"/>
  <c r="K195" i="2" s="1"/>
  <c r="L195" i="2" s="1"/>
  <c r="J194" i="2"/>
  <c r="I194" i="2"/>
  <c r="K194" i="2" s="1"/>
  <c r="L194" i="2" s="1"/>
  <c r="J193" i="2"/>
  <c r="I193" i="2"/>
  <c r="K193" i="2" s="1"/>
  <c r="L193" i="2" s="1"/>
  <c r="J191" i="2"/>
  <c r="I191" i="2"/>
  <c r="K191" i="2" s="1"/>
  <c r="L191" i="2" s="1"/>
  <c r="J190" i="2"/>
  <c r="I190" i="2"/>
  <c r="K190" i="2" s="1"/>
  <c r="L190" i="2" s="1"/>
  <c r="J189" i="2"/>
  <c r="I189" i="2"/>
  <c r="K189" i="2" s="1"/>
  <c r="L189" i="2" s="1"/>
  <c r="J188" i="2"/>
  <c r="I188" i="2"/>
  <c r="K188" i="2" s="1"/>
  <c r="L188" i="2" s="1"/>
  <c r="J187" i="2"/>
  <c r="I187" i="2"/>
  <c r="K187" i="2" s="1"/>
  <c r="L187" i="2" s="1"/>
  <c r="J186" i="2"/>
  <c r="I186" i="2"/>
  <c r="K186" i="2" s="1"/>
  <c r="L186" i="2" s="1"/>
  <c r="J182" i="2"/>
  <c r="I182" i="2"/>
  <c r="K182" i="2" s="1"/>
  <c r="L182" i="2" s="1"/>
  <c r="J181" i="2"/>
  <c r="I181" i="2"/>
  <c r="K181" i="2" s="1"/>
  <c r="L181" i="2" s="1"/>
  <c r="J180" i="2"/>
  <c r="I180" i="2"/>
  <c r="K180" i="2" s="1"/>
  <c r="L180" i="2" s="1"/>
  <c r="J179" i="2"/>
  <c r="I179" i="2"/>
  <c r="K179" i="2" s="1"/>
  <c r="L179" i="2" s="1"/>
  <c r="J178" i="2"/>
  <c r="I178" i="2"/>
  <c r="K178" i="2" s="1"/>
  <c r="L178" i="2" s="1"/>
  <c r="J177" i="2"/>
  <c r="I177" i="2"/>
  <c r="K177" i="2" s="1"/>
  <c r="L177" i="2" s="1"/>
  <c r="J176" i="2"/>
  <c r="I176" i="2"/>
  <c r="K176" i="2" s="1"/>
  <c r="L176" i="2" s="1"/>
  <c r="J175" i="2"/>
  <c r="I175" i="2"/>
  <c r="K175" i="2" s="1"/>
  <c r="L175" i="2" s="1"/>
  <c r="J174" i="2"/>
  <c r="I174" i="2"/>
  <c r="K174" i="2" s="1"/>
  <c r="L174" i="2" s="1"/>
  <c r="J172" i="2"/>
  <c r="I172" i="2"/>
  <c r="K172" i="2" s="1"/>
  <c r="L172" i="2" s="1"/>
  <c r="J171" i="2"/>
  <c r="I171" i="2"/>
  <c r="K171" i="2" s="1"/>
  <c r="L171" i="2" s="1"/>
  <c r="J170" i="2"/>
  <c r="I170" i="2"/>
  <c r="K170" i="2" s="1"/>
  <c r="L170" i="2" s="1"/>
  <c r="J169" i="2"/>
  <c r="I169" i="2"/>
  <c r="K169" i="2" s="1"/>
  <c r="L169" i="2" s="1"/>
  <c r="J168" i="2"/>
  <c r="I168" i="2"/>
  <c r="K168" i="2" s="1"/>
  <c r="L168" i="2" s="1"/>
  <c r="J167" i="2"/>
  <c r="I167" i="2"/>
  <c r="K167" i="2" s="1"/>
  <c r="L167" i="2" s="1"/>
  <c r="J166" i="2"/>
  <c r="I166" i="2"/>
  <c r="K166" i="2" s="1"/>
  <c r="L166" i="2" s="1"/>
  <c r="J165" i="2"/>
  <c r="I165" i="2"/>
  <c r="K165" i="2" s="1"/>
  <c r="L165" i="2" s="1"/>
  <c r="J164" i="2"/>
  <c r="I164" i="2"/>
  <c r="K164" i="2" s="1"/>
  <c r="L164" i="2" s="1"/>
  <c r="J163" i="2"/>
  <c r="I163" i="2"/>
  <c r="K163" i="2" s="1"/>
  <c r="L163" i="2" s="1"/>
  <c r="J162" i="2"/>
  <c r="I162" i="2"/>
  <c r="K162" i="2" s="1"/>
  <c r="L162" i="2" s="1"/>
  <c r="J161" i="2"/>
  <c r="I161" i="2"/>
  <c r="K161" i="2" s="1"/>
  <c r="L161" i="2" s="1"/>
  <c r="J160" i="2"/>
  <c r="I160" i="2"/>
  <c r="K160" i="2" s="1"/>
  <c r="L160" i="2" s="1"/>
  <c r="J159" i="2"/>
  <c r="I159" i="2"/>
  <c r="K159" i="2" s="1"/>
  <c r="L159" i="2" s="1"/>
  <c r="J158" i="2"/>
  <c r="I158" i="2"/>
  <c r="K158" i="2" s="1"/>
  <c r="L158" i="2" s="1"/>
  <c r="J157" i="2"/>
  <c r="I157" i="2"/>
  <c r="K157" i="2" s="1"/>
  <c r="L157" i="2" s="1"/>
  <c r="J156" i="2"/>
  <c r="I156" i="2"/>
  <c r="K156" i="2" s="1"/>
  <c r="L156" i="2" s="1"/>
  <c r="J155" i="2"/>
  <c r="I155" i="2"/>
  <c r="K155" i="2" s="1"/>
  <c r="L155" i="2" s="1"/>
  <c r="J154" i="2"/>
  <c r="I154" i="2"/>
  <c r="K154" i="2" s="1"/>
  <c r="L154" i="2" s="1"/>
  <c r="K152" i="2"/>
  <c r="L152" i="2" s="1"/>
  <c r="J152" i="2"/>
  <c r="I152" i="2"/>
  <c r="L151" i="2"/>
  <c r="K151" i="2"/>
  <c r="J151" i="2"/>
  <c r="I151" i="2"/>
  <c r="K150" i="2"/>
  <c r="L150" i="2" s="1"/>
  <c r="J150" i="2"/>
  <c r="I150" i="2"/>
  <c r="K149" i="2"/>
  <c r="L149" i="2" s="1"/>
  <c r="J149" i="2"/>
  <c r="I149" i="2"/>
  <c r="K148" i="2"/>
  <c r="L148" i="2" s="1"/>
  <c r="J148" i="2"/>
  <c r="I148" i="2"/>
  <c r="K147" i="2"/>
  <c r="L147" i="2" s="1"/>
  <c r="J147" i="2"/>
  <c r="I147" i="2"/>
  <c r="K146" i="2"/>
  <c r="L146" i="2" s="1"/>
  <c r="J146" i="2"/>
  <c r="I146" i="2"/>
  <c r="K145" i="2"/>
  <c r="L145" i="2" s="1"/>
  <c r="J145" i="2"/>
  <c r="I145" i="2"/>
  <c r="K144" i="2"/>
  <c r="L144" i="2" s="1"/>
  <c r="J144" i="2"/>
  <c r="I144" i="2"/>
  <c r="K143" i="2"/>
  <c r="L143" i="2" s="1"/>
  <c r="J143" i="2"/>
  <c r="I143" i="2"/>
  <c r="K142" i="2"/>
  <c r="L142" i="2" s="1"/>
  <c r="J142" i="2"/>
  <c r="I142" i="2"/>
  <c r="K141" i="2"/>
  <c r="L141" i="2" s="1"/>
  <c r="J141" i="2"/>
  <c r="I141" i="2"/>
  <c r="K140" i="2"/>
  <c r="L140" i="2" s="1"/>
  <c r="J140" i="2"/>
  <c r="I140" i="2"/>
  <c r="K139" i="2"/>
  <c r="L139" i="2" s="1"/>
  <c r="J139" i="2"/>
  <c r="I139" i="2"/>
  <c r="K138" i="2"/>
  <c r="L138" i="2" s="1"/>
  <c r="J138" i="2"/>
  <c r="I138" i="2"/>
  <c r="K137" i="2"/>
  <c r="L137" i="2" s="1"/>
  <c r="J137" i="2"/>
  <c r="I137" i="2"/>
  <c r="K136" i="2"/>
  <c r="L136" i="2" s="1"/>
  <c r="J136" i="2"/>
  <c r="I136" i="2"/>
  <c r="K135" i="2"/>
  <c r="L135" i="2" s="1"/>
  <c r="J135" i="2"/>
  <c r="I135" i="2"/>
  <c r="K134" i="2"/>
  <c r="L134" i="2" s="1"/>
  <c r="J134" i="2"/>
  <c r="I134" i="2"/>
  <c r="K133" i="2"/>
  <c r="L133" i="2" s="1"/>
  <c r="J133" i="2"/>
  <c r="I133" i="2"/>
  <c r="K132" i="2"/>
  <c r="L132" i="2" s="1"/>
  <c r="J132" i="2"/>
  <c r="I132" i="2"/>
  <c r="K131" i="2"/>
  <c r="L131" i="2" s="1"/>
  <c r="J131" i="2"/>
  <c r="I131" i="2"/>
  <c r="K130" i="2"/>
  <c r="L130" i="2" s="1"/>
  <c r="J130" i="2"/>
  <c r="I130" i="2"/>
  <c r="K129" i="2"/>
  <c r="L129" i="2" s="1"/>
  <c r="J129" i="2"/>
  <c r="I129" i="2"/>
  <c r="J127" i="2"/>
  <c r="I127" i="2"/>
  <c r="K127" i="2" s="1"/>
  <c r="L127" i="2" s="1"/>
  <c r="J126" i="2"/>
  <c r="I126" i="2"/>
  <c r="K126" i="2" s="1"/>
  <c r="L126" i="2" s="1"/>
  <c r="J125" i="2"/>
  <c r="I125" i="2"/>
  <c r="K125" i="2" s="1"/>
  <c r="L125" i="2" s="1"/>
  <c r="J124" i="2"/>
  <c r="I124" i="2"/>
  <c r="K124" i="2" s="1"/>
  <c r="L124" i="2" s="1"/>
  <c r="J123" i="2"/>
  <c r="I123" i="2"/>
  <c r="K123" i="2" s="1"/>
  <c r="L123" i="2" s="1"/>
  <c r="J122" i="2"/>
  <c r="I122" i="2"/>
  <c r="K122" i="2" s="1"/>
  <c r="L122" i="2" s="1"/>
  <c r="J121" i="2"/>
  <c r="I121" i="2"/>
  <c r="K121" i="2" s="1"/>
  <c r="L121" i="2" s="1"/>
  <c r="J120" i="2"/>
  <c r="I120" i="2"/>
  <c r="K120" i="2" s="1"/>
  <c r="L120" i="2" s="1"/>
  <c r="J119" i="2"/>
  <c r="I119" i="2"/>
  <c r="K119" i="2" s="1"/>
  <c r="L119" i="2" s="1"/>
  <c r="J118" i="2"/>
  <c r="I118" i="2"/>
  <c r="K118" i="2" s="1"/>
  <c r="L118" i="2" s="1"/>
  <c r="J117" i="2"/>
  <c r="I117" i="2"/>
  <c r="K117" i="2" s="1"/>
  <c r="L117" i="2" s="1"/>
  <c r="J116" i="2"/>
  <c r="I116" i="2"/>
  <c r="K116" i="2" s="1"/>
  <c r="L116" i="2" s="1"/>
  <c r="J115" i="2"/>
  <c r="I115" i="2"/>
  <c r="K115" i="2" s="1"/>
  <c r="L115" i="2" s="1"/>
  <c r="J114" i="2"/>
  <c r="I114" i="2"/>
  <c r="K114" i="2" s="1"/>
  <c r="L114" i="2" s="1"/>
  <c r="J113" i="2"/>
  <c r="I113" i="2"/>
  <c r="K113" i="2" s="1"/>
  <c r="L113" i="2" s="1"/>
  <c r="J112" i="2"/>
  <c r="I112" i="2"/>
  <c r="K112" i="2" s="1"/>
  <c r="L112" i="2" s="1"/>
  <c r="J111" i="2"/>
  <c r="I111" i="2"/>
  <c r="K111" i="2" s="1"/>
  <c r="L111" i="2" s="1"/>
  <c r="J110" i="2"/>
  <c r="I110" i="2"/>
  <c r="K110" i="2" s="1"/>
  <c r="L110" i="2" s="1"/>
  <c r="J109" i="2"/>
  <c r="I109" i="2"/>
  <c r="K109" i="2" s="1"/>
  <c r="L109" i="2" s="1"/>
  <c r="J108" i="2"/>
  <c r="I108" i="2"/>
  <c r="K108" i="2" s="1"/>
  <c r="L108" i="2" s="1"/>
  <c r="J107" i="2"/>
  <c r="I107" i="2"/>
  <c r="K107" i="2" s="1"/>
  <c r="L107" i="2" s="1"/>
  <c r="J106" i="2"/>
  <c r="I106" i="2"/>
  <c r="K106" i="2" s="1"/>
  <c r="L106" i="2" s="1"/>
  <c r="J105" i="2"/>
  <c r="I105" i="2"/>
  <c r="K105" i="2" s="1"/>
  <c r="L105" i="2" s="1"/>
  <c r="J102" i="2"/>
  <c r="I102" i="2"/>
  <c r="K102" i="2" s="1"/>
  <c r="L102" i="2" s="1"/>
  <c r="J101" i="2"/>
  <c r="I101" i="2"/>
  <c r="K101" i="2" s="1"/>
  <c r="L101" i="2" s="1"/>
  <c r="J100" i="2"/>
  <c r="I100" i="2"/>
  <c r="K100" i="2" s="1"/>
  <c r="L100" i="2" s="1"/>
  <c r="J99" i="2"/>
  <c r="I99" i="2"/>
  <c r="K99" i="2" s="1"/>
  <c r="L99" i="2" s="1"/>
  <c r="J98" i="2"/>
  <c r="I98" i="2"/>
  <c r="K98" i="2" s="1"/>
  <c r="L98" i="2" s="1"/>
  <c r="J97" i="2"/>
  <c r="I97" i="2"/>
  <c r="K97" i="2" s="1"/>
  <c r="L97" i="2" s="1"/>
  <c r="J96" i="2"/>
  <c r="I96" i="2"/>
  <c r="K96" i="2" s="1"/>
  <c r="L96" i="2" s="1"/>
  <c r="J95" i="2"/>
  <c r="I95" i="2"/>
  <c r="K95" i="2" s="1"/>
  <c r="L95" i="2" s="1"/>
  <c r="J94" i="2"/>
  <c r="I94" i="2"/>
  <c r="K94" i="2" s="1"/>
  <c r="L94" i="2" s="1"/>
  <c r="J93" i="2"/>
  <c r="I93" i="2"/>
  <c r="K93" i="2" s="1"/>
  <c r="L93" i="2" s="1"/>
  <c r="J92" i="2"/>
  <c r="I92" i="2"/>
  <c r="K92" i="2" s="1"/>
  <c r="L92" i="2" s="1"/>
  <c r="J91" i="2"/>
  <c r="I91" i="2"/>
  <c r="K91" i="2" s="1"/>
  <c r="L91" i="2" s="1"/>
  <c r="J90" i="2"/>
  <c r="I90" i="2"/>
  <c r="K90" i="2" s="1"/>
  <c r="L90" i="2" s="1"/>
  <c r="J89" i="2"/>
  <c r="I89" i="2"/>
  <c r="K89" i="2" s="1"/>
  <c r="L89" i="2" s="1"/>
  <c r="J87" i="2"/>
  <c r="I87" i="2"/>
  <c r="K87" i="2" s="1"/>
  <c r="L87" i="2" s="1"/>
  <c r="J86" i="2"/>
  <c r="I86" i="2"/>
  <c r="K86" i="2" s="1"/>
  <c r="L86" i="2" s="1"/>
  <c r="J85" i="2"/>
  <c r="I85" i="2"/>
  <c r="K85" i="2" s="1"/>
  <c r="L85" i="2" s="1"/>
  <c r="J84" i="2"/>
  <c r="I84" i="2"/>
  <c r="K84" i="2" s="1"/>
  <c r="L84" i="2" s="1"/>
  <c r="J83" i="2"/>
  <c r="I83" i="2"/>
  <c r="K83" i="2" s="1"/>
  <c r="L83" i="2" s="1"/>
  <c r="J82" i="2"/>
  <c r="I82" i="2"/>
  <c r="K82" i="2" s="1"/>
  <c r="L82" i="2" s="1"/>
  <c r="J80" i="2"/>
  <c r="I80" i="2"/>
  <c r="K80" i="2" s="1"/>
  <c r="L80" i="2" s="1"/>
  <c r="J79" i="2"/>
  <c r="I79" i="2"/>
  <c r="K79" i="2" s="1"/>
  <c r="L79" i="2" s="1"/>
  <c r="J78" i="2"/>
  <c r="I78" i="2"/>
  <c r="K78" i="2" s="1"/>
  <c r="L78" i="2" s="1"/>
  <c r="J77" i="2"/>
  <c r="I77" i="2"/>
  <c r="K77" i="2" s="1"/>
  <c r="L77" i="2" s="1"/>
  <c r="J76" i="2"/>
  <c r="I76" i="2"/>
  <c r="K76" i="2" s="1"/>
  <c r="L76" i="2" s="1"/>
  <c r="J75" i="2"/>
  <c r="I75" i="2"/>
  <c r="K75" i="2" s="1"/>
  <c r="L75" i="2" s="1"/>
  <c r="J73" i="2"/>
  <c r="I73" i="2"/>
  <c r="K73" i="2" s="1"/>
  <c r="L73" i="2" s="1"/>
  <c r="J72" i="2"/>
  <c r="I72" i="2"/>
  <c r="K72" i="2" s="1"/>
  <c r="L72" i="2" s="1"/>
  <c r="K70" i="2"/>
  <c r="L70" i="2" s="1"/>
  <c r="J70" i="2"/>
  <c r="I70" i="2"/>
  <c r="J68" i="2"/>
  <c r="I68" i="2"/>
  <c r="K68" i="2" s="1"/>
  <c r="L68" i="2" s="1"/>
  <c r="J67" i="2"/>
  <c r="I67" i="2"/>
  <c r="K67" i="2" s="1"/>
  <c r="L67" i="2" s="1"/>
  <c r="J66" i="2"/>
  <c r="I66" i="2"/>
  <c r="K66" i="2" s="1"/>
  <c r="L66" i="2" s="1"/>
  <c r="J65" i="2"/>
  <c r="I65" i="2"/>
  <c r="K65" i="2" s="1"/>
  <c r="L65" i="2" s="1"/>
  <c r="J64" i="2"/>
  <c r="I64" i="2"/>
  <c r="K64" i="2" s="1"/>
  <c r="L64" i="2" s="1"/>
  <c r="J63" i="2"/>
  <c r="I63" i="2"/>
  <c r="K63" i="2" s="1"/>
  <c r="L63" i="2" s="1"/>
  <c r="J62" i="2"/>
  <c r="I62" i="2"/>
  <c r="K62" i="2" s="1"/>
  <c r="L62" i="2" s="1"/>
  <c r="J61" i="2"/>
  <c r="I61" i="2"/>
  <c r="K61" i="2" s="1"/>
  <c r="L61" i="2" s="1"/>
  <c r="J60" i="2"/>
  <c r="I60" i="2"/>
  <c r="K60" i="2" s="1"/>
  <c r="L60" i="2" s="1"/>
  <c r="J59" i="2"/>
  <c r="I59" i="2"/>
  <c r="K59" i="2" s="1"/>
  <c r="L59" i="2" s="1"/>
  <c r="J58" i="2"/>
  <c r="I58" i="2"/>
  <c r="K58" i="2" s="1"/>
  <c r="L58" i="2" s="1"/>
  <c r="K55" i="2"/>
  <c r="L55" i="2" s="1"/>
  <c r="J55" i="2"/>
  <c r="I55" i="2"/>
  <c r="K54" i="2"/>
  <c r="L54" i="2" s="1"/>
  <c r="J54" i="2"/>
  <c r="I54" i="2"/>
  <c r="K53" i="2"/>
  <c r="L53" i="2" s="1"/>
  <c r="J53" i="2"/>
  <c r="I53" i="2"/>
  <c r="K52" i="2"/>
  <c r="L52" i="2" s="1"/>
  <c r="J52" i="2"/>
  <c r="I52" i="2"/>
  <c r="K51" i="2"/>
  <c r="L51" i="2" s="1"/>
  <c r="J51" i="2"/>
  <c r="I51" i="2"/>
  <c r="K50" i="2"/>
  <c r="L50" i="2" s="1"/>
  <c r="J50" i="2"/>
  <c r="I50" i="2"/>
  <c r="K49" i="2"/>
  <c r="L49" i="2" s="1"/>
  <c r="J49" i="2"/>
  <c r="I49" i="2"/>
  <c r="K48" i="2"/>
  <c r="L48" i="2" s="1"/>
  <c r="J48" i="2"/>
  <c r="I48" i="2"/>
  <c r="K47" i="2"/>
  <c r="L47" i="2" s="1"/>
  <c r="J47" i="2"/>
  <c r="I47" i="2"/>
  <c r="K46" i="2"/>
  <c r="L46" i="2" s="1"/>
  <c r="J46" i="2"/>
  <c r="I46" i="2"/>
  <c r="K45" i="2"/>
  <c r="L45" i="2" s="1"/>
  <c r="J45" i="2"/>
  <c r="I45" i="2"/>
  <c r="J43" i="2"/>
  <c r="I43" i="2"/>
  <c r="K43" i="2" s="1"/>
  <c r="L43" i="2" s="1"/>
  <c r="J42" i="2"/>
  <c r="I42" i="2"/>
  <c r="K42" i="2" s="1"/>
  <c r="L42" i="2" s="1"/>
  <c r="J41" i="2"/>
  <c r="I41" i="2"/>
  <c r="K41" i="2" s="1"/>
  <c r="L41" i="2" s="1"/>
  <c r="J40" i="2"/>
  <c r="I40" i="2"/>
  <c r="K40" i="2" s="1"/>
  <c r="L40" i="2" s="1"/>
  <c r="J39" i="2"/>
  <c r="I39" i="2"/>
  <c r="K39" i="2" s="1"/>
  <c r="L39" i="2" s="1"/>
  <c r="J38" i="2"/>
  <c r="I38" i="2"/>
  <c r="K38" i="2" s="1"/>
  <c r="L38" i="2" s="1"/>
  <c r="J37" i="2"/>
  <c r="I37" i="2"/>
  <c r="K37" i="2" s="1"/>
  <c r="L37" i="2" s="1"/>
  <c r="J36" i="2"/>
  <c r="I36" i="2"/>
  <c r="K36" i="2" s="1"/>
  <c r="L36" i="2" s="1"/>
  <c r="J35" i="2"/>
  <c r="I35" i="2"/>
  <c r="K35" i="2" s="1"/>
  <c r="L35" i="2" s="1"/>
  <c r="J34" i="2"/>
  <c r="I34" i="2"/>
  <c r="K34" i="2" s="1"/>
  <c r="L34" i="2" s="1"/>
  <c r="J33" i="2"/>
  <c r="I33" i="2"/>
  <c r="K33" i="2" s="1"/>
  <c r="L33" i="2" s="1"/>
  <c r="J32" i="2"/>
  <c r="I32" i="2"/>
  <c r="K32" i="2" s="1"/>
  <c r="L32" i="2" s="1"/>
  <c r="J31" i="2"/>
  <c r="I31" i="2"/>
  <c r="K31" i="2" s="1"/>
  <c r="L31" i="2" s="1"/>
  <c r="J30" i="2"/>
  <c r="I30" i="2"/>
  <c r="K30" i="2" s="1"/>
  <c r="L30" i="2" s="1"/>
  <c r="J29" i="2"/>
  <c r="I29" i="2"/>
  <c r="K29" i="2" s="1"/>
  <c r="L29" i="2" s="1"/>
  <c r="J27" i="2"/>
  <c r="I27" i="2"/>
  <c r="K27" i="2" s="1"/>
  <c r="L27" i="2" s="1"/>
  <c r="J26" i="2"/>
  <c r="I26" i="2"/>
  <c r="K26" i="2" s="1"/>
  <c r="L26" i="2" s="1"/>
  <c r="J25" i="2"/>
  <c r="I25" i="2"/>
  <c r="K25" i="2" s="1"/>
  <c r="L25" i="2" s="1"/>
  <c r="J24" i="2"/>
  <c r="I24" i="2"/>
  <c r="K24" i="2" s="1"/>
  <c r="L24" i="2" s="1"/>
  <c r="J23" i="2"/>
  <c r="I23" i="2"/>
  <c r="K23" i="2" s="1"/>
  <c r="L23" i="2" s="1"/>
  <c r="J22" i="2"/>
  <c r="I22" i="2"/>
  <c r="K22" i="2" s="1"/>
  <c r="L22" i="2" s="1"/>
  <c r="J21" i="2"/>
  <c r="I21" i="2"/>
  <c r="K21" i="2" s="1"/>
  <c r="L21" i="2" s="1"/>
  <c r="J20" i="2"/>
  <c r="I20" i="2"/>
  <c r="K20" i="2" s="1"/>
  <c r="L20" i="2" s="1"/>
  <c r="J19" i="2"/>
  <c r="I19" i="2"/>
  <c r="K19" i="2" s="1"/>
  <c r="L19" i="2" s="1"/>
  <c r="K17" i="2"/>
  <c r="L17" i="2" s="1"/>
  <c r="J17" i="2"/>
  <c r="I17" i="2"/>
  <c r="J14" i="2"/>
  <c r="I14" i="2"/>
  <c r="K14" i="2" s="1"/>
  <c r="L14" i="2" s="1"/>
  <c r="J10" i="4"/>
  <c r="J12" i="2"/>
  <c r="I12" i="2"/>
  <c r="J27" i="4" l="1"/>
  <c r="K12" i="2"/>
  <c r="L12" i="2" s="1"/>
  <c r="M11" i="2" l="1"/>
  <c r="N11" i="2" s="1"/>
  <c r="C10" i="4" s="1"/>
  <c r="E11" i="4" s="1"/>
  <c r="J11" i="4" s="1"/>
  <c r="E15" i="4" l="1"/>
  <c r="C51" i="4"/>
  <c r="D14" i="4" s="1"/>
  <c r="N426" i="2"/>
  <c r="J15" i="4" l="1"/>
  <c r="D10" i="4"/>
  <c r="D12" i="4"/>
  <c r="D51" i="4" l="1"/>
  <c r="H54" i="4"/>
  <c r="H12" i="4" s="1"/>
  <c r="H13" i="4" s="1"/>
  <c r="F54" i="4"/>
  <c r="F12" i="4" s="1"/>
  <c r="F13" i="4" s="1"/>
  <c r="F55" i="4" s="1"/>
  <c r="G54" i="4"/>
  <c r="G12" i="4" s="1"/>
  <c r="G13" i="4" s="1"/>
  <c r="I54" i="4"/>
  <c r="I12" i="4" s="1"/>
  <c r="I13" i="4" s="1"/>
  <c r="E12" i="4" l="1"/>
  <c r="J12" i="4" s="1"/>
  <c r="E57" i="4"/>
  <c r="F57" i="4" s="1"/>
  <c r="G57" i="4" s="1"/>
  <c r="H57" i="4" s="1"/>
  <c r="I57" i="4" s="1"/>
  <c r="E13" i="4" l="1"/>
  <c r="J13" i="4" l="1"/>
  <c r="E55" i="4"/>
  <c r="E56" i="4" s="1"/>
  <c r="F56" i="4" l="1"/>
  <c r="G56" i="4" s="1"/>
  <c r="H56" i="4" s="1"/>
  <c r="I56" i="4" s="1"/>
</calcChain>
</file>

<file path=xl/sharedStrings.xml><?xml version="1.0" encoding="utf-8"?>
<sst xmlns="http://schemas.openxmlformats.org/spreadsheetml/2006/main" count="1978" uniqueCount="1127">
  <si>
    <t>ITEM</t>
  </si>
  <si>
    <t>DESCRIÇÃO DO ITEM</t>
  </si>
  <si>
    <t>UNID.</t>
  </si>
  <si>
    <t>QUANT.</t>
  </si>
  <si>
    <t>Responsável Técnico pelo Orçamento:</t>
  </si>
  <si>
    <t>Local e data:</t>
  </si>
  <si>
    <t>OBSERVAÇÃO</t>
  </si>
  <si>
    <t>FONTE</t>
  </si>
  <si>
    <t>MÊS 1</t>
  </si>
  <si>
    <t>MÊS 2</t>
  </si>
  <si>
    <t>MÊS 3</t>
  </si>
  <si>
    <t>VALOR ESTIMADO UFF</t>
  </si>
  <si>
    <t>CÓDIGO</t>
  </si>
  <si>
    <t xml:space="preserve"> CUSTO UNITÁRIO</t>
  </si>
  <si>
    <t>BDI (%)</t>
  </si>
  <si>
    <t>CREA/CAU:</t>
  </si>
  <si>
    <t>DISCRIMINAÇÃO DO SERVIÇO</t>
  </si>
  <si>
    <t>VALOR (R$)</t>
  </si>
  <si>
    <t>%</t>
  </si>
  <si>
    <t>- A planilha deve ser assinada pelo responsável técnico pela sua confecção (Art. 14 Lei 5.194/66), identificado através de carimbo com número do CREA/CAU</t>
  </si>
  <si>
    <t>SINAPI</t>
  </si>
  <si>
    <t>SERVIÇOS COMPLEMENTARES</t>
  </si>
  <si>
    <t>MONTAGEM E DESMONTAGEM DE ANDAIME TUBULAR TIPO TORRE (EXCLUSIVE ANDAIME E LIMPEZA). AF_11/2017</t>
  </si>
  <si>
    <t>MÊS 4</t>
  </si>
  <si>
    <t>PERÍODO</t>
  </si>
  <si>
    <t>assinatura representante legal da empresa e carimbro CNPJ</t>
  </si>
  <si>
    <t>A planilha deve ser assinada pelo responsável técnico pela sua confecção (Art. 14 Lei 5.194/66), identificado através de carimbo com número do CREA e pelo representante legal da empresa, com carimbo do CNPJ.</t>
  </si>
  <si>
    <t xml:space="preserve">PLANILHA DE SERVIÇOS E CUSTOS ESTIMATIVOS </t>
  </si>
  <si>
    <t xml:space="preserve"> PREÇO UNITÁRIO + BDI</t>
  </si>
  <si>
    <t xml:space="preserve">% DESCONTO </t>
  </si>
  <si>
    <t>PROPOSTO PELA EMPRESA</t>
  </si>
  <si>
    <t>SUBITEM</t>
  </si>
  <si>
    <t>PREÇO (R$)</t>
  </si>
  <si>
    <t xml:space="preserve"> UNITÁRIO + BDI</t>
  </si>
  <si>
    <t xml:space="preserve"> TOTAL   ITEM</t>
  </si>
  <si>
    <t>TOTAL DO GRUPO</t>
  </si>
  <si>
    <t>PERCENTUAL DE DESCONTO E VALOR TOTAL PARA A CONTRATAÇÃO</t>
  </si>
  <si>
    <t>(razão social da empresa licitante)</t>
  </si>
  <si>
    <t xml:space="preserve">(n.º do CNPJ) </t>
  </si>
  <si>
    <t>PROJETOS</t>
  </si>
  <si>
    <t>UNIDADE</t>
  </si>
  <si>
    <t>m²</t>
  </si>
  <si>
    <t>GERENCIAMENTO DE OBRAS / FISCALIZAÇÃO</t>
  </si>
  <si>
    <t>SBC</t>
  </si>
  <si>
    <t>SERVIÇOS PRELIMINARES</t>
  </si>
  <si>
    <t>PLACA DE OBRA EM CHAPA DE ACO GALVANIZADO - FORNECIMENTO E INSTALAÇÃO</t>
  </si>
  <si>
    <t>UND</t>
  </si>
  <si>
    <t>COBERTURAS</t>
  </si>
  <si>
    <t>4.1</t>
  </si>
  <si>
    <t>4.2</t>
  </si>
  <si>
    <t>4.3</t>
  </si>
  <si>
    <t>LIXAMENTO DE MADEIRA PARA APLICAÇÃO DE FUNDO OU PINTURA. AF_01/2021</t>
  </si>
  <si>
    <t>4.4</t>
  </si>
  <si>
    <t>4.5</t>
  </si>
  <si>
    <t>5.1</t>
  </si>
  <si>
    <t>m³</t>
  </si>
  <si>
    <t>5.2</t>
  </si>
  <si>
    <t>PINTURA</t>
  </si>
  <si>
    <t>6.1</t>
  </si>
  <si>
    <t>6.2</t>
  </si>
  <si>
    <t>APLICAÇÃO DE FUNDO SELADOR ACRÍLICO EM TETO, UMA DEMÃO. AF_06/2014</t>
  </si>
  <si>
    <t>6.3</t>
  </si>
  <si>
    <t>APLICAÇÃO MANUAL DE PINTURA COM TINTA LÁTEX ACRÍLICA EM TETO, DUAS DEMÃOS. AF_06/2014</t>
  </si>
  <si>
    <t>7.1</t>
  </si>
  <si>
    <t>7.2</t>
  </si>
  <si>
    <t>7.3</t>
  </si>
  <si>
    <t>7.4</t>
  </si>
  <si>
    <t>ATESTADO PPRA (NR9) - ANUAL</t>
  </si>
  <si>
    <t>7.5</t>
  </si>
  <si>
    <t>ATESTADO PCMSO (NR7)- ANUAL</t>
  </si>
  <si>
    <t>7.6</t>
  </si>
  <si>
    <t>Orçamento realizado em Ago/2021;</t>
  </si>
  <si>
    <t>No caso de não haver o insumo no SINAPI, foi mantido a referência de valor indicada cotação de mercado;</t>
  </si>
  <si>
    <t xml:space="preserve">As composições que não constam no SINAPI, procedeu-se a obtenção da composição em outra fonte (SBC) e utilizou-se como base de cálculo os insumos do SINAPI. </t>
  </si>
  <si>
    <t>MÊS 5</t>
  </si>
  <si>
    <t>TOTAL DO ITEM</t>
  </si>
  <si>
    <t>Total do orçamento</t>
  </si>
  <si>
    <t>Total do orçamento sem Administração</t>
  </si>
  <si>
    <t>Total mensal executado sem Administração</t>
  </si>
  <si>
    <t>Total mensal excutado com Administração</t>
  </si>
  <si>
    <t>Total acumulado</t>
  </si>
  <si>
    <t>Percentual Acumulado</t>
  </si>
  <si>
    <t>1</t>
  </si>
  <si>
    <t>2</t>
  </si>
  <si>
    <t>3</t>
  </si>
  <si>
    <t>4</t>
  </si>
  <si>
    <t>PLANILHA DE CRONOGRAMA FÍSICO E FINANCEIRO</t>
  </si>
  <si>
    <t>Àrea =</t>
  </si>
  <si>
    <t>PROJETO</t>
  </si>
  <si>
    <t xml:space="preserve"> 1.1 </t>
  </si>
  <si>
    <t xml:space="preserve"> COMP QUIL 22 </t>
  </si>
  <si>
    <t>Próprio</t>
  </si>
  <si>
    <t>PROJETO EXECUTIVO / LEGAL DE SEGURANÇA CONTRA INCÊNDIO E PÂNICO, CONFORME CADERNO DE ESPECIFICAÇÕES. [ADAPTADA SCO/RJ SE 24.40.0050]</t>
  </si>
  <si>
    <t>GERENCIAMENTO DA OBRA</t>
  </si>
  <si>
    <t xml:space="preserve"> 2.1 </t>
  </si>
  <si>
    <t xml:space="preserve"> COMP MARQ 4 </t>
  </si>
  <si>
    <t>GERENCIAMENTO DE OBRA (ADM LOCAL)</t>
  </si>
  <si>
    <t xml:space="preserve"> 3.1 </t>
  </si>
  <si>
    <t>LICENÇAS E TAXAS</t>
  </si>
  <si>
    <t xml:space="preserve"> 3.1.1 </t>
  </si>
  <si>
    <t xml:space="preserve"> 007474 </t>
  </si>
  <si>
    <t>A R T TABELA A DO CREA ACIMA DE R$15.000,01</t>
  </si>
  <si>
    <t>UN</t>
  </si>
  <si>
    <t xml:space="preserve"> 3.2 </t>
  </si>
  <si>
    <t>INSTALAÇÃO CANTEIRO DE OBRA</t>
  </si>
  <si>
    <t xml:space="preserve"> 3.2.1 </t>
  </si>
  <si>
    <t xml:space="preserve"> UFF-003-CAN-005 </t>
  </si>
  <si>
    <t>MOBILIZAÇÃO DE CANTEIRO</t>
  </si>
  <si>
    <t xml:space="preserve"> 3.2.2 </t>
  </si>
  <si>
    <t xml:space="preserve"> UFF-003-CAN-001 </t>
  </si>
  <si>
    <t xml:space="preserve"> 3.2.3 </t>
  </si>
  <si>
    <t xml:space="preserve"> 98524 </t>
  </si>
  <si>
    <t>LIMPEZA MANUAL DE VEGETAÇÃO EM TERRENO COM ENXADA.AF_05/2018</t>
  </si>
  <si>
    <t xml:space="preserve"> 3.2.4 </t>
  </si>
  <si>
    <t xml:space="preserve"> 93210 </t>
  </si>
  <si>
    <t>EXECUÇÃO DE REFEITÓRIO EM CANTEIRO DE OBRA EM CHAPA DE MADEIRA COMPENSADA, NÃO INCLUSO MOBILIÁRIO E EQUIPAMENTOS. AF_02/2016</t>
  </si>
  <si>
    <t xml:space="preserve"> 3.2.5 </t>
  </si>
  <si>
    <t xml:space="preserve"> COMP QUIL 51 </t>
  </si>
  <si>
    <t>EXECUÇÃO DE ALOJAMENTO EM CANTEIRO DE OBRA EM CHAPA DE MADEIRA COMPENSADA.</t>
  </si>
  <si>
    <t xml:space="preserve"> 3.2.6 </t>
  </si>
  <si>
    <t xml:space="preserve"> 93212 </t>
  </si>
  <si>
    <t>EXECUÇÃO DE SANITÁRIO E VESTIÁRIO EM CANTEIRO DE OBRA EM CHAPA DE MADEIRA COMPENSADA, NÃO INCLUSO MOBILIÁRIO. AF_02/2016</t>
  </si>
  <si>
    <t xml:space="preserve"> 3.2.8 </t>
  </si>
  <si>
    <t xml:space="preserve"> UFF-003-CAN-006 </t>
  </si>
  <si>
    <t>INSTALAÇÃO E LIGAÇÃO PROVISÓRIAS DE ALIMENTAÇÃO DE ENERGIA ELÉTRICA (BT), PARA CANTEIRO DE OBRAS [ADAPTADA SCO-RJ AD 19.20.0050]</t>
  </si>
  <si>
    <t xml:space="preserve"> 3.2.9 </t>
  </si>
  <si>
    <t xml:space="preserve"> UFF-003-CAN-008 </t>
  </si>
  <si>
    <t>INSTALAÇÃO E LIGAÇÃO PROVISÓRIAS DE OBRA DE ÁGUA E ESGOTO A REDE PÚBLICA, INCLUSIVE CAIXA D´ÁGUA 1000 LITROS [ADAPTADA SCO-RJ AD 19.20.0100]</t>
  </si>
  <si>
    <t xml:space="preserve"> 3.2.10 </t>
  </si>
  <si>
    <t xml:space="preserve"> 99059 </t>
  </si>
  <si>
    <t>LOCACAO CONVENCIONAL DE OBRA, UTILIZANDO GABARITO DE TÁBUAS CORRIDAS PONTALETADAS A CADA 2,00M -  2 UTILIZAÇÕES. AF_10/2018</t>
  </si>
  <si>
    <t>M</t>
  </si>
  <si>
    <t xml:space="preserve"> 3.3 </t>
  </si>
  <si>
    <t>DEMOLIÇÕES / REMOÇÕES</t>
  </si>
  <si>
    <t xml:space="preserve"> 3.3.1 </t>
  </si>
  <si>
    <t xml:space="preserve"> 97622 </t>
  </si>
  <si>
    <t>DEMOLIÇÃO DE ALVENARIA DE BLOCO FURADO, DE FORMA MANUAL, SEM REAPROVEITAMENTO. AF_12/2017</t>
  </si>
  <si>
    <t xml:space="preserve"> 3.3.2 </t>
  </si>
  <si>
    <t xml:space="preserve"> 97634 </t>
  </si>
  <si>
    <t>DEMOLIÇÃO DE REVESTIMENTO CERÂMICO, DE FORMA MECANIZADA COM MARTELETE, SEM REAPROVEITAMENTO. AF_12/2017</t>
  </si>
  <si>
    <t xml:space="preserve"> 3.3.3 </t>
  </si>
  <si>
    <t xml:space="preserve"> COMP QUIL 1 (SINAPI 97634) </t>
  </si>
  <si>
    <t>DEMOLIÇÃO PISO EM ARDÓSIA, DE FORMA MECANIZADA COM MARTELETE, SEM REAPROVEITAMENTO.</t>
  </si>
  <si>
    <t xml:space="preserve"> 3.3.4 </t>
  </si>
  <si>
    <t xml:space="preserve"> 97641 </t>
  </si>
  <si>
    <t>REMOÇÃO DE FORRO DE GESSO, DE FORMA MANUAL, SEM REAPROVEITAMENTO. AF_12/2017</t>
  </si>
  <si>
    <t xml:space="preserve"> 3.3.5 </t>
  </si>
  <si>
    <t xml:space="preserve"> 97644 </t>
  </si>
  <si>
    <t>REMOÇÃO DE PORTAS, DE FORMA MANUAL, SEM REAPROVEITAMENTO. AF_12/2017</t>
  </si>
  <si>
    <t xml:space="preserve"> 3.3.6 </t>
  </si>
  <si>
    <t xml:space="preserve"> 97645 </t>
  </si>
  <si>
    <t>REMOÇÃO DE JANELAS, DE FORMA MANUAL, SEM REAPROVEITAMENTO. AF_12/2017</t>
  </si>
  <si>
    <t xml:space="preserve"> 3.3.7 </t>
  </si>
  <si>
    <t xml:space="preserve"> 97663 </t>
  </si>
  <si>
    <t>REMOÇÃO DE LOUÇAS, DE FORMA MANUAL, SEM REAPROVEITAMENTO. AF_12/2017</t>
  </si>
  <si>
    <t xml:space="preserve"> 3.3.8 </t>
  </si>
  <si>
    <t xml:space="preserve"> 97666 </t>
  </si>
  <si>
    <t>REMOÇÃO DE METAIS SANITÁRIOS, DE FORMA MANUAL, SEM REAPROVEITAMENTO. AF_12/2017</t>
  </si>
  <si>
    <t xml:space="preserve"> 3.3.9 </t>
  </si>
  <si>
    <t xml:space="preserve"> 97665 </t>
  </si>
  <si>
    <t>REMOÇÃO DE LUMINÁRIAS, DE FORMA MANUAL, SEM REAPROVEITAMENTO. AF_12/2017</t>
  </si>
  <si>
    <t xml:space="preserve"> 3.3.10 </t>
  </si>
  <si>
    <t xml:space="preserve"> 022654 </t>
  </si>
  <si>
    <t>RETIRADA BANCADAS E BANCAS</t>
  </si>
  <si>
    <t xml:space="preserve"> 3.3.11 </t>
  </si>
  <si>
    <t xml:space="preserve"> COMP QUIL 2 (SINAPI 97647) </t>
  </si>
  <si>
    <t>REMOÇÃO DE TELHAS CERÂMICA, DE FORMA MANUAL, SEM REAPROVEITAMENTO. (VÉSTIÁRIOS TÉRREO)</t>
  </si>
  <si>
    <t xml:space="preserve"> 3.3.12 </t>
  </si>
  <si>
    <t xml:space="preserve"> 022031 </t>
  </si>
  <si>
    <t>RETIRADA QUADROS ELETRICOS COM ATE 18 DISJUNTORES</t>
  </si>
  <si>
    <t xml:space="preserve"> 3.3.13 </t>
  </si>
  <si>
    <t xml:space="preserve"> COMP QUIL 3 (SINAPI 97647) </t>
  </si>
  <si>
    <t>REMOÇÃO DE TELHAS CERÂMICA, DE FORMA MANUAL, SEM REAPROVEITAMENTO. (REFEITÓRIO)</t>
  </si>
  <si>
    <t xml:space="preserve"> 3.3.14 </t>
  </si>
  <si>
    <t xml:space="preserve"> COMP QUIL 4 (SINAPI 97651) </t>
  </si>
  <si>
    <t>REMOÇÃO DE TESOURAS DE MADEIRA, COM VÃO MENOR QUE 8M, DE FORMA MANUAL, SEM REAPROVEITAMENTO. (REFEITÓRIO)</t>
  </si>
  <si>
    <t xml:space="preserve"> 3.3.15 </t>
  </si>
  <si>
    <t xml:space="preserve"> 97661 </t>
  </si>
  <si>
    <t>REMOÇÃO DE CABOS ELÉTRICOS, DE FORMA MANUAL, SEM REAPROVEITAMENTO. AF_12/2017</t>
  </si>
  <si>
    <t>INFRAESTRUTURA</t>
  </si>
  <si>
    <t xml:space="preserve"> 96619 </t>
  </si>
  <si>
    <t>LASTRO DE CONCRETO MAGRO, APLICADO EM BLOCOS DE COROAMENTO OU SAPATAS, ESPESSURA DE 5 CM. AF_08/2017</t>
  </si>
  <si>
    <t xml:space="preserve"> 96544 </t>
  </si>
  <si>
    <t>ARMAÇÃO DE BLOCO, VIGA BALDRAME OU SAPATA UTILIZANDO AÇO CA-50 DE 6,3 MM - MONTAGEM. AF_06/2017</t>
  </si>
  <si>
    <t>KG</t>
  </si>
  <si>
    <t xml:space="preserve"> 96545 </t>
  </si>
  <si>
    <t>ARMAÇÃO DE BLOCO, VIGA BALDRAME OU SAPATA UTILIZANDO AÇO CA-50 DE 8 MM - MONTAGEM. AF_06/2017</t>
  </si>
  <si>
    <t xml:space="preserve"> 96546 </t>
  </si>
  <si>
    <t>ARMAÇÃO DE BLOCO, VIGA BALDRAME OU SAPATA UTILIZANDO AÇO CA-50 DE 10 MM - MONTAGEM. AF_06/2017</t>
  </si>
  <si>
    <t xml:space="preserve"> 94971 </t>
  </si>
  <si>
    <t>CONCRETO FCK = 25MPA, TRAÇO 1:2,3:2,7 (EM MASSA SECA DE CIMENTO/ AREIA MÉDIA/ BRITA 1) - PREPARO MECÂNICO COM BETONEIRA 600 L. AF_05/2021</t>
  </si>
  <si>
    <t xml:space="preserve"> 96531 </t>
  </si>
  <si>
    <t>FABRICAÇÃO, MONTAGEM E DESMONTAGEM DE FÔRMA PARA BLOCO DE COROAMENTO, EM MADEIRA SERRADA, E=25 MM, 2 UTILIZAÇÕES. AF_06/2017</t>
  </si>
  <si>
    <t xml:space="preserve"> 96523 </t>
  </si>
  <si>
    <t>ESCAVAÇÃO MANUAL PARA BLOCO DE COROAMENTO OU SAPATA, COM PREVISÃO DE FÔRMA. AF_06/2017</t>
  </si>
  <si>
    <t xml:space="preserve"> COMP QUIL 54 </t>
  </si>
  <si>
    <t>LONA PLÁSTICA PRETA 150 MICRAS PARA INPERMEABILIZAÇÃO - FORNECIMENTO E INSTALAÇÃO. [ADAPTADA SINAPI (97087)]</t>
  </si>
  <si>
    <t xml:space="preserve"> 96547 </t>
  </si>
  <si>
    <t>ARMAÇÃO DE BLOCO, VIGA BALDRAME OU SAPATA UTILIZANDO AÇO CA-50 DE 12,5 MM - MONTAGEM. AF_06/2017</t>
  </si>
  <si>
    <t xml:space="preserve"> COMP QUIL 55 </t>
  </si>
  <si>
    <t>ESTACA RAÍZ, DIÂMETRO DE 20CM, SEM PRESENÇA DE ROCHA. [ADAPTADA SINAPI 06/21 (100929)]</t>
  </si>
  <si>
    <t xml:space="preserve"> 96530 </t>
  </si>
  <si>
    <t>FABRICAÇÃO, MONTAGEM E DESMONTAGEM DE FÔRMA PARA VIGA BALDRAME, EM MADEIRA SERRADA, E=25 MM, 1 UTILIZAÇÃO. AF_06/2017</t>
  </si>
  <si>
    <t>SUPERESTRUTURA</t>
  </si>
  <si>
    <t>CONCRETO</t>
  </si>
  <si>
    <t xml:space="preserve"> COMP QUIL 58 </t>
  </si>
  <si>
    <t>LAJE PRE-MOLD BETA 12 P/3,5KN/M2 VAO 4,1M INCL VIGOTAS TIJOLOS ARMADURA NEGATIVA CAPEAMENTO 3CM CONCRETO 25MPA ESCORAMENTO MATERIAIS E MAO DE OBRA. [ADAPTADA SINAPI 10/20 (74141/002)]</t>
  </si>
  <si>
    <t xml:space="preserve"> 92409 </t>
  </si>
  <si>
    <t>MONTAGEM E DESMONTAGEM DE FÔRMA DE PILARES RETANGULARES E ESTRUTURAS SIMILARES, PÉ-DIREITO SIMPLES, EM MADEIRA SERRADA, 1 UTILIZAÇÃO. AF_09/2020</t>
  </si>
  <si>
    <t xml:space="preserve"> 92446 </t>
  </si>
  <si>
    <t>MONTAGEM E DESMONTAGEM DE FÔRMA DE VIGA, ESCORAMENTO COM PONTALETE DE MADEIRA, PÉ-DIREITO SIMPLES, EM MADEIRA SERRADA, 1 UTILIZAÇÃO. AF_09/2020</t>
  </si>
  <si>
    <t xml:space="preserve"> 92776 </t>
  </si>
  <si>
    <t>ARMAÇÃO DE PILAR OU VIGA DE UMA ESTRUTURA CONVENCIONAL DE CONCRETO ARMADO EM UMA EDIFICAÇÃO TÉRREA OU SOBRADO UTILIZANDO AÇO CA-50 DE 6,3 MM - MONTAGEM. AF_12/2015</t>
  </si>
  <si>
    <t xml:space="preserve"> 92778 </t>
  </si>
  <si>
    <t>ARMAÇÃO DE PILAR OU VIGA DE UMA ESTRUTURA CONVENCIONAL DE CONCRETO ARMADO EM UMA EDIFICAÇÃO TÉRREA OU SOBRADO UTILIZANDO AÇO CA-50 DE 10,0 MM - MONTAGEM. AF_12/2015</t>
  </si>
  <si>
    <t xml:space="preserve"> COMP QUIL 59 </t>
  </si>
  <si>
    <t>CONCRETAGEM DE PILARES, FCK = 25 MPA,  COM USO DE BALDES EM EDIFICAÇÃO COM SEÇÃO MÉDIA DE PILARES MENOR OU IGUAL A 0,25 M² - LANÇAMENTO, ADENSAMENTO E ACABAMENTO. [ADAPTADA SINAPI (92718)]</t>
  </si>
  <si>
    <t xml:space="preserve"> COMP QUIL 60 </t>
  </si>
  <si>
    <t>CONCRETAGEM DE VIGAS E LAJES, FCK=20 MPA, PARA QUALQUER TIPO DE LAJE COM BALDES EM EDIFICAÇÃO TÉRREA, COM ÁREA MÉDIA DE LAJES MENOR OU IGUAL A 20 M² - LANÇAMENTO, ADENSAMENTO E ACABAMENTO. [ADAPTADA SINAPI (92741)]</t>
  </si>
  <si>
    <t xml:space="preserve"> COMP QUIL 61 </t>
  </si>
  <si>
    <t>CONCRETAGEM DE RADIER, PISO OU LAJE SOBRE SOLO, FCK 30 MPA, PARA ESPESSURA DE 10 CM - LANÇAMENTO, ADENSAMENTO E ACABAMENTO. [ADAPTADA SINAPI (97094)]</t>
  </si>
  <si>
    <t xml:space="preserve"> 92785 </t>
  </si>
  <si>
    <t>ARMAÇÃO DE LAJE DE UMA ESTRUTURA CONVENCIONAL DE CONCRETO ARMADO EM UMA EDIFICAÇÃO TÉRREA OU SOBRADO UTILIZANDO AÇO CA-50 DE 6,3 MM - MONTAGEM. AF_12/2015</t>
  </si>
  <si>
    <t xml:space="preserve"> 92786 </t>
  </si>
  <si>
    <t>ARMAÇÃO DE LAJE DE UMA ESTRUTURA CONVENCIONAL DE CONCRETO ARMADO EM UMA EDIFICAÇÃO TÉRREA OU SOBRADO UTILIZANDO AÇO CA-50 DE 8,0 MM - MONTAGEM. AF_12/2015</t>
  </si>
  <si>
    <t xml:space="preserve"> 92787 </t>
  </si>
  <si>
    <t>ARMAÇÃO DE LAJE DE UMA ESTRUTURA CONVENCIONAL DE CONCRETO ARMADO EM UMA EDIFICAÇÃO TÉRREA OU SOBRADO UTILIZANDO AÇO CA-50 DE 10,0 MM - MONTAGEM. AF_12/2015</t>
  </si>
  <si>
    <t>MADEIRA</t>
  </si>
  <si>
    <t xml:space="preserve"> 040057 </t>
  </si>
  <si>
    <t>PILAR MADEIRA DE LEI 20x20cm- BLOCO SERRADO EM BRUTO</t>
  </si>
  <si>
    <t>METÁLICA</t>
  </si>
  <si>
    <t xml:space="preserve"> COMP QUIL 64 </t>
  </si>
  <si>
    <t>ESTRUTURA EM AÇO PERIMETRAL PARA SUSTENTAÇÃO LAJE ÁREA 3 (ACRÉSCIMO DO 2º PAV) - MATERIAL E MÃO DE OBRA</t>
  </si>
  <si>
    <t>CJ</t>
  </si>
  <si>
    <t xml:space="preserve"> COMP QUIL 65 </t>
  </si>
  <si>
    <t>ESTRUTURA EM AÇO ELEVADOR PCD - MATERIAL E MÃO DE OBRA</t>
  </si>
  <si>
    <t>ALVENARIA / VEDAÇÃO / DIVISÓRIA</t>
  </si>
  <si>
    <t xml:space="preserve"> 87495 </t>
  </si>
  <si>
    <t>ALVENARIA DE VEDAÇÃO DE BLOCOS CERÂMICOS FURADOS NA HORIZONTAL DE 9X19X19CM (ESPESSURA 9CM) DE PAREDES COM ÁREA LÍQUIDA MENOR QUE 6M² SEM VÃOS E ARGAMASSA DE ASSENTAMENTO COM PREPARO EM BETONEIRA. AF_06/2014</t>
  </si>
  <si>
    <t xml:space="preserve"> 87503 </t>
  </si>
  <si>
    <t>ALVENARIA DE VEDAÇÃO DE BLOCOS CERÂMICOS FURADOS NA HORIZONTAL DE 9X19X19CM (ESPESSURA 9CM) DE PAREDES COM ÁREA LÍQUIDA MAIOR OU IGUAL A 6M² SEM VÃOS E ARGAMASSA DE ASSENTAMENTO COM PREPARO EM BETONEIRA. AF_06/2014</t>
  </si>
  <si>
    <t xml:space="preserve"> 87511 </t>
  </si>
  <si>
    <t>ALVENARIA DE VEDAÇÃO DE BLOCOS CERÂMICOS FURADOS NA HORIZONTAL DE 9X19X19CM (ESPESSURA 9CM) DE PAREDES COM ÁREA LÍQUIDA MENOR QUE 6M² COM VÃOS E ARGAMASSA DE ASSENTAMENTO COM PREPARO EM BETONEIRA. AF_06/2014</t>
  </si>
  <si>
    <t xml:space="preserve"> 87519 </t>
  </si>
  <si>
    <t>ALVENARIA DE VEDAÇÃO DE BLOCOS CERÂMICOS FURADOS NA HORIZONTAL DE 9X19X19CM (ESPESSURA 9CM) DE PAREDES COM ÁREA LÍQUIDA MAIOR OU IGUAL A 6M² COM VÃOS E ARGAMASSA DE ASSENTAMENTO COM PREPARO EM BETONEIRA. AF_06/2014</t>
  </si>
  <si>
    <t xml:space="preserve"> COMP QUIL 21 </t>
  </si>
  <si>
    <t>PAREDE COM PLACAS DE GESSO ACARTONADO (DRYWALL) RESISTENTE A UMIDADE (RU), PARA USO INTERNO, COM DUAS FACES SIMPLES E ESTRUTURA METÁLICA COM GUIAS SIMPLES, SEM VÃOS. [ADAPTADA SINAPI (96358)]</t>
  </si>
  <si>
    <t xml:space="preserve"> 102257 </t>
  </si>
  <si>
    <t>DIVISORIA SANITÁRIA, TIPO CABINE, EM PAINEL DE GRANILITE, ESP = 3CM, ASSENTADO COM ARGAMASSA COLANTE AC III-E, EXCLUSIVE FERRAGENS. AF_01/2021</t>
  </si>
  <si>
    <t xml:space="preserve"> 92543 </t>
  </si>
  <si>
    <t>TRAMA DE MADEIRA COMPOSTA POR TERÇAS PARA TELHADOS DE ATÉ 2 ÁGUAS PARA TELHA ONDULADA DE FIBROCIMENTO, METÁLICA, PLÁSTICA OU TERMOACÚSTICA, INCLUSO TRANSPORTE VERTICAL. AF_07/2019</t>
  </si>
  <si>
    <t xml:space="preserve"> 94207 </t>
  </si>
  <si>
    <t>TELHAMENTO COM TELHA ONDULADA DE FIBROCIMENTO E = 6 MM, COM RECOBRIMENTO LATERAL DE 1/4 DE ONDA PARA TELHADO COM INCLINAÇÃO MAIOR QUE 10°, COM ATÉ 2 ÁGUAS, INCLUSO IÇAMENTO. AF_07/2019</t>
  </si>
  <si>
    <t xml:space="preserve"> COMP QUIL 57 </t>
  </si>
  <si>
    <t>FABRICAÇÃO E INSTALAÇÃO DE TESOURA INTEIRA EM MADEIRA NÃO APARELHADA, VÃO DE 6 M, PARA TELHA CERÂMICA OU DE CONCRETO, INCLUSO IÇAMENTO. [ADAPTADA  SINAPI (92548)]</t>
  </si>
  <si>
    <t xml:space="preserve"> COMP QUIL 56 </t>
  </si>
  <si>
    <t>TRAMA DE MADEIRA COMPOSTA POR RIPAS, CAIBROS E TERÇAS PARA TELHADOS DE ATÉ 2 ÁGUAS PARA TELHA DE ENCAIXE DE CERÂMICA OU DE CONCRETO, INCLUSO TRANSPORTE VERTICAL. [ADAPTADA SINAPI (92539)]</t>
  </si>
  <si>
    <t xml:space="preserve"> 94442 </t>
  </si>
  <si>
    <t>TELHAMENTO COM TELHA CERÂMICA DE ENCAIXE, TIPO ROMANA, COM ATÉ 2 ÁGUAS, INCLUSO TRANSPORTE VERTICAL. AF_07/2019</t>
  </si>
  <si>
    <t xml:space="preserve"> 94201 </t>
  </si>
  <si>
    <t>TELHAMENTO COM TELHA CERÂMICA CAPA-CANAL, TIPO COLONIAL, COM ATÉ 2 ÁGUAS, INCLUSO TRANSPORTE VERTICAL. AF_07/2019</t>
  </si>
  <si>
    <t>ESQUADRIAS</t>
  </si>
  <si>
    <t xml:space="preserve"> 100685 </t>
  </si>
  <si>
    <t>KIT DE PORTA DE MADEIRA PARA VERNIZ, SEMI-OCA (LEVE OU MÉDIA), PADRÃO MÉDIO, 90X210CM, ESPESSURA DE 3,5CM, ITENS INCLUSOS: DOBRADIÇAS, MONTAGEM E INSTALAÇÃO DE BATENTE, FECHADURA COM EXECUÇÃO DO FURO - FORNECIMENTO E INSTALAÇÃO. AF_12/2019</t>
  </si>
  <si>
    <t xml:space="preserve"> COMP QUIL 9 </t>
  </si>
  <si>
    <t>KIT DE PORTA DE MADEIRA PARA VERNIZ, SEMI-OCA (LEVE OU MÉDIA), PADRÃO MÉDIO, 90X210CM, ESPESSURA DE 3,5CM, ITENS INCLUSOS: PUXADOR HORIZONTAL PCD, PLACA RESISTENTE A IMPACTO, DOBRADIÇAS, MONTAGEM E INSTALAÇÃO DE BATENTE E FECHADURA COM EXECUÇÃO DO FURO - FORNECIMENTO E INSTALAÇÃO [ADAPTADA SINAPI 100685]</t>
  </si>
  <si>
    <t xml:space="preserve"> 10.3 </t>
  </si>
  <si>
    <t xml:space="preserve"> 100680 </t>
  </si>
  <si>
    <t>KIT DE PORTA DE MADEIRA PARA VERNIZ, SEMI-OCA (LEVE OU MÉDIA), PADRÃO MÉDIO, 70X210CM, ESPESSURA DE 3,5CM, ITENS INCLUSOS: DOBRADIÇAS, MONTAGEM E INSTALAÇÃO DE BATENTE, FECHADURA COM EXECUÇÃO DO FURO - FORNECIMENTO E INSTALAÇÃO. AF_12/2019</t>
  </si>
  <si>
    <t xml:space="preserve"> 10.4 </t>
  </si>
  <si>
    <t xml:space="preserve"> 91341 </t>
  </si>
  <si>
    <t>PORTA EM ALUMÍNIO DE ABRIR TIPO VENEZIANA COM GUARNIÇÃO, FIXAÇÃO COM PARAFUSOS - FORNECIMENTO E INSTALAÇÃO. AF_12/2019</t>
  </si>
  <si>
    <t xml:space="preserve"> 90830 </t>
  </si>
  <si>
    <t>FECHADURA DE EMBUTIR COM CILINDRO, EXTERNA, COMPLETA, ACABAMENTO PADRÃO MÉDIO, INCLUSO EXECUÇÃO DE FURO - FORNECIMENTO E INSTALAÇÃO. AF_12/2019</t>
  </si>
  <si>
    <t xml:space="preserve"> 100705 </t>
  </si>
  <si>
    <t>TARJETA TIPO LIVRE/OCUPADO PARA PORTA DE BANHEIRO. AF_12/2019</t>
  </si>
  <si>
    <t xml:space="preserve"> COMP QUIL 5 </t>
  </si>
  <si>
    <t>JANELA DE MADEIRA (CEDRINHO/ANGELIM OU EQUIV.) DE CORRER PARA VIDR0 COM 2 FOLHAS, COM BATENTE, ALIZAR E FERRAGENS. EXCLUSIVE VIDROS, ACABAMENTO E CONTRAMARCO. FORNECIMENTO E INSTALAÇÃO.</t>
  </si>
  <si>
    <t xml:space="preserve"> COMP QUIL 28 </t>
  </si>
  <si>
    <t>PORTA CORRER 2 FOLHAS (2,12X2,10)M EM VIDRO TEMPERADO E = 10 MM - FORNECIMENTO E INSTALAÇÃO [ADAPTADA SINAPI (102181 e 102183)]</t>
  </si>
  <si>
    <t xml:space="preserve"> COMP QUIL 6 </t>
  </si>
  <si>
    <t>JANELA DE MADEIRA - CEDRINHO/ANGELIM OU EQUIVALENTE DA REGIÃO -  TIPO GUILHOTINA PARA VIDRO, COM BATENTE, ALIZAR E FERRAGENS. EXCLUSIVE VIDROS, ACABAMENTO E CONTRAMARCO. FORNECIMENTO E INSTALAÇÃO.</t>
  </si>
  <si>
    <t xml:space="preserve"> COMP QUIL 8 (SINAPI 100669) </t>
  </si>
  <si>
    <t>JANELA DE MADEIRA (PINUS/EUCALIPTO OU EQUIV.) TIPO BASCULANTE PARA VIDRO, COM BATENTE, ALIZAR E FERRAGENS. EXCLUSIVE VIDROS, ACABAMENTO E CONTRAMARCO. FORNECIMENTO E INSTALAÇÃO.</t>
  </si>
  <si>
    <t xml:space="preserve"> COMP QUIL 7 </t>
  </si>
  <si>
    <t>JANELA DE VIDRO TEMPERADO, DE CORRER, 100X140 CM, ESPESSURA 10 MM, INCLUSIVE ACESSÓRIOS.</t>
  </si>
  <si>
    <t xml:space="preserve"> COMP QUIL 29 </t>
  </si>
  <si>
    <t>VIDRO TEMPERADO INCOLOR 6MM (GUARDA-CORPO 2º PAV) - FORNECIMENTO E INSTALAÇÃO</t>
  </si>
  <si>
    <t xml:space="preserve"> COMP QUIL 30 </t>
  </si>
  <si>
    <t>PAINÉIS LATERAIS E DE ACABAMENTO J6 NA CAIXA ELEVADOR EM VIDRO TEMPERADO INCOLOR 10MM - FORNECIMENTO E INSTALAÇÃO</t>
  </si>
  <si>
    <t xml:space="preserve"> COMP QUIL 33 </t>
  </si>
  <si>
    <t>BALCÃO EM MADEIRA PARA JB3 [ADAPTADA ORSE (2012)]</t>
  </si>
  <si>
    <t>INSTALAÇÕES HIDROSSANITÁRIAS</t>
  </si>
  <si>
    <t xml:space="preserve"> 11.1 </t>
  </si>
  <si>
    <t>ÁGUA</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</si>
  <si>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</si>
  <si>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</si>
  <si>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</si>
  <si>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</si>
  <si>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91788 </t>
  </si>
  <si>
    <t>(COMPOSIÇÃO REPRESENTATIVA) DO SERVIÇO DE INSTALAÇÃO DE TUBOS DE PVC, SOLDÁVEL, ÁGUA FRIA, DN 50 MM (INSTALADO EM PRUMADA), INCLUSIVE CONEXÕES, CORTES E FIXAÇÕES, PARA PRÉDIOS. AF_10/2015</t>
  </si>
  <si>
    <t xml:space="preserve"> 89450 </t>
  </si>
  <si>
    <t>TUBO, PVC, SOLDÁVEL, DN 60MM, INSTALADO EM PRUMADA DE ÁGUA - FORNECIMENTO E INSTALAÇÃO. AF_12/2014</t>
  </si>
  <si>
    <t xml:space="preserve"> 91789 </t>
  </si>
  <si>
    <t>(COMPOSIÇÃO REPRESENTATIVA) DO SERVIÇO DE INSTALAÇÃO DE TUBOS DE PVC, SÉRIE R, ÁGUA PLUVIAL, DN 75 MM (INSTALADO EM RAMAL DE ENCAMINHAMENTO, OU CONDUTORES VERTICAIS), INCLUSIVE CONEXÕES, CORTE E FIXAÇÕES, PARA PRÉDIOS. AF_10/2015</t>
  </si>
  <si>
    <t xml:space="preserve"> 90443 </t>
  </si>
  <si>
    <t>RASGO EM ALVENARIA PARA RAMAIS/ DISTRIBUIÇÃO COM DIAMETROS MENORES OU IGUAIS A 40 MM. AF_05/2015</t>
  </si>
  <si>
    <t xml:space="preserve"> 90466 </t>
  </si>
  <si>
    <t>CHUMBAMENTO LINEAR EM ALVENARIA PARA RAMAIS/DISTRIBUIÇÃO COM DIÂMETROS MENORES OU IGUAIS A 40 MM. AF_05/2015</t>
  </si>
  <si>
    <t xml:space="preserve"> 91222 </t>
  </si>
  <si>
    <t>RASGO EM ALVENARIA PARA RAMAIS/ DISTRIBUIÇÃO COM DIÂMETROS MAIORES QUE 40 MM E MENORES OU IGUAIS A 75 MM. AF_05/2015</t>
  </si>
  <si>
    <t xml:space="preserve"> 90467 </t>
  </si>
  <si>
    <t>CHUMBAMENTO LINEAR EM ALVENARIA PARA RAMAIS/DISTRIBUIÇÃO COM DIÂMETROS MAIORES QUE 40 MM E MENORES OU IGUAIS A 75 MM. AF_05/2015</t>
  </si>
  <si>
    <t xml:space="preserve"> 91185 </t>
  </si>
  <si>
    <t>FIXAÇÃO DE TUBOS HORIZONTAIS DE PVC, CPVC OU COBRE DIÂMETROS MENORES OU IGUAIS A 40 MM COM ABRAÇADEIRA METÁLICA FLEXÍVEL 18 MM, FIXADA DIRETAMENTE NA LAJE. AF_05/2015</t>
  </si>
  <si>
    <t xml:space="preserve"> 91186 </t>
  </si>
  <si>
    <t>FIXAÇÃO DE TUBOS HORIZONTAIS DE PVC, CPVC OU COBRE DIÂMETROS MAIORES QUE 40 MM E MENORES OU IGUAIS A 75 MM COM ABRAÇADEIRA METÁLICA FLEXÍVEL 18 MM, FIXADA DIRETAMENTE NA LAJE. AF_05/2015</t>
  </si>
  <si>
    <t xml:space="preserve"> 89987 </t>
  </si>
  <si>
    <t>REGISTRO DE GAVETA BRUTO, LATÃO, ROSCÁVEL, 3/4", COM ACABAMENTO E CANOPLA CROMADOS - FORNECIMENTO E INSTALAÇÃO. AF_08/2021</t>
  </si>
  <si>
    <t xml:space="preserve"> 94792 </t>
  </si>
  <si>
    <t>REGISTRO DE GAVETA BRUTO, LATÃO, ROSCÁVEL, 1", COM ACABAMENTO E CANOPLA CROMADOS - FORNECIMENTO E INSTALAÇÃO. AF_08/2021</t>
  </si>
  <si>
    <t xml:space="preserve"> 94794 </t>
  </si>
  <si>
    <t>REGISTRO DE GAVETA BRUTO, LATÃO, ROSCÁVEL, 1 1/2", COM ACABAMENTO E CANOPLA CROMADOS - FORNECIMENTO E INSTALAÇÃO. AF_08/2021</t>
  </si>
  <si>
    <t xml:space="preserve"> 89985 </t>
  </si>
  <si>
    <t>REGISTRO DE PRESSÃO BRUTO, LATÃO, ROSCÁVEL, 3/4", COM ACABAMENTO E CANOPLA CROMADOS - FORNECIMENTO E INSTALAÇÃO. AF_08/2021</t>
  </si>
  <si>
    <t xml:space="preserve"> 99635 </t>
  </si>
  <si>
    <t>VÁLVULA DE DESCARGA METÁLICA, BASE 1 1/2", ACABAMENTO METALICO CROMADO - FORNECIMENTO E INSTALAÇÃO. AF_08/2021</t>
  </si>
  <si>
    <t xml:space="preserve"> 94495 </t>
  </si>
  <si>
    <t>REGISTRO DE GAVETA BRUTO, LATÃO, ROSCÁVEL, 1" - FORNECIMENTO E INSTALAÇÃO. AF_08/2021</t>
  </si>
  <si>
    <t xml:space="preserve"> 190414 </t>
  </si>
  <si>
    <t>DUCHA HIGIENICA FORUSI ABS SMALL 1856-C50</t>
  </si>
  <si>
    <t xml:space="preserve"> 94498 </t>
  </si>
  <si>
    <t>REGISTRO DE GAVETA BRUTO, LATÃO, ROSCÁVEL, 2" - FORNECIMENTO E INSTALAÇÃO. AF_08/2021</t>
  </si>
  <si>
    <t xml:space="preserve"> 94499 </t>
  </si>
  <si>
    <t>REGISTRO DE GAVETA BRUTO, LATÃO, ROSCÁVEL, 2 1/2" - FORNECIMENTO E INSTALAÇÃO. AF_08/2021</t>
  </si>
  <si>
    <t xml:space="preserve"> 93358 </t>
  </si>
  <si>
    <t>ESCAVAÇÃO MANUAL DE VALA COM PROFUNDIDADE MENOR OU IGUAL A 1,30 M. AF_02/2021</t>
  </si>
  <si>
    <t xml:space="preserve"> 94342 </t>
  </si>
  <si>
    <t>ATERRO MANUAL DE VALAS COM AREIA PARA ATERRO E COMPACTAÇÃO MECANIZADA. AF_05/2016</t>
  </si>
  <si>
    <t xml:space="preserve"> 96995 </t>
  </si>
  <si>
    <t>REATERRO MANUAL APILOADO COM SOQUETE. AF_10/2017</t>
  </si>
  <si>
    <t>ESGOTO</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</si>
  <si>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</si>
  <si>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</si>
  <si>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</si>
  <si>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</si>
  <si>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</si>
  <si>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</si>
  <si>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102264 </t>
  </si>
  <si>
    <t>TUBO DE PVC BRANCO PARA REDE COLETORA DE ESGOTO CONDOMINIAL DE PAREDE MACIÇA, DN 100 MM, JUNTA ELÁSTICA - FORNECIMENTO E ASSENTAMENTO. AF_01/2021</t>
  </si>
  <si>
    <t xml:space="preserve"> 90695 </t>
  </si>
  <si>
    <t>TUBO DE PVC PARA REDE COLETORA DE ESGOTO DE PAREDE MACIÇA, DN 150 MM, JUNTA ELÁSTICA  - FORNECIMENTO E ASSENTAMENTO. AF_01/2021</t>
  </si>
  <si>
    <t xml:space="preserve"> 90444 </t>
  </si>
  <si>
    <t>RASGO EM CONTRAPISO PARA RAMAIS/ DISTRIBUIÇÃO COM DIÂMETROS MENORES OU IGUAIS A 40 MM. AF_05/2015</t>
  </si>
  <si>
    <t xml:space="preserve"> 90468 </t>
  </si>
  <si>
    <t>CHUMBAMENTO LINEAR EM CONTRAPISO PARA RAMAIS/DISTRIBUIÇÃO COM DIÂMETROS MENORES OU IGUAIS A 40 MM. AF_05/2015</t>
  </si>
  <si>
    <t xml:space="preserve"> 90445 </t>
  </si>
  <si>
    <t>RASGO EM CONTRAPISO PARA RAMAIS/ DISTRIBUIÇÃO COM DIÂMETROS MAIORES QUE 40 MM E MENORES OU IGUAIS A 75 MM. AF_05/2015</t>
  </si>
  <si>
    <t xml:space="preserve"> 90469 </t>
  </si>
  <si>
    <t>CHUMBAMENTO LINEAR EM CONTRAPISO PARA RAMAIS/DISTRIBUIÇÃO COM DIÂMETROS MAIORES QUE 40 MM E MENORES OU IGUAIS A 75 MM. AF_05/2015</t>
  </si>
  <si>
    <t xml:space="preserve"> 90446 </t>
  </si>
  <si>
    <t>RASGO EM CONTRAPISO PARA RAMAIS/ DISTRIBUIÇÃO COM DIÂMETROS MAIORES QUE 75 MM. AF_05/2015</t>
  </si>
  <si>
    <t xml:space="preserve"> 90470 </t>
  </si>
  <si>
    <t>CHUMBAMENTO LINEAR EM CONTRAPISO PARA RAMAIS/DISTRIBUIÇÃO COM DIÂMETROS MAIORES QUE 75 MM. AF_05/2015</t>
  </si>
  <si>
    <t xml:space="preserve"> 89710 </t>
  </si>
  <si>
    <t>RALO SECO, PVC, DN 100 X 40 MM, JUNTA SOLDÁVEL, FORNECIDO E INSTALADO EM RAMAL DE DESCARGA OU EM RAMAL DE ESGOTO SANITÁRIO. AF_12/2014</t>
  </si>
  <si>
    <t xml:space="preserve"> 89707 </t>
  </si>
  <si>
    <t>CAIXA SIFONADA, PVC, DN 100 X 100 X 50 MM, JUNTA ELÁSTICA, FORNECIDA E INSTALADA EM RAMAL DE DESCARGA OU EM RAMAL DE ESGOTO SANITÁRIO. AF_12/2014</t>
  </si>
  <si>
    <t xml:space="preserve"> COMP QUIL 34 </t>
  </si>
  <si>
    <t>CAIXA SIFONADA, PVC, DN 150 X 150 X 50 MM, JUNTA ELÁSTICA, FORNECIDA E INSTALADA EM RAMAL DE DESCARGA OU EM RAMAL DE ESGOTO SANITÁRIO. [ADAPTADA SINAPI (89707)]</t>
  </si>
  <si>
    <t xml:space="preserve"> 89708 </t>
  </si>
  <si>
    <t>CAIXA SIFONADA, PVC, DN 150 X 185 X 75 MM, JUNTA ELÁSTICA, FORNECIDA E INSTALADA EM RAMAL DE DESCARGA OU EM RAMAL DE ESGOTO SANITÁRIO. AF_12/2014</t>
  </si>
  <si>
    <t xml:space="preserve"> 98109 </t>
  </si>
  <si>
    <t>CAIXA DE GORDURA ESPECIAL (CAPACIDADE: 312 L - PARA ATÉ 146 PESSOAS SERVIDAS NO PICO), RETANGULAR, EM ALVENARIA COM BLOCOS DE CONCRETO, DIMENSÕES INTERNAS = 0,4X1,2 M, ALTURA INTERNA = 1 M. AF_12/2020</t>
  </si>
  <si>
    <t xml:space="preserve"> 97974 </t>
  </si>
  <si>
    <t>POÇO DE INSPEÇÃO CIRCULAR PARA ESGOTO, EM CONCRETO PRÉ-MOLDADO, DIÂMETRO INTERNO = 0,6 M, PROFUNDIDADE = 1 M, EXCLUINDO TAMPÃO. AF_12/2020</t>
  </si>
  <si>
    <t>LOUÇAS E METAIS</t>
  </si>
  <si>
    <t xml:space="preserve"> COMP QUIL 24 </t>
  </si>
  <si>
    <t>BANCADA DE GRANITO CINZA POLIDO PARA COZINHA E ÁREA DE SERVIÇO, 60 CM DE LARGURA - FORNECIMENTO E INSTALAÇÃO  [ADAPTADA SINAPI 86889 / 98685]</t>
  </si>
  <si>
    <t xml:space="preserve"> COMP QUIL 25 </t>
  </si>
  <si>
    <t>BANCADA DE GRANITO CINZA POLIDO PARA COZINHA E BANHEIROS, 50 CM DE LARGURA - FORNECIMENTO E INSTALAÇÃO  [ADAPTADA SINAPI 86889 / 98685]</t>
  </si>
  <si>
    <t xml:space="preserve"> COMP QUIL 27 </t>
  </si>
  <si>
    <t>BANCADA DE GRANITO CINZA POLIDO PARA CUBA DE SEMI-ENCAIXE, 30 CM DE LARGURA - FORNECIMENTO E INSTALAÇÃO  [ADAPTADA SINAPI 86889 / 98685]</t>
  </si>
  <si>
    <t xml:space="preserve"> COMP QUIL 26 </t>
  </si>
  <si>
    <t>RODABANCADA / FRONTÃO EM GRANITO CINZA. [ADAPTADA SINAPI (98685)]</t>
  </si>
  <si>
    <t xml:space="preserve"> 86936 </t>
  </si>
  <si>
    <t>CUBA DE EMBUTIR DE AÇO INOXIDÁVEL MÉDIA, INCLUSO VÁLVULA TIPO AMERICANA E SIFÃO TIPO GARRAFA EM METAL CROMADO - FORNECIMENTO E INSTALAÇÃO. AF_01/2020</t>
  </si>
  <si>
    <t xml:space="preserve"> 86909 </t>
  </si>
  <si>
    <t>TORNEIRA CROMADA TUBO MÓVEL, DE MESA, 1/2 OU 3/4, PARA PIA DE COZINHA, PADRÃO ALTO - FORNECIMENTO E INSTALAÇÃO. AF_01/2020</t>
  </si>
  <si>
    <t xml:space="preserve"> COMP QUIL 12 </t>
  </si>
  <si>
    <t>LAVATÓRIO SEMI-ENCAIXE LOUÇA BRANCA, INCLUSO SIFÃO TIPO GARRAFA, VÁLVULA E ENGATE FLEXÍVEL DE 40CM EM METAL CROMADO - FORNECIMENTO E INSTALAÇÃO. [ADAPTADA SINAPI 86941]</t>
  </si>
  <si>
    <t xml:space="preserve"> 86938 </t>
  </si>
  <si>
    <t>CUBA DE EMBUTIR OVAL EM LOUÇA BRANCA, 35 X 50CM OU EQUIVALENTE, INCLUSO VÁLVULA E SIFÃO TIPO GARRAFA EM METAL CROMADO - FORNECIMENTO E INSTALAÇÃO. AF_01/2020</t>
  </si>
  <si>
    <t xml:space="preserve"> 86915 </t>
  </si>
  <si>
    <t>TORNEIRA CROMADA DE MESA, 1/2 OU 3/4, PARA LAVATÓRIO, PADRÃO MÉDIO - FORNECIMENTO E INSTALAÇÃO. AF_01/2020</t>
  </si>
  <si>
    <t xml:space="preserve"> 86942 </t>
  </si>
  <si>
    <t>LAVATÓRIO LOUÇA BRANCA SUSPENSO, 29,5 X 39CM OU EQUIVALENTE, PADRÃO POPULAR, INCLUSO SIFÃO TIPO GARRAFA EM PVC, VÁLVULA E ENGATE FLEXÍVEL 30CM EM PLÁSTICO E TORNEIRA CROMADA DE MESA, PADRÃO POPULAR - FORNECIMENTO E INSTALAÇÃO. AF_01/2020</t>
  </si>
  <si>
    <t xml:space="preserve"> COMP QUIL 11 </t>
  </si>
  <si>
    <t>TANQUE AÇO INOXIDÁVEL, INCLUSO SIFÃO TIPO GARRAFA EM METAL CROMADO, VÁLVULA METÁLICA E TORNEIRA DE METAL CROMADO PADRÃO MÉDIO - FORNECIMENTO E INSTALAÇÃO. [ADAPTADA SINAPI 86922]</t>
  </si>
  <si>
    <t xml:space="preserve"> 86931 </t>
  </si>
  <si>
    <t>VASO SANITÁRIO SIFONADO COM CAIXA ACOPLADA LOUÇA BRANCA, INCLUSO ENGATE FLEXÍVEL EM PLÁSTICO BRANCO, 1/2  X 40CM - FORNECIMENTO E INSTALAÇÃO. AF_01/2020</t>
  </si>
  <si>
    <t xml:space="preserve"> 100849 </t>
  </si>
  <si>
    <t>ASSENTO SANITÁRIO CONVENCIONAL - FORNECIMENTO E INSTALACAO. AF_01/2020</t>
  </si>
  <si>
    <t xml:space="preserve"> 95472 </t>
  </si>
  <si>
    <t>VASO SANITARIO SIFONADO CONVENCIONAL PARA PCD SEM FURO FRONTAL COM LOUÇA BRANCA SEM ASSENTO, INCLUSO CONJUNTO DE LIGAÇÃO PARA BACIA SANITÁRIA AJUSTÁVEL - FORNECIMENTO E INSTALAÇÃO. AF_01/2020</t>
  </si>
  <si>
    <t xml:space="preserve"> 190884 </t>
  </si>
  <si>
    <t>ASSENTO SANITARIO ELEVADO ALMOFADADO 16,5CM - ASTRA</t>
  </si>
  <si>
    <t xml:space="preserve"> 100868 </t>
  </si>
  <si>
    <t>BARRA DE APOIO RETA, EM ACO INOX POLIDO, COMPRIMENTO 80 CM,  FIXADA NA PAREDE - FORNECIMENTO E INSTALAÇÃO. AF_01/2020</t>
  </si>
  <si>
    <t xml:space="preserve"> 100863 </t>
  </si>
  <si>
    <t>BARRA DE APOIO EM "L", EM ACO INOX POLIDO 70 X 70 CM, FIXADA NA PAREDE - FORNECIMENTO E INSTALACAO. AF_01/2020</t>
  </si>
  <si>
    <t xml:space="preserve"> 100860 </t>
  </si>
  <si>
    <t>CHUVEIRO ELÉTRICO COMUM CORPO PLÁSTICO, TIPO DUCHA  FORNECIMENTO E INSTALAÇÃO. AF_01/2020</t>
  </si>
  <si>
    <t xml:space="preserve"> 100875 </t>
  </si>
  <si>
    <t>BANCO ARTICULADO, EM ACO INOX, PARA PCD, FIXADO NA PAREDE - FORNECIMENTO E INSTALAÇÃO. AF_01/2020</t>
  </si>
  <si>
    <t>FOSSA, FILTRO E SUMIDOURO</t>
  </si>
  <si>
    <t xml:space="preserve"> 98055 </t>
  </si>
  <si>
    <t>TANQUE SÉPTICO CIRCULAR, EM CONCRETO PRÉ-MOLDADO, DIÂMETRO INTERNO = 2,38 M, ALTURA INTERNA = 2,50 M, VOLUME ÚTIL: 10009,8 L (PARA 69 CONTRIBUINTES). AF_12/2020</t>
  </si>
  <si>
    <t xml:space="preserve"> 98061 </t>
  </si>
  <si>
    <t>FILTRO ANAERÓBIO CIRCULAR, EM CONCRETO PRÉ-MOLDADO, DIÂMETRO INTERNO = 2,88 M, ALTURA INTERNA = 1,50 M, VOLUME ÚTIL: 7817,3 L (PARA 75 CONTRIBUINTES). AF_12/2020</t>
  </si>
  <si>
    <t xml:space="preserve"> 98065 </t>
  </si>
  <si>
    <t>SUMIDOURO CIRCULAR, EM CONCRETO PRÉ-MOLDADO, DIÂMETRO INTERNO = 2,88 M, ALTURA INTERNA = 3,0 M, ÁREA DE INFILTRAÇÃO: 31,4 M² (PARA 12 CONTRIBUINTES). AF_12/2020</t>
  </si>
  <si>
    <t xml:space="preserve"> 97897 </t>
  </si>
  <si>
    <t>CAIXA ENTERRADA HIDRÁULICA RETANGULAR, EM CONCRETO PRÉ-MOLDADO, DIMENSÕES INTERNAS: 0,6X0,6X0,5 M. AF_12/2020</t>
  </si>
  <si>
    <t>INSTALAÇÕES ELÉTRICAS</t>
  </si>
  <si>
    <t xml:space="preserve"> 12.1 </t>
  </si>
  <si>
    <t>ALIMENTADOR</t>
  </si>
  <si>
    <t>QDG (Área Externa)</t>
  </si>
  <si>
    <t xml:space="preserve"> 83463 </t>
  </si>
  <si>
    <t>QUADRO DE DISTRIBUICAO DE ENERGIA EM CHAPA DE ACO GALVANIZADO, PARA 12 DISJUNTORES TERMOMAGNETICOS MONOPOLARES, COM BARRAMENTO TRIFASICO E NEUTRO - FORNECIMENTO E INSTALACAO</t>
  </si>
  <si>
    <t xml:space="preserve"> COMP ELETRICA 21 </t>
  </si>
  <si>
    <t>DISJUNTOR TERMOMAGNÉTICO 125A BIPOLAR PADRÃO DIN</t>
  </si>
  <si>
    <t xml:space="preserve"> COMP ELETRICA 23 </t>
  </si>
  <si>
    <t>DISJUNTOR TERMOMAGNÉTICO 80A BIPOLAR PADRÃO DIN - FORNECIMENTO E INSTALAÇÃO</t>
  </si>
  <si>
    <t xml:space="preserve"> COMP ELETRICA 33 </t>
  </si>
  <si>
    <t>SUPRESSOR DE SURTO ATMOFÉRICO PARA REDE ELÉTRICA - FORNECIMENTO E INSTALAÇÃO</t>
  </si>
  <si>
    <t>Caixa de Entrada de Energia CMS-200 Light S/A</t>
  </si>
  <si>
    <t xml:space="preserve"> COMP ELETRICA 24 </t>
  </si>
  <si>
    <t>CAIXA DE PROTEÇÃO PARA MEDIDOR DE BAIXA TENSÃO PADRÃO LIGHT S/A</t>
  </si>
  <si>
    <t>Infraestrutura Civil</t>
  </si>
  <si>
    <t xml:space="preserve"> 73798/001 </t>
  </si>
  <si>
    <t>DUTO ESPIRAL FLEXIVEL SINGELO PEAD D=50MM(2") REVESTIDO COM PVC COM FIO GUIA DE ACO GALVANIZADO, LANCADO DIRETO NO SOLO, INCL CONEXOES</t>
  </si>
  <si>
    <t xml:space="preserve"> 79482 </t>
  </si>
  <si>
    <t>ATERRO COM AREIA COM ADENSAMENTO HIDRAULICO</t>
  </si>
  <si>
    <t xml:space="preserve"> 92986 </t>
  </si>
  <si>
    <t>CABO DE COBRE FLEXÍVEL ISOLADO, 35 MM², ANTI-CHAMA 0,6/1,0 KV, PARA DISTRIBUIÇÃO - FORNECIMENTO E INSTALAÇÃO. AF_12/2015</t>
  </si>
  <si>
    <t xml:space="preserve"> 91935 </t>
  </si>
  <si>
    <t>CABO DE COBRE FLEXÍVEL ISOLADO, 16 MM², ANTI-CHAMA 0,6/1,0 KV, PARA CIRCUITOS TERMINAIS - FORNECIMENTO E INSTALAÇÃO. AF_12/2015</t>
  </si>
  <si>
    <t xml:space="preserve"> 97892 </t>
  </si>
  <si>
    <t>CAIXA ENTERRADA ELÉTRICA RETANGULAR, EM ALVENARIA COM BLOCOS DE CONCRETO, FUNDO COM BRITA, DIMENSÕES INTERNAS: 0,6X0,6X0,6 M. AF_12/2020</t>
  </si>
  <si>
    <t>Aterramento</t>
  </si>
  <si>
    <t xml:space="preserve"> 96985 </t>
  </si>
  <si>
    <t>HASTE DE ATERRAMENTO 5/8  PARA SPDA - FORNECIMENTO E INSTALAÇÃO. AF_12/2017</t>
  </si>
  <si>
    <t xml:space="preserve"> 72254 </t>
  </si>
  <si>
    <t>CABO DE COBRE NU 50MM2 - FORNECIMENTO E INSTALACAO</t>
  </si>
  <si>
    <t xml:space="preserve"> COMP ELETRICA 26 </t>
  </si>
  <si>
    <t>GRAMPO METÁLICO PARA HASTE DE ATERRAMENTO 5/8" TIPO OLHAL - FORNECIMENTO E ISNTALAÇÃO</t>
  </si>
  <si>
    <t xml:space="preserve"> 98111 </t>
  </si>
  <si>
    <t>CAIXA DE INSPEÇÃO PARA ATERRAMENTO, CIRCULAR, EM POLIETILENO, DIÂMETRO INTERNO = 0,3 M. AF_12/2020</t>
  </si>
  <si>
    <t xml:space="preserve"> 91871 </t>
  </si>
  <si>
    <t>ELETRODUTO RÍGIDO ROSCÁVEL, PVC, DN 25 MM (3/4"), PARA CIRCUITOS TERMINAIS, INSTALADO EM PAREDE - FORNECIMENTO E INSTALAÇÃO. AF_12/2015</t>
  </si>
  <si>
    <t>SUBESTAÇÃO</t>
  </si>
  <si>
    <t xml:space="preserve"> 73780/001 </t>
  </si>
  <si>
    <t>CHAVE FUSIVEL UNIPOLAR, 15KV - 100A, EQUIPADA COM COMANDO PARA HASTE DE MANOBRA .       FORNECIMENTO E INSTALAÇÃO.</t>
  </si>
  <si>
    <t xml:space="preserve"> 95751 </t>
  </si>
  <si>
    <t>ELETRODUTO DE AÇO GALVANIZADO, CLASSE SEMI PESADO, DN 32 MM (1 1/4), APARENTE, INSTALADO EM PAREDE - FORNECIMENTO E INSTALAÇÃO. AF_11/2016_P</t>
  </si>
  <si>
    <t xml:space="preserve"> 95759 </t>
  </si>
  <si>
    <t>LUVA DE EMENDA PARA ELETRODUTO, AÇO GALVANIZADO, DN 32 MM (1 1/4</t>
  </si>
  <si>
    <t xml:space="preserve"> 97482 </t>
  </si>
  <si>
    <t>CURVA 90 GRAUS, EM AÇO, CONEXÃO SOLDADA, DN 32 (1 1/4"), INSTALADO EM REDE DE ALIMENTAÇÃO PARA HIDRANTE - FORNECIMENTO E INSTALAÇÃO. AF_10/2020</t>
  </si>
  <si>
    <t xml:space="preserve"> COMP ELETRICA 27 </t>
  </si>
  <si>
    <t>CABEÇOTE PARA ELETRODUTO E CABOS ALIMENTADORES DE 1 e 1/4" - FORNECIMENTO E INSTALAÇÃO</t>
  </si>
  <si>
    <t xml:space="preserve"> 102104 </t>
  </si>
  <si>
    <t>TRANSFORMADOR DE DISTRIBUIÇÃO, 75 KVA, TRIFÁSICO, 60 HZ, CLASSE 15 KV, IMERSO EM ÓLEO MINERAL, INSTALAÇÃO EM POSTE (NÃO INCLUSO SUPORTE) - FORNECIMENTO E INSTALAÇÃO. AF_12/2020</t>
  </si>
  <si>
    <t xml:space="preserve"> 91634 </t>
  </si>
  <si>
    <t>GUINDAUTO HIDRÁULICO, CAPACIDADE MÁXIMA DE CARGA 6500 KG, MOMENTO MÁXIMO DE CARGA 5,8 TM, ALCANCE MÁXIMO HORIZONTAL 7,60 M, INCLUSIVE CAMINHÃO TOCO PBT 9.700 KG, POTÊNCIA DE 160 CV - CHP DIURNO. AF_08/2015</t>
  </si>
  <si>
    <t>CHP</t>
  </si>
  <si>
    <t xml:space="preserve"> 91635 </t>
  </si>
  <si>
    <t>GUINDAUTO HIDRÁULICO, CAPACIDADE MÁXIMA DE CARGA 6500 KG, MOMENTO MÁXIMO DE CARGA 5,8 TM, ALCANCE MÁXIMO HORIZONTAL 7,60 M, INCLUSIVE CAMINHÃO TOCO PBT 9.700 KG, POTÊNCIA DE 160 CV - CHI DIURNO. AF_08/2015</t>
  </si>
  <si>
    <t>CHI</t>
  </si>
  <si>
    <t>QUADRO DE DISTRIBUIÇÃO</t>
  </si>
  <si>
    <t>QDLT-01 (Térreo)</t>
  </si>
  <si>
    <t xml:space="preserve"> 74131/006 </t>
  </si>
  <si>
    <t>QUADRO DE DISTRIBUICAO DE ENERGIA DE EMBUTIR, EM CHAPA METALICA, PARA 32 DISJUNTORES TERMOMAGNETICOS MONOPOLARES, COM BARRAMENTO TRIFASICO E NEUTRO, FORNECIMENTO E INSTALACAO</t>
  </si>
  <si>
    <t xml:space="preserve"> 93654 </t>
  </si>
  <si>
    <t>DISJUNTOR MONOPOLAR TIPO DIN, CORRENTE NOMINAL DE 16A - FORNECIMENTO E INSTALAÇÃO. AF_10/2020</t>
  </si>
  <si>
    <t xml:space="preserve"> 93663 </t>
  </si>
  <si>
    <t>DISJUNTOR BIPOLAR TIPO DIN, CORRENTE NOMINAL DE 25A - FORNECIMENTO E INSTALAÇÃO. AF_10/2020</t>
  </si>
  <si>
    <t xml:space="preserve"> 93656 </t>
  </si>
  <si>
    <t>DISJUNTOR MONOPOLAR TIPO DIN, CORRENTE NOMINAL DE 25A - FORNECIMENTO E INSTALAÇÃO. AF_10/2020</t>
  </si>
  <si>
    <t xml:space="preserve"> 93661 </t>
  </si>
  <si>
    <t>DISJUNTOR BIPOLAR TIPO DIN, CORRENTE NOMINAL DE 16A - FORNECIMENTO E INSTALAÇÃO. AF_10/2020</t>
  </si>
  <si>
    <t xml:space="preserve"> COMP ELETRICA 20 </t>
  </si>
  <si>
    <t>DISPOSITIVO DR 2 POLOS 30mA 25A - FORNECIMENTO E INSTALAÇÃO</t>
  </si>
  <si>
    <t xml:space="preserve"> 93664 </t>
  </si>
  <si>
    <t>DISJUNTOR BIPOLAR TIPO DIN, CORRENTE NOMINAL DE 32A - FORNECIMENTO E INSTALAÇÃO. AF_10/2020</t>
  </si>
  <si>
    <t xml:space="preserve"> COMP ELETRICA 35 </t>
  </si>
  <si>
    <t>DISJNTOR TERMOMAGNÉTICO BIPOLAR DIN 125A - FORNECIMENTO E INSTALAÇÃO</t>
  </si>
  <si>
    <t>QDLT-02 (2º Pavimento)</t>
  </si>
  <si>
    <t>QD-AR (2º Pavimento)</t>
  </si>
  <si>
    <t xml:space="preserve"> 74131/004 </t>
  </si>
  <si>
    <t>QUADRO DE DISTRIBUICAO DE ENERGIA DE EMBUTIR, EM CHAPA METALICA, PARA 18 DISJUNTORES TERMOMAGNETICOS MONOPOLARES, COM BARRAMENTO TRIFASICO E NEUTRO, FORNECIMENTO E INSTALACAO</t>
  </si>
  <si>
    <t xml:space="preserve"> COMP ELETRICA 22 </t>
  </si>
  <si>
    <t>DISJUNTOR TERMOMAGNÉTICO BIPOLAR DIN DE 63A - FORNECIMENTO E INSTALAÇÃO</t>
  </si>
  <si>
    <t>QDLT-A (Anexo)</t>
  </si>
  <si>
    <t>ILUMINAÇÃO E TOMADAS</t>
  </si>
  <si>
    <t>Térreo e Anexo</t>
  </si>
  <si>
    <t xml:space="preserve"> 91971 </t>
  </si>
  <si>
    <t>INTERRUPTOR SIMPLES (3 MÓDULOS) COM INTERRUPTOR PARALELO (1 MÓDULO), 10A/250V, INCLUINDO SUPORTE E PLACA - FORNECIMENTO E INSTALAÇÃO. AF_12/2015</t>
  </si>
  <si>
    <t xml:space="preserve"> 91953 </t>
  </si>
  <si>
    <t>INTERRUPTOR SIMPLES (1 MÓDULO), 10A/250V, INCLUINDO SUPORTE E PLACA - FORNECIMENTO E INSTALAÇÃO. AF_12/2015</t>
  </si>
  <si>
    <t xml:space="preserve"> 91975 </t>
  </si>
  <si>
    <t>INTERRUPTOR SIMPLES (4 MÓDULOS), 10A/250V, INCLUINDO SUPORTE E PLACA - FORNECIMENTO E INSTALAÇÃO. AF_12/2015</t>
  </si>
  <si>
    <t xml:space="preserve"> 91955 </t>
  </si>
  <si>
    <t>INTERRUPTOR PARALELO (1 MÓDULO), 10A/250V, INCLUINDO SUPORTE E PLACA - FORNECIMENTO E INSTALAÇÃO. AF_12/2015</t>
  </si>
  <si>
    <t xml:space="preserve"> COMP ELETRICA 16 </t>
  </si>
  <si>
    <t>PLUGUE 2P+T E UNIVERSAL MACHO - FORNECIMENTO E INSTALAÇÃO</t>
  </si>
  <si>
    <t xml:space="preserve"> COMP ELETRICA 17 </t>
  </si>
  <si>
    <t>PLUG FEMEA 2P + T -FORNECIMENTO E INSTALAÇÃO</t>
  </si>
  <si>
    <t xml:space="preserve"> 97599 </t>
  </si>
  <si>
    <t>LUMINÁRIA DE EMERGÊNCIA, COM 30 LÂMPADAS LED DE 2 W, SEM REATOR - FORNECIMENTO E INSTALAÇÃO. AF_02/2020</t>
  </si>
  <si>
    <t xml:space="preserve"> COMP ELETRICA 18 </t>
  </si>
  <si>
    <t>LUMINÁRIA DE LED 60X60cm DE EMBUTIR LUZ BRANCA - FORNECIMENTO E INSTALAÇÃO</t>
  </si>
  <si>
    <t xml:space="preserve"> 97607 </t>
  </si>
  <si>
    <t>LUMINÁRIA ARANDELA TIPO TARTARUGA, DE SOBREPOR, COM 1 LÂMPADA LED DE 6 W, SEM REATOR - FORNECIMENTO E INSTALAÇÃO. AF_02/2020</t>
  </si>
  <si>
    <t xml:space="preserve"> COMP ELETRICA 19 </t>
  </si>
  <si>
    <t>CABO DE COBRE FLEXÍVEL 3X1,50mm². FORNECIMENTO E INTALAÇÃO</t>
  </si>
  <si>
    <t>METRO</t>
  </si>
  <si>
    <t xml:space="preserve"> COMP ELETRICA 28 </t>
  </si>
  <si>
    <t>LUMINÁRIA BLINDADA COM LÂMAPADA FLUORESCENTE - FORNECIMENTO E INSTALAÇÃO</t>
  </si>
  <si>
    <t xml:space="preserve"> 91863 </t>
  </si>
  <si>
    <t>ELETRODUTO RÍGIDO ROSCÁVEL, PVC, DN 25 MM (3/4"), PARA CIRCUITOS TERMINAIS, INSTALADO EM FORRO - FORNECIMENTO E INSTALAÇÃO. AF_12/2015</t>
  </si>
  <si>
    <t xml:space="preserve"> 91870 </t>
  </si>
  <si>
    <t>ELETRODUTO RÍGIDO ROSCÁVEL, PVC, DN 20 MM (1/2"), PARA CIRCUITOS TERMINAIS, INSTALADO EM PAREDE - FORNECIMENTO E INSTALAÇÃO. AF_12/2015</t>
  </si>
  <si>
    <t xml:space="preserve"> 91170 </t>
  </si>
  <si>
    <t>FIXAÇÃO DE TUBOS HORIZONTAIS DE PVC, CPVC OU COBRE DIÂMETROS MENORES OU IGUAIS A 40 MM OU ELETROCALHAS ATÉ 150MM DE LARGURA, COM ABRAÇADEIRA METÁLICA RÍGIDA TIPO D 1/2, FIXADA EM PERFILADO EM LAJE. AF_05/2015</t>
  </si>
  <si>
    <t xml:space="preserve"> 96562 </t>
  </si>
  <si>
    <t>SUPORTE PARA ELETROCALHA LISA OU PERFURADA EM AÇO GALVANIZADO, LARGURA 200 OU 400 MM E ALTURA 50 MM, ESPAÇADO A CADA 1,5 M, EM PERFILADO DE SEÇÃO 38X76 MM, POR METRO DE ELETRECOLHA FIXADA. AF_07/2017</t>
  </si>
  <si>
    <t xml:space="preserve"> COMP ELETRICA 31 </t>
  </si>
  <si>
    <t>ELETRODUTO FLEXÍVEL METÁLICO SEALTUBO DE 20mm (1/2") FORNECIMENTO E INSTALAÇÃO</t>
  </si>
  <si>
    <t xml:space="preserve"> 91940 </t>
  </si>
  <si>
    <t>CAIXA RETANGULAR 4" X 2" MÉDIA (1,30 M DO PISO), PVC, INSTALADA EM PAREDE - FORNECIMENTO E INSTALAÇÃO. AF_12/2015</t>
  </si>
  <si>
    <t xml:space="preserve"> 91941 </t>
  </si>
  <si>
    <t>CAIXA RETANGULAR 4" X 2" BAIXA (0,30 M DO PISO), PVC, INSTALADA EM PAREDE - FORNECIMENTO E INSTALAÇÃO. AF_12/2015</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</si>
  <si>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</si>
  <si>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</si>
  <si>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</si>
  <si>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</si>
  <si>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91930 </t>
  </si>
  <si>
    <t>CABO DE COBRE FLEXÍVEL ISOLADO, 6 MM², ANTI-CHAMA 450/750 V, PARA CIRCUITOS TERMINAIS - FORNECIMENTO E INSTALAÇÃO. AF_12/2015</t>
  </si>
  <si>
    <t xml:space="preserve"> 91914 </t>
  </si>
  <si>
    <t>CURVA 90 GRAUS PARA ELETRODUTO, PVC, ROSCÁVEL, DN 25 MM (3/4"), PARA CIRCUITOS TERMINAIS, INSTALADA EM PAREDE - FORNECIMENTO E INSTALAÇÃO. AF_12/2015</t>
  </si>
  <si>
    <t xml:space="preserve"> 91884 </t>
  </si>
  <si>
    <t>LUVA PARA ELETRODUTO, PVC, ROSCÁVEL, DN 25 MM (3/4"), PARA CIRCUITOS TERMINAIS, INSTALADA EM PAREDE - FORNECIMENTO E INSTALAÇÃO. AF_12/2015</t>
  </si>
  <si>
    <t xml:space="preserve"> 93009 </t>
  </si>
  <si>
    <t>ELETRODUTO RÍGIDO ROSCÁVEL, PVC, DN 60 MM (2") - FORNECIMENTO E INSTALAÇÃO. AF_12/2015</t>
  </si>
  <si>
    <t xml:space="preserve"> 93014 </t>
  </si>
  <si>
    <t>LUVA PARA ELETRODUTO, PVC, ROSCÁVEL, DN 60 MM (2") - FORNECIMENTO E INSTALAÇÃO. AF_12/2015</t>
  </si>
  <si>
    <t xml:space="preserve"> 95777 </t>
  </si>
  <si>
    <t>CONDULETE DE ALUMÍNIO, TIPO B, PARA ELETRODUTO DE AÇO GALVANIZADO DN 20 MM (3/4</t>
  </si>
  <si>
    <t xml:space="preserve"> 95778 </t>
  </si>
  <si>
    <t>CONDULETE DE ALUMÍNIO, TIPO C, PARA ELETRODUTO DE AÇO GALVANIZADO DN 20 MM (3/4</t>
  </si>
  <si>
    <t xml:space="preserve"> 95779 </t>
  </si>
  <si>
    <t>CONDULETE DE ALUMÍNIO, TIPO E, PARA ELETRODUTO DE AÇO GALVANIZADO DN 20 MM (3/4</t>
  </si>
  <si>
    <t xml:space="preserve"> 95795 </t>
  </si>
  <si>
    <t>CONDULETE DE ALUMÍNIO, TIPO T, PARA ELETRODUTO DE AÇO GALVANIZADO DN 20 MM (3/4</t>
  </si>
  <si>
    <t xml:space="preserve"> 95801 </t>
  </si>
  <si>
    <t>CONDULETE DE ALUMÍNIO, TIPO X, PARA ELETRODUTO DE AÇO GALVANIZADO DN 20 MM (3/4</t>
  </si>
  <si>
    <t xml:space="preserve"> 90440 </t>
  </si>
  <si>
    <t>FURO EM CONCRETO PARA DIÂMETROS MAIORES QUE 40 MM E MENORES OU IGUAIS A 75 MM. AF_05/2015</t>
  </si>
  <si>
    <t xml:space="preserve"> COMP ELETRICA 32 </t>
  </si>
  <si>
    <t>CAIXA METÁLICA COM TAMPA APARAFUSADA 15X15X8 - FORNECIMENTO E INSTALAÇÃO</t>
  </si>
  <si>
    <t xml:space="preserve"> 91996 </t>
  </si>
  <si>
    <t>TOMADA MÉDIA DE EMBUTIR (1 MÓDULO), 2P+T 10 A, INCLUINDO SUPORTE E PLACA - FORNECIMENTO E INSTALAÇÃO. AF_12/2015</t>
  </si>
  <si>
    <t xml:space="preserve"> 92001 </t>
  </si>
  <si>
    <t>TOMADA BAIXA DE EMBUTIR (1 MÓDULO), 2P+T 20 A, INCLUINDO SUPORTE E PLACA - FORNECIMENTO E INSTALAÇÃO. AF_12/2015</t>
  </si>
  <si>
    <t xml:space="preserve"> COMP ELETRICA 34 </t>
  </si>
  <si>
    <t>LUMINÁRIA TIPO PRATO PENDENTE REDONDO COM LÂMPADA DE LED - FORNECIMENTO E INSTALAÇÃO</t>
  </si>
  <si>
    <t xml:space="preserve"> 91992 </t>
  </si>
  <si>
    <t>TOMADA ALTA DE EMBUTIR (1 MÓDULO), 2P+T 10 A, INCLUINDO SUPORTE E PLACA - FORNECIMENTO E INSTALAÇÃO. AF_12/2015</t>
  </si>
  <si>
    <t xml:space="preserve"> 91997 </t>
  </si>
  <si>
    <t>TOMADA MÉDIA DE EMBUTIR (1 MÓDULO), 2P+T 20 A, INCLUINDO SUPORTE E PLACA - FORNECIMENTO E INSTALAÇÃO. AF_12/2015</t>
  </si>
  <si>
    <t xml:space="preserve"> 92869 </t>
  </si>
  <si>
    <t>CAIXA RETANGULAR 4" X 2" BAIXA (0,30 M DO PISO), METÁLICA, INSTALADA EM PAREDE - FORNECIMENTO E INSTALAÇÃO. AF_12/2015</t>
  </si>
  <si>
    <t xml:space="preserve"> 202125 </t>
  </si>
  <si>
    <t>ALARME AUDIOVISUAL S/ FIO BIVOLT 110/220V P/ SANITRIO PCD</t>
  </si>
  <si>
    <t>2º Pavimento</t>
  </si>
  <si>
    <t xml:space="preserve"> 97598 </t>
  </si>
  <si>
    <t>SENSOR DE PRESENÇA SEM FOTOCÉLULA, FIXAÇÃO EM TETO - FORNECIMENTO E INSTALAÇÃO. AF_02/2020</t>
  </si>
  <si>
    <t xml:space="preserve"> 97589 </t>
  </si>
  <si>
    <t>LUMINÁRIA TIPO PLAFON EM PLÁSTICO, DE SOBREPOR, COM 1 LÂMPADA FLUORESCENTE DE 15 W, SEM REATOR - FORNECIMENTO E INSTALAÇÃO. AF_02/2020</t>
  </si>
  <si>
    <t xml:space="preserve"> 95787 </t>
  </si>
  <si>
    <t>CONDULETE DE ALUMÍNIO, TIPO LR, PARA ELETRODUTO DE AÇO GALVANIZADO DN 20 MM (3/4</t>
  </si>
  <si>
    <t xml:space="preserve"> 92008 </t>
  </si>
  <si>
    <t>TOMADA BAIXA DE EMBUTIR (2 MÓDULOS), 2P+T 10 A, INCLUINDO SUPORTE E PLACA - FORNECIMENTO E INSTALAÇÃO. AF_12/2015</t>
  </si>
  <si>
    <t>ABRIGO (ENTRADA DE ENERGIA)</t>
  </si>
  <si>
    <t>Preparo</t>
  </si>
  <si>
    <t xml:space="preserve"> 73859/002 </t>
  </si>
  <si>
    <t>CAPINA E LIMPEZA MANUAL DE TERRENO</t>
  </si>
  <si>
    <t>Laje Superior e Base Inferior</t>
  </si>
  <si>
    <t xml:space="preserve"> 92481 </t>
  </si>
  <si>
    <t>MONTAGEM E DESMONTAGEM DE FÔRMA DE LAJE MACIÇA COM ÁREA MÉDIA MENOR OU IGUAL A 20 M², PÉ-DIREITO SIMPLES, EM MADEIRA SERRADA, 1 UTILIZAÇÃO. AF_12/2015</t>
  </si>
  <si>
    <t xml:space="preserve"> 92741 </t>
  </si>
  <si>
    <t>CONCRETAGEM DE VIGAS E LAJES, FCK=20 MPA, PARA QUALQUER TIPO DE LAJE COM BALDES EM EDIFICAÇÃO TÉRREA, COM ÁREA MÉDIA DE LAJES MENOR OU IGUAL A 20 M² - LANÇAMENTO, ADENSAMENTO E ACABAMENTO. AF_12/2015</t>
  </si>
  <si>
    <t xml:space="preserve"> COMP ELETRICA 29 </t>
  </si>
  <si>
    <t>ARMACAO EM TELA DE ACO SOLDADA NERVURADA Q-196, ACO CA-60, 5,00MM, MALHA 10X10CM - FORNECIMENTO E INSTALAÇÃO</t>
  </si>
  <si>
    <t>kg</t>
  </si>
  <si>
    <t>Alvenaria Estrutural</t>
  </si>
  <si>
    <t xml:space="preserve"> 89462 </t>
  </si>
  <si>
    <t>ALVENARIA DE BLOCOS DE CONCRETO ESTRUTURAL 14X19X29 CM, (ESPESSURA 14 CM), FBK = 4,5 MPA, PARA PAREDES COM ÁREA LÍQUIDA MENOR QUE 6M², SEM VÃOS, UTILIZANDO PALHETA. AF_12/2014</t>
  </si>
  <si>
    <t xml:space="preserve"> 89996 </t>
  </si>
  <si>
    <t>ARMAÇÃO VERTICAL DE ALVENARIA ESTRUTURAL; DIÂMETRO DE 10,0 MM. AF_01/2015</t>
  </si>
  <si>
    <t xml:space="preserve"> 89993 </t>
  </si>
  <si>
    <t>GRAUTEAMENTO VERTICAL EM ALVENARIA ESTRUTURAL. AF_01/2015</t>
  </si>
  <si>
    <t xml:space="preserve"> 87837 </t>
  </si>
  <si>
    <t>REVESTIMENTO DECORATIVO MONOCAMADA APLICADO COM EQUIPAMENTO DE PROJEÇÃO EM PANOS CEGOS DA FACHADA DE UM EDIFÍCIO DE ALVENARIA ESTRUTURAL, COM ACABAMENTO RASPADO. AF_06/2014</t>
  </si>
  <si>
    <t>Vigas</t>
  </si>
  <si>
    <t xml:space="preserve"> 89998 </t>
  </si>
  <si>
    <t>ARMAÇÃO DE CINTA DE ALVENARIA ESTRUTURAL; DIÂMETRO DE 10,0 MM. AF_01/2015</t>
  </si>
  <si>
    <t xml:space="preserve"> 89999 </t>
  </si>
  <si>
    <t>ARMAÇÃO DE VERGA E CONTRAVERGA DE ALVENARIA ESTRUTURAL; DIÂMETRO DE 8,0 MM. AF_01/2015</t>
  </si>
  <si>
    <t>Porta Metálica</t>
  </si>
  <si>
    <t xml:space="preserve"> COMP ELETRICA 30 </t>
  </si>
  <si>
    <t>PORTA DE ALUMÍNIO ANODIZADO NATURAL, PERFIL SERIE 25, EM VENEZIANA. FORNECIMENTO E INSTALAÇÃO.</t>
  </si>
  <si>
    <t>M²</t>
  </si>
  <si>
    <t>INSTALAÇÕES DE COMBATE A INCÊNDIO</t>
  </si>
  <si>
    <t xml:space="preserve"> COMP QUIL 13 </t>
  </si>
  <si>
    <t>EXTINTOR DE INCÊNDIO PORTÁTIL, TIPO PÓ QUÍMICO SECO (PQS), CARGA DE 6 KG, CLASSE ABC - FORNECIMENTO E INSTALAÇÃO. [ADAPTADA SINAPI (101909)]</t>
  </si>
  <si>
    <t xml:space="preserve"> 101909 </t>
  </si>
  <si>
    <t>EXTINTOR DE INCÊNDIO PORTÁTIL COM CARGA DE PQS DE 6 KG, CLASSE BC - FORNECIMENTO E INSTALAÇÃO. AF_10/2020_P</t>
  </si>
  <si>
    <t xml:space="preserve"> COMP QUIL 14 </t>
  </si>
  <si>
    <t>PLACA DE SINALIZACAO DE SEGURANCA CONTRA INCENDIO, FOTOLUMINESCENTE, QUADRADA/TRIANGULAR, 25 CM LARGURA, EM PVC *2* MM ANTI-CHAMAS, COM SIMBOLOS, CORES E PICTOGRAMAS CONFORME NBR 16820:2020 - FORNECIMENTO E INSTALAÇÃO.</t>
  </si>
  <si>
    <t xml:space="preserve"> COMP QUIL 15 </t>
  </si>
  <si>
    <t>PLACA DE SINALIZACAO DE SEGURANCA CONTRA INCENDIO, FOTOLUMINESCENTE, RETANGULAR, 30 CM X 15 CM, EM PVC *2* MM ANTI-CHAMAS, COM SIMBOLOS, CORES E PICTOGRAMAS CONFORME NBR 16820:2020 - FORNECIMENTO E INSTALAÇÃO.</t>
  </si>
  <si>
    <t>INSTALAÇÃO ESPECIAL (GÁS)</t>
  </si>
  <si>
    <t xml:space="preserve"> COMP QUIL 49 </t>
  </si>
  <si>
    <t>INSTALÇÃO GÁS COMPLETA (MATERIAL e MÃO DE OBRA)</t>
  </si>
  <si>
    <t xml:space="preserve"> COMP QUIL 50 </t>
  </si>
  <si>
    <t>ABRIGO GÁS COMPLETO, INCLUSIVE PORTA 2 FOLHAS COM TELA. [ADAPTADA SBC (056810)]</t>
  </si>
  <si>
    <t>REVESTIMENTO</t>
  </si>
  <si>
    <t xml:space="preserve"> 87879 </t>
  </si>
  <si>
    <t>CHAPISCO APLICADO EM ALVENARIAS E ESTRUTURAS DE CONCRETO INTERNAS, COM COLHER DE PEDREIRO.  ARGAMASSA TRAÇO 1:3 COM PREPARO EM BETONEIRA 400L. AF_06/2014</t>
  </si>
  <si>
    <t xml:space="preserve"> 87886 </t>
  </si>
  <si>
    <t>CHAPISCO APLICADO NO TETO, COM DESEMPENADEIRA DENTADA. ARGAMASSA INDUSTRIALIZADA COM PREPARO MANUAL. AF_06/2014</t>
  </si>
  <si>
    <t xml:space="preserve"> 87529 </t>
  </si>
  <si>
    <t>MASSA ÚNICA, PARA RECEBIMENTO DE PINTURA, EM ARGAMASSA TRAÇO 1:2:8, PREPARO MECÂNICO COM BETONEIRA 400L, APLICADA MANUALMENTE EM FACES INTERNAS DE PAREDES, ESPESSURA DE 20MM, COM EXECUÇÃO DE TALISCAS. AF_06/2014</t>
  </si>
  <si>
    <t xml:space="preserve"> 90407 </t>
  </si>
  <si>
    <t>MASSA ÚNICA, PARA RECEBIMENTO DE PINTURA, EM ARGAMASSA TRAÇO 1:2:8, PREPARO MANUAL, APLICADA MANUALMENTE EM TETO, ESPESSURA DE 20MM, COM EXECUÇÃO DE TALISCAS. AF_03/2015</t>
  </si>
  <si>
    <t xml:space="preserve"> 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</si>
  <si>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</si>
  <si>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 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</si>
  <si>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</si>
  <si>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87535 </t>
  </si>
  <si>
    <t>EMBOÇO, PARA RECEBIMENTO DE CERÂMICA, EM ARGAMASSA TRAÇO 1:2:8, PREPARO MECÂNICO COM BETONEIRA 400L, APLICADO MANUALMENTE EM FACES INTERNAS DE PAREDES, PARA AMBIENTE COM ÁREA  MAIOR QUE 10M2, ESPESSURA DE 20MM, COM EXECUÇÃO DE TALISCAS. AF_06/2014</t>
  </si>
  <si>
    <t xml:space="preserve"> COMP QUIL 19 </t>
  </si>
  <si>
    <t>REVESTIMENTO PORCELANATO PARA PAREDES INTERNAS COM PLACAS DE DIMENSÕES 30X60 CM APLICADAS EM AMBIENTES DE ÁREA MENOR QUE 5 M² NA ALTURA INTEIRA DAS PAREDES. [ADAPTADA SINAPI (87272)]</t>
  </si>
  <si>
    <t xml:space="preserve"> COMP QUIL 20 </t>
  </si>
  <si>
    <t>REVESTIMENTO PORCELANATO PARA PAREDES INTERNAS COM PLACAS DE DIMENSÕES 30X60 CM APLICADAS EM AMBIENTES DE ÁREA MAIOR QUE 5 M² NA ALTURA INTEIRA DAS PAREDES. [ADAPTADA SINAPI (87273)]</t>
  </si>
  <si>
    <t xml:space="preserve"> 101965 </t>
  </si>
  <si>
    <t>PEITORIL LINEAR EM GRANITO OU MÁRMORE, L = 15CM, COMPRIMENTO DE ATÉ 2M, ASSENTADO COM ARGAMASSA 1:6 COM ADITIVO. AF_11/2020</t>
  </si>
  <si>
    <t xml:space="preserve"> COMP QUIL 31 </t>
  </si>
  <si>
    <t>REVESTIMENTO COM TIJOLO APARENTE DO TIPO ECOBRICK TERRACOTA (7,5 X 13)CM APLICADO. [ADAPTADA SINAPI 87265 e 87243]</t>
  </si>
  <si>
    <t xml:space="preserve"> 98560 </t>
  </si>
  <si>
    <t>IMPERMEABILIZAÇÃO DE PISO COM ARGAMASSA DE CIMENTO E AREIA, COM ADITIVO IMPERMEABILIZANTE, E = 2CM. AF_06/2018</t>
  </si>
  <si>
    <t xml:space="preserve"> 98554 </t>
  </si>
  <si>
    <t>IMPERMEABILIZAÇÃO DE SUPERFÍCIE COM MEMBRANA À BASE DE RESINA ACRÍLICA, 3 DEMÃOS. AF_06/2018</t>
  </si>
  <si>
    <t>PISO</t>
  </si>
  <si>
    <t xml:space="preserve"> 95241 </t>
  </si>
  <si>
    <t>LASTRO DE CONCRETO MAGRO, APLICADO EM PISOS, LAJES SOBRE SOLO OU RADIERS, ESPESSURA DE 5 CM. AF_07/2016</t>
  </si>
  <si>
    <t xml:space="preserve"> 87632 </t>
  </si>
  <si>
    <t>CONTRAPISO EM ARGAMASSA TRAÇO 1:4 (CIMENTO E AREIA), PREPARO MANUAL, APLICADO EM ÁREAS SECAS SOBRE LAJE, ADERIDO, ACABAMENTO NÃO REFORÇADO, ESPESSURA 3CM. AF_07/2021</t>
  </si>
  <si>
    <t xml:space="preserve"> 101732 </t>
  </si>
  <si>
    <t>PISO EM PEDRA ARDÓSIA ASSENTADO SOBRE ARGAMASSA 1:3 (CIMENTO E AREIA). AF_09/2020</t>
  </si>
  <si>
    <t xml:space="preserve"> COMP QUIL 16 </t>
  </si>
  <si>
    <t>RODAPÉ EM ARDÓSIA ALTURA 7CM. [ADAPTADA SINAPI (101740)]</t>
  </si>
  <si>
    <t xml:space="preserve"> 87263 </t>
  </si>
  <si>
    <t>REVESTIMENTO CERÂMICO PARA PISO COM PLACAS TIPO PORCELANATO DE DIMENSÕES 60X60 CM APLICADA EM AMBIENTES DE ÁREA MAIOR QUE 10 M². AF_06/2014</t>
  </si>
  <si>
    <t xml:space="preserve"> 87262 </t>
  </si>
  <si>
    <t>REVESTIMENTO CERÂMICO PARA PISO COM PLACAS TIPO PORCELANATO DE DIMENSÕES 60X60 CM APLICADA EM AMBIENTES DE ÁREA ENTRE 5 M² E 10 M². AF_06/2014</t>
  </si>
  <si>
    <t xml:space="preserve"> 87261 </t>
  </si>
  <si>
    <t>REVESTIMENTO CERÂMICO PARA PISO COM PLACAS TIPO PORCELANATO DE DIMENSÕES 60X60 CM APLICADA EM AMBIENTES DE ÁREA MENOR QUE 5 M². AF_06/2014</t>
  </si>
  <si>
    <t xml:space="preserve"> COMP QUIL 17 </t>
  </si>
  <si>
    <t>RODAPÉ DE 7CM DE ALTURA EM PORCELANATO DIMENSÕES 60X60CM. [ADAPTADA SINAPI (88650)]</t>
  </si>
  <si>
    <t xml:space="preserve"> 101738 </t>
  </si>
  <si>
    <t>RODAPÉ EM MADEIRA, ALTURA 7CM, FIXADO COM COLA. AF_09/2020</t>
  </si>
  <si>
    <t xml:space="preserve"> 98689 </t>
  </si>
  <si>
    <t>SOLEIRA EM GRANITO, LARGURA 15 CM, ESPESSURA 2,0 CM. AF_09/2020</t>
  </si>
  <si>
    <t xml:space="preserve"> COMP QUIL 18 </t>
  </si>
  <si>
    <t>RESTAURAÇÃO PISO MADEIRA EXISTENTE COM RASPAGEM E APLICAÇÃO DE RESINA</t>
  </si>
  <si>
    <t>PINTURA TETO</t>
  </si>
  <si>
    <t xml:space="preserve"> 88484 </t>
  </si>
  <si>
    <t xml:space="preserve"> 88496 </t>
  </si>
  <si>
    <t>APLICAÇÃO E LIXAMENTO DE MASSA LÁTEX EM TETO, DUAS DEMÃOS. AF_06/2014</t>
  </si>
  <si>
    <t xml:space="preserve"> 88488 </t>
  </si>
  <si>
    <t>PINTURA PAREDE</t>
  </si>
  <si>
    <t xml:space="preserve"> 88485 </t>
  </si>
  <si>
    <t>APLICAÇÃO DE FUNDO SELADOR ACRÍLICO EM PAREDES, UMA DEMÃO. AF_06/2014</t>
  </si>
  <si>
    <t xml:space="preserve"> 88497 </t>
  </si>
  <si>
    <t>APLICAÇÃO E LIXAMENTO DE MASSA LÁTEX EM PAREDES, DUAS DEMÃOS. AF_06/2014</t>
  </si>
  <si>
    <t xml:space="preserve"> 88489 </t>
  </si>
  <si>
    <t>APLICAÇÃO MANUAL DE PINTURA COM TINTA LÁTEX ACRÍLICA EM PAREDES, DUAS DEMÃOS. AF_06/2014</t>
  </si>
  <si>
    <t>PINTURA EXTERNA</t>
  </si>
  <si>
    <t xml:space="preserve"> 88423 </t>
  </si>
  <si>
    <t>APLICAÇÃO MANUAL DE PINTURA COM TINTA TEXTURIZADA ACRÍLICA EM PAREDES EXTERNAS DE CASAS, UMA COR. AF_06/2014</t>
  </si>
  <si>
    <t>PINTURA PORTA</t>
  </si>
  <si>
    <t xml:space="preserve"> 102223 </t>
  </si>
  <si>
    <t>PINTURA VERNIZ (INCOLOR) ALQUÍDICO EM MADEIRA, USO INTERNO E EXTERNO, 3 DEMÃOS. AF_01/2021</t>
  </si>
  <si>
    <t xml:space="preserve"> 102193 </t>
  </si>
  <si>
    <t>PINTURA JANELA</t>
  </si>
  <si>
    <t xml:space="preserve"> 102219 </t>
  </si>
  <si>
    <t>PINTURA TINTA DE ACABAMENTO (PIGMENTADA) ESMALTE SINTÉTICO ACETINADO EM MADEIRA, 2 DEMÃOS. AF_01/2021</t>
  </si>
  <si>
    <t>PINTURA ESTRUTURA MADEIRA</t>
  </si>
  <si>
    <t>PINTURA RODAPÉ</t>
  </si>
  <si>
    <t>PINTURA FORRO MADEIRA</t>
  </si>
  <si>
    <t>VIDROS</t>
  </si>
  <si>
    <t xml:space="preserve"> 102154 </t>
  </si>
  <si>
    <t>INSTALAÇÃO DE VIDRO LISO INCOLOR, E = 5 MM, EM ESQUADRIA DE MADEIRA, FIXADO COM BAGUETE. AF_01/2021</t>
  </si>
  <si>
    <t xml:space="preserve"> 102160 </t>
  </si>
  <si>
    <t>INSTALAÇÃO DE VIDRO IMPRESSO, E = 4 MM, EM ESQUADRIA DE MADEIRA, FIXADO COM BAGUETE. AF_01/2021</t>
  </si>
  <si>
    <t xml:space="preserve"> 190058 </t>
  </si>
  <si>
    <t>ESPELHO CRISTAL 4mm COM MOLDURA DE ALUMINIO</t>
  </si>
  <si>
    <t>EQUIPAMENTO</t>
  </si>
  <si>
    <t xml:space="preserve"> 080615 </t>
  </si>
  <si>
    <t>PLATAFORMA ELEVAT. TRANSPORTE VERTICAL DESNIVEL DE 2 ATE 4M</t>
  </si>
  <si>
    <t>FORRO</t>
  </si>
  <si>
    <t xml:space="preserve"> 96109 </t>
  </si>
  <si>
    <t>FORRO EM PLACAS DE GESSO, PARA AMBIENTES RESIDENCIAIS. AF_05/2017_P</t>
  </si>
  <si>
    <t xml:space="preserve"> 96112 </t>
  </si>
  <si>
    <t>FORRO EM MADEIRA PINUS, PARA AMBIENTES RESIDENCIAIS, INCLUSIVE ESTRUTURA DE FIXAÇÃO. AF_05/2017</t>
  </si>
  <si>
    <t>MANUTENÇÃO CANTEIRO DE OBRA</t>
  </si>
  <si>
    <t xml:space="preserve"> COMP MARQ 19 </t>
  </si>
  <si>
    <t>MOBILIÁRIO E EQUIPAMENTOS DE APOIO AO CANTEIRO DE OBRA</t>
  </si>
  <si>
    <t>MÊS</t>
  </si>
  <si>
    <t xml:space="preserve"> UFF-003-CAN-003 </t>
  </si>
  <si>
    <t>LIMPEZA PERMANENTE DO CANTEIRO</t>
  </si>
  <si>
    <t>SEGURANÇA E SAÚDE</t>
  </si>
  <si>
    <t xml:space="preserve"> 016691 </t>
  </si>
  <si>
    <t xml:space="preserve"> 016692 </t>
  </si>
  <si>
    <t xml:space="preserve"> 97064 </t>
  </si>
  <si>
    <t>TRANSPORTE DE MATERIAIS</t>
  </si>
  <si>
    <t xml:space="preserve"> COMP QUIL 32 </t>
  </si>
  <si>
    <t>CARGA MANUAL DE ENTULHO EM CAÇAMBA ESTACIONÁRIA [ADAPTADA SINAPI (72897 08/20)]</t>
  </si>
  <si>
    <t xml:space="preserve"> COT QUIL 2 </t>
  </si>
  <si>
    <t>CAÇAMBA AÇO CAPACIDADE 5 M3, PARA RETIRADA DE ENTULHO, INCLUSIVE TRANSPORTE E DESCARGA (ALUGUEL)</t>
  </si>
  <si>
    <t>SERVIÇOS FINAIS</t>
  </si>
  <si>
    <t xml:space="preserve"> 99805 </t>
  </si>
  <si>
    <t>LIMPEZA DE PISO CERÂMICO OU COM PEDRAS RÚSTICAS UTILIZANDO ÁCIDO MURIÁTICO. AF_04/2019</t>
  </si>
  <si>
    <t xml:space="preserve"> COMP QUIL 23 </t>
  </si>
  <si>
    <t>LIMPEZA FINAL DA OBRA</t>
  </si>
  <si>
    <t xml:space="preserve"> COMP QUIL 53 </t>
  </si>
  <si>
    <t>AS BUILT</t>
  </si>
  <si>
    <t xml:space="preserve"> UFF-025-DVS-002 </t>
  </si>
  <si>
    <t>DEMOLIÇÃO BARRACÃO [ADAPTADA ORSE 8328]</t>
  </si>
  <si>
    <t xml:space="preserve"> UFF-025-DVS-004 </t>
  </si>
  <si>
    <t>DESMOBILIZAÇÃO DE CANTEIRO</t>
  </si>
  <si>
    <t>(assinatura do representante legal da empresa e carimbo com CNPJ)</t>
  </si>
  <si>
    <r>
      <t>A referência utilizada como base de custos é o SINAPI e SBC de</t>
    </r>
    <r>
      <rPr>
        <b/>
        <sz val="10"/>
        <color indexed="10"/>
        <rFont val="Verdana"/>
        <family val="2"/>
      </rPr>
      <t xml:space="preserve"> </t>
    </r>
    <r>
      <rPr>
        <sz val="10"/>
        <color rgb="FFFF0000"/>
        <rFont val="Verdana"/>
        <family val="2"/>
      </rPr>
      <t>Ago</t>
    </r>
    <r>
      <rPr>
        <sz val="10"/>
        <color indexed="10"/>
        <rFont val="Verdana"/>
        <family val="2"/>
      </rPr>
      <t>/2021;</t>
    </r>
  </si>
  <si>
    <t>4.6</t>
  </si>
  <si>
    <t>4.7</t>
  </si>
  <si>
    <t>4.8</t>
  </si>
  <si>
    <t>4.9</t>
  </si>
  <si>
    <t>4.10</t>
  </si>
  <si>
    <t>4.11</t>
  </si>
  <si>
    <t>5.1.1</t>
  </si>
  <si>
    <t>5.1.2</t>
  </si>
  <si>
    <t>5.1.3</t>
  </si>
  <si>
    <t>5.1.4</t>
  </si>
  <si>
    <t>5.1.5</t>
  </si>
  <si>
    <t>5.1.6</t>
  </si>
  <si>
    <t>5.1.7</t>
  </si>
  <si>
    <t>5.1.8</t>
  </si>
  <si>
    <t>5.1.9</t>
  </si>
  <si>
    <t>5.1.10</t>
  </si>
  <si>
    <t>5.1.11</t>
  </si>
  <si>
    <t>5.2.1</t>
  </si>
  <si>
    <t>5.3</t>
  </si>
  <si>
    <t>5.3.1</t>
  </si>
  <si>
    <t>5.3.2</t>
  </si>
  <si>
    <t>6.4</t>
  </si>
  <si>
    <t>6.5</t>
  </si>
  <si>
    <t>6.6</t>
  </si>
  <si>
    <t>8.1</t>
  </si>
  <si>
    <t>8.2</t>
  </si>
  <si>
    <t>8.3</t>
  </si>
  <si>
    <t>8.4</t>
  </si>
  <si>
    <t>8.5</t>
  </si>
  <si>
    <t>8.6</t>
  </si>
  <si>
    <t>8.7</t>
  </si>
  <si>
    <t>8.8</t>
  </si>
  <si>
    <t>8.9</t>
  </si>
  <si>
    <t>8.10</t>
  </si>
  <si>
    <t>8.11</t>
  </si>
  <si>
    <t>8.12</t>
  </si>
  <si>
    <t>8.13</t>
  </si>
  <si>
    <t>8.14</t>
  </si>
  <si>
    <t>9.1</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</si>
  <si>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</si>
  <si>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</si>
  <si>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</si>
  <si>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</si>
  <si>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</si>
  <si>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</si>
  <si>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</si>
  <si>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</si>
  <si>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</si>
  <si>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</si>
  <si>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</si>
  <si>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</si>
  <si>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</si>
  <si>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</si>
  <si>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</si>
  <si>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</si>
  <si>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</si>
  <si>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</si>
  <si>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</si>
  <si>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</si>
  <si>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</si>
  <si>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</si>
  <si>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</si>
  <si>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9.2</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</si>
  <si>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</si>
  <si>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</si>
  <si>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</si>
  <si>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</si>
  <si>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</si>
  <si>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</si>
  <si>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</si>
  <si>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</si>
  <si>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</si>
  <si>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</si>
  <si>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</si>
  <si>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</si>
  <si>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</si>
  <si>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</si>
  <si>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</si>
  <si>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</si>
  <si>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</si>
  <si>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</si>
  <si>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</si>
  <si>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</si>
  <si>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</si>
  <si>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</si>
  <si>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</si>
  <si>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</si>
  <si>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9.3</t>
  </si>
  <si>
    <t>9.3.1</t>
  </si>
  <si>
    <t>9.3.2</t>
  </si>
  <si>
    <t>9.3.3</t>
  </si>
  <si>
    <t>9.3.4</t>
  </si>
  <si>
    <t>9.3.5</t>
  </si>
  <si>
    <t>9.3.6</t>
  </si>
  <si>
    <t>9.3.7</t>
  </si>
  <si>
    <t>9.3.8</t>
  </si>
  <si>
    <t>9.3.9</t>
  </si>
  <si>
    <t>9.3.10</t>
  </si>
  <si>
    <t>9.3.11</t>
  </si>
  <si>
    <t>9.3.12</t>
  </si>
  <si>
    <t>9.3.13</t>
  </si>
  <si>
    <t>9.3.14</t>
  </si>
  <si>
    <t>9.3.15</t>
  </si>
  <si>
    <t>9.3.16</t>
  </si>
  <si>
    <t>9.3.17</t>
  </si>
  <si>
    <t>9.3.18</t>
  </si>
  <si>
    <t>9.3.19</t>
  </si>
  <si>
    <t>9.4</t>
  </si>
  <si>
    <t>9.4.1</t>
  </si>
  <si>
    <t>9.4.2</t>
  </si>
  <si>
    <t>9.4.3</t>
  </si>
  <si>
    <t>9.4.4</t>
  </si>
  <si>
    <t>9.4.5</t>
  </si>
  <si>
    <t>9.4.6</t>
  </si>
  <si>
    <t>9.4.7</t>
  </si>
  <si>
    <t>9.4.8</t>
  </si>
  <si>
    <t>9.4.9</t>
  </si>
  <si>
    <t>10.1</t>
  </si>
  <si>
    <t>10.1.1</t>
  </si>
  <si>
    <t>10.1.1.1</t>
  </si>
  <si>
    <t>10.1.1.2</t>
  </si>
  <si>
    <t>10.1.1.3</t>
  </si>
  <si>
    <t>10.1.1.4</t>
  </si>
  <si>
    <t>10.1.1.5</t>
  </si>
  <si>
    <t>10.1.1.6</t>
  </si>
  <si>
    <t xml:space="preserve"> 10.1.3 </t>
  </si>
  <si>
    <t xml:space="preserve"> 10.1.3.1 </t>
  </si>
  <si>
    <t xml:space="preserve"> 10.1.3.2</t>
  </si>
  <si>
    <t xml:space="preserve"> 10.1.3.3</t>
  </si>
  <si>
    <t xml:space="preserve"> 10.1.3.4</t>
  </si>
  <si>
    <t xml:space="preserve"> 10.1.3.5</t>
  </si>
  <si>
    <t xml:space="preserve"> 10.1.3.6</t>
  </si>
  <si>
    <t xml:space="preserve"> 10.1.4 </t>
  </si>
  <si>
    <t xml:space="preserve"> 10.1.4.1 </t>
  </si>
  <si>
    <t xml:space="preserve"> 10.1.4.2</t>
  </si>
  <si>
    <t xml:space="preserve"> 10.1.4.3</t>
  </si>
  <si>
    <t xml:space="preserve"> 10.1.4.4</t>
  </si>
  <si>
    <t xml:space="preserve"> 10.1.4.5</t>
  </si>
  <si>
    <t xml:space="preserve"> 10.1.4.6</t>
  </si>
  <si>
    <t xml:space="preserve"> 10.1.5 </t>
  </si>
  <si>
    <t xml:space="preserve"> 10.1.5.1 </t>
  </si>
  <si>
    <t xml:space="preserve"> 10.1.5.2</t>
  </si>
  <si>
    <t xml:space="preserve"> 10.1.5.3</t>
  </si>
  <si>
    <t xml:space="preserve"> 10.1.5.4</t>
  </si>
  <si>
    <t xml:space="preserve"> 10.1.5.5</t>
  </si>
  <si>
    <t xml:space="preserve"> 10.1.5.6</t>
  </si>
  <si>
    <t xml:space="preserve"> 10.1.5.7</t>
  </si>
  <si>
    <t xml:space="preserve"> 10.1.5.8</t>
  </si>
  <si>
    <t>10.2.1</t>
  </si>
  <si>
    <t xml:space="preserve"> 10.2.1.1 </t>
  </si>
  <si>
    <t xml:space="preserve"> 10.2.1.2</t>
  </si>
  <si>
    <t xml:space="preserve"> 10.2.1.3</t>
  </si>
  <si>
    <t xml:space="preserve"> 10.2.1.4</t>
  </si>
  <si>
    <t xml:space="preserve"> 10.2.1.5</t>
  </si>
  <si>
    <t xml:space="preserve"> 10.2.1.6</t>
  </si>
  <si>
    <t xml:space="preserve"> 10.2.1.7</t>
  </si>
  <si>
    <t xml:space="preserve"> 10.2.1.8</t>
  </si>
  <si>
    <t xml:space="preserve"> 10.2.1.9</t>
  </si>
  <si>
    <t xml:space="preserve"> 10.2.2 </t>
  </si>
  <si>
    <t xml:space="preserve"> 10.2.2.1 </t>
  </si>
  <si>
    <t xml:space="preserve"> 10.2.2.2</t>
  </si>
  <si>
    <t xml:space="preserve"> 10.2.2.3</t>
  </si>
  <si>
    <t xml:space="preserve"> 10.2.2.4</t>
  </si>
  <si>
    <t xml:space="preserve"> 10.2.2.5</t>
  </si>
  <si>
    <t xml:space="preserve"> 10.2.2.6</t>
  </si>
  <si>
    <t xml:space="preserve"> 10.2.3 </t>
  </si>
  <si>
    <t xml:space="preserve"> 10.2.3.1 </t>
  </si>
  <si>
    <t xml:space="preserve"> 10.2.3.2</t>
  </si>
  <si>
    <t xml:space="preserve"> 10.2.3.3</t>
  </si>
  <si>
    <t xml:space="preserve"> 10.2.3.4</t>
  </si>
  <si>
    <t xml:space="preserve"> 10.2.4 </t>
  </si>
  <si>
    <t xml:space="preserve"> 10.2.4.1 </t>
  </si>
  <si>
    <t xml:space="preserve"> 10.2.4.2</t>
  </si>
  <si>
    <t xml:space="preserve"> 10.2.4.3</t>
  </si>
  <si>
    <t xml:space="preserve"> 10.2.4.4</t>
  </si>
  <si>
    <t xml:space="preserve"> 10.3.1 </t>
  </si>
  <si>
    <t xml:space="preserve"> 10.3.1.1 </t>
  </si>
  <si>
    <t xml:space="preserve"> 10.3.1.2</t>
  </si>
  <si>
    <t xml:space="preserve"> 10.3.1.3</t>
  </si>
  <si>
    <t xml:space="preserve"> 10.3.1.4</t>
  </si>
  <si>
    <t xml:space="preserve"> 10.3.1.5</t>
  </si>
  <si>
    <t xml:space="preserve"> 10.3.1.6</t>
  </si>
  <si>
    <t xml:space="preserve"> 10.3.1.7</t>
  </si>
  <si>
    <t xml:space="preserve"> 10.3.1.8</t>
  </si>
  <si>
    <t xml:space="preserve"> 10.3.1.9</t>
  </si>
  <si>
    <t xml:space="preserve"> 10.3.1.10</t>
  </si>
  <si>
    <t xml:space="preserve"> 10.3.1.11</t>
  </si>
  <si>
    <t xml:space="preserve"> 10.3.1.12</t>
  </si>
  <si>
    <t xml:space="preserve"> 10.3.1.13</t>
  </si>
  <si>
    <t xml:space="preserve"> 10.3.1.14</t>
  </si>
  <si>
    <t xml:space="preserve"> 10.3.1.15</t>
  </si>
  <si>
    <t xml:space="preserve"> 10.3.1.16</t>
  </si>
  <si>
    <t xml:space="preserve"> 10.3.1.17</t>
  </si>
  <si>
    <t xml:space="preserve"> 10.3.1.18</t>
  </si>
  <si>
    <t xml:space="preserve"> 10.3.1.19</t>
  </si>
  <si>
    <t xml:space="preserve"> 10.3.1.20</t>
  </si>
  <si>
    <t xml:space="preserve"> 10.3.1.21</t>
  </si>
  <si>
    <t xml:space="preserve"> 10.3.1.22</t>
  </si>
  <si>
    <t xml:space="preserve"> 10.3.1.23</t>
  </si>
  <si>
    <t xml:space="preserve"> 10.3.1.24</t>
  </si>
  <si>
    <t xml:space="preserve"> 10.3.1.25</t>
  </si>
  <si>
    <t xml:space="preserve"> 10.3.1.26</t>
  </si>
  <si>
    <t xml:space="preserve"> 10.3.1.27</t>
  </si>
  <si>
    <t xml:space="preserve"> 10.3.1.28</t>
  </si>
  <si>
    <t xml:space="preserve"> 10.3.1.29</t>
  </si>
  <si>
    <t xml:space="preserve"> 10.3.1.30</t>
  </si>
  <si>
    <t xml:space="preserve"> 10.3.1.31</t>
  </si>
  <si>
    <t xml:space="preserve"> 10.3.1.32</t>
  </si>
  <si>
    <t xml:space="preserve"> 10.3.1.33</t>
  </si>
  <si>
    <t xml:space="preserve"> 10.3.1.34</t>
  </si>
  <si>
    <t xml:space="preserve"> 10.3.1.35</t>
  </si>
  <si>
    <t xml:space="preserve"> 10.3.1.36</t>
  </si>
  <si>
    <t xml:space="preserve"> 10.3.1.37</t>
  </si>
  <si>
    <t xml:space="preserve"> 10.3.1.38</t>
  </si>
  <si>
    <t xml:space="preserve"> 10.3.1.39</t>
  </si>
  <si>
    <t xml:space="preserve"> 10.3.1.40</t>
  </si>
  <si>
    <t xml:space="preserve"> 10.3.2 </t>
  </si>
  <si>
    <t xml:space="preserve"> 10.3.2.1 </t>
  </si>
  <si>
    <t xml:space="preserve"> 10.3.2.2</t>
  </si>
  <si>
    <t xml:space="preserve"> 10.3.2.3</t>
  </si>
  <si>
    <t xml:space="preserve"> 10.3.2.4</t>
  </si>
  <si>
    <t xml:space="preserve"> 10.3.2.5</t>
  </si>
  <si>
    <t xml:space="preserve"> 10.3.2.6</t>
  </si>
  <si>
    <t xml:space="preserve"> 10.3.2.7</t>
  </si>
  <si>
    <t xml:space="preserve"> 10.3.2.8</t>
  </si>
  <si>
    <t xml:space="preserve"> 10.3.2.9</t>
  </si>
  <si>
    <t xml:space="preserve"> 10.3.2.10</t>
  </si>
  <si>
    <t xml:space="preserve"> 10.3.2.11</t>
  </si>
  <si>
    <t xml:space="preserve"> 10.3.2.12</t>
  </si>
  <si>
    <t xml:space="preserve"> 10.3.2.13</t>
  </si>
  <si>
    <t xml:space="preserve"> 10.3.2.14</t>
  </si>
  <si>
    <t xml:space="preserve"> 10.3.2.15</t>
  </si>
  <si>
    <t xml:space="preserve"> 10.3.2.16</t>
  </si>
  <si>
    <t xml:space="preserve"> 10.3.2.17</t>
  </si>
  <si>
    <t xml:space="preserve"> 10.3.2.18</t>
  </si>
  <si>
    <t xml:space="preserve"> 10.3.2.19</t>
  </si>
  <si>
    <t xml:space="preserve"> 10.3.2.20</t>
  </si>
  <si>
    <t xml:space="preserve"> 10.3.2.21</t>
  </si>
  <si>
    <t xml:space="preserve"> 10.3.2.22</t>
  </si>
  <si>
    <t xml:space="preserve"> 10.3.2.23</t>
  </si>
  <si>
    <t xml:space="preserve"> 10.3.2.24</t>
  </si>
  <si>
    <t xml:space="preserve"> 10.3.2.25</t>
  </si>
  <si>
    <t xml:space="preserve"> 10.3.2.26</t>
  </si>
  <si>
    <t xml:space="preserve"> 10.3.2.27</t>
  </si>
  <si>
    <t xml:space="preserve"> 10.3.2.28</t>
  </si>
  <si>
    <t xml:space="preserve"> 10.3.2.29</t>
  </si>
  <si>
    <t xml:space="preserve"> 10.3.2.30</t>
  </si>
  <si>
    <t xml:space="preserve"> 10.3.2.31</t>
  </si>
  <si>
    <t xml:space="preserve"> 10.3.2.32</t>
  </si>
  <si>
    <t xml:space="preserve"> 10.3.2.33</t>
  </si>
  <si>
    <t xml:space="preserve"> 10.3.2.34</t>
  </si>
  <si>
    <t xml:space="preserve"> 10.4.1 </t>
  </si>
  <si>
    <t xml:space="preserve"> 10.4.1.1 </t>
  </si>
  <si>
    <t xml:space="preserve"> 10.4.2 </t>
  </si>
  <si>
    <t xml:space="preserve"> 10.4.2.1 </t>
  </si>
  <si>
    <t xml:space="preserve"> 10.4.2.2</t>
  </si>
  <si>
    <t xml:space="preserve"> 10.4.2.3</t>
  </si>
  <si>
    <t xml:space="preserve"> 10.4.4.1 </t>
  </si>
  <si>
    <t xml:space="preserve"> 10.4.4.2</t>
  </si>
  <si>
    <t xml:space="preserve"> 10.4.4.3</t>
  </si>
  <si>
    <t xml:space="preserve"> 10.4.4.4</t>
  </si>
  <si>
    <t xml:space="preserve"> 10.4.5.1 </t>
  </si>
  <si>
    <t xml:space="preserve"> 11.2</t>
  </si>
  <si>
    <t xml:space="preserve"> 11.3</t>
  </si>
  <si>
    <t xml:space="preserve"> 11.4</t>
  </si>
  <si>
    <t xml:space="preserve"> 11.5</t>
  </si>
  <si>
    <t>12.2</t>
  </si>
  <si>
    <t>13.1</t>
  </si>
  <si>
    <t>13.2</t>
  </si>
  <si>
    <t>13.3</t>
  </si>
  <si>
    <t>13.4</t>
  </si>
  <si>
    <t>13.5</t>
  </si>
  <si>
    <t>13.6</t>
  </si>
  <si>
    <t>13.7</t>
  </si>
  <si>
    <t>13.8</t>
  </si>
  <si>
    <t>13.9</t>
  </si>
  <si>
    <t>13.10</t>
  </si>
  <si>
    <t>13.11</t>
  </si>
  <si>
    <t>14.1</t>
  </si>
  <si>
    <t>14.2</t>
  </si>
  <si>
    <t>15.1</t>
  </si>
  <si>
    <t>15.2</t>
  </si>
  <si>
    <t>15.3</t>
  </si>
  <si>
    <t>15.4</t>
  </si>
  <si>
    <t>15.5</t>
  </si>
  <si>
    <t>15.6</t>
  </si>
  <si>
    <t>15.7</t>
  </si>
  <si>
    <t>15.8</t>
  </si>
  <si>
    <t>15.9</t>
  </si>
  <si>
    <t>15.10</t>
  </si>
  <si>
    <t>15.11</t>
  </si>
  <si>
    <t>16.1</t>
  </si>
  <si>
    <t>16.1.1</t>
  </si>
  <si>
    <t>16.1.2</t>
  </si>
  <si>
    <t>16.1.3</t>
  </si>
  <si>
    <t>16.2</t>
  </si>
  <si>
    <t>16.2.1</t>
  </si>
  <si>
    <t>16.2.2</t>
  </si>
  <si>
    <t>16.2.3</t>
  </si>
  <si>
    <t>16.3</t>
  </si>
  <si>
    <t>16.3.1</t>
  </si>
  <si>
    <t>16.4</t>
  </si>
  <si>
    <t>16.4.1</t>
  </si>
  <si>
    <t>16.4.2</t>
  </si>
  <si>
    <t>16.5</t>
  </si>
  <si>
    <t>16.5.1</t>
  </si>
  <si>
    <t>16.5.2</t>
  </si>
  <si>
    <t>16.6</t>
  </si>
  <si>
    <t>16.7</t>
  </si>
  <si>
    <t>16.7.1</t>
  </si>
  <si>
    <t>16.7.2</t>
  </si>
  <si>
    <t>16.8</t>
  </si>
  <si>
    <t>16.8.1</t>
  </si>
  <si>
    <t>16.8.2</t>
  </si>
  <si>
    <t>17.1</t>
  </si>
  <si>
    <t>17.2</t>
  </si>
  <si>
    <t>17.3</t>
  </si>
  <si>
    <t>18.1</t>
  </si>
  <si>
    <t>19.1</t>
  </si>
  <si>
    <t>19.2</t>
  </si>
  <si>
    <t>20.1</t>
  </si>
  <si>
    <t>20.1.1</t>
  </si>
  <si>
    <t>20.1.2</t>
  </si>
  <si>
    <t>20.2</t>
  </si>
  <si>
    <t>20.2.1</t>
  </si>
  <si>
    <t>20.2.2</t>
  </si>
  <si>
    <t>20.2.3</t>
  </si>
  <si>
    <t>20.3</t>
  </si>
  <si>
    <t>20.3.1</t>
  </si>
  <si>
    <t>20.3.2</t>
  </si>
  <si>
    <t>20.4</t>
  </si>
  <si>
    <t>20.4.1</t>
  </si>
  <si>
    <t>20.4.2</t>
  </si>
  <si>
    <t>20.4.3</t>
  </si>
  <si>
    <t>20.4.4</t>
  </si>
  <si>
    <t>20.4.5</t>
  </si>
  <si>
    <t>10.2</t>
  </si>
  <si>
    <t xml:space="preserve"> 10.4.3</t>
  </si>
  <si>
    <t xml:space="preserve"> 10.4.3.1 </t>
  </si>
  <si>
    <t xml:space="preserve"> 10.4.3.2</t>
  </si>
  <si>
    <t xml:space="preserve"> 10.4.3.3</t>
  </si>
  <si>
    <t xml:space="preserve"> 10.4.3.4</t>
  </si>
  <si>
    <t xml:space="preserve"> 10.4.4</t>
  </si>
  <si>
    <t xml:space="preserve"> 10.4.5</t>
  </si>
  <si>
    <t>Incluso BDI não desonerado sobre preço unitário de: 23,54 %  e para o item 18.1 (equipamento) BDI de 15,38%;</t>
  </si>
  <si>
    <t>IMPERMEABILIZAÇÃO</t>
  </si>
  <si>
    <t>5</t>
  </si>
  <si>
    <t>6</t>
  </si>
  <si>
    <t>7</t>
  </si>
  <si>
    <t>8</t>
  </si>
  <si>
    <t>9</t>
  </si>
  <si>
    <t>10</t>
  </si>
  <si>
    <t>11</t>
  </si>
  <si>
    <t>12</t>
  </si>
  <si>
    <t>13</t>
  </si>
  <si>
    <t>14</t>
  </si>
  <si>
    <t>15</t>
  </si>
  <si>
    <t>16</t>
  </si>
  <si>
    <t>17</t>
  </si>
  <si>
    <t>18</t>
  </si>
  <si>
    <t>19</t>
  </si>
  <si>
    <t>20</t>
  </si>
  <si>
    <t>Percentual correspondente à Administração</t>
  </si>
  <si>
    <t>OBRA:  REFORMA E EXPANSÃO DA SEDE DO QUILOMBO SÃO JOSÉ DA SERRA</t>
  </si>
  <si>
    <t>OBRA:  REFORMA E EXPANSÃO DO QUILOMBO SÃO JOSÉ DA SERRA</t>
  </si>
  <si>
    <t>ANEXO V-A DO EDITAL DE LICITAÇÃO POR RDC ELETRÔNICO N.º 10/2021</t>
  </si>
  <si>
    <t>Local: Rodovia Irmãos Freitas (RJ-137) Km 744 - Santa Isabel do Rio Preto - Valença - Estado do Rio de Janeiro</t>
  </si>
  <si>
    <t>515,11 m²</t>
  </si>
  <si>
    <t>ANEXO V-B DO EDITAL DE LICITAÇÃO POR RDC ELETRÔNICO N.º 10/2021</t>
  </si>
  <si>
    <t>Local: Rodovia Irmãos Freitas (RJ-137) Km 744 - Santa isabel do Rio Preto -  Valença - Estado do Rio de Janeiro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</si>
</sst>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43" formatCode="_-* #,##0.00_-;\-* #,##0.00_-;_-* &quot;-&quot;??_-;_-@_-"/>
    <numFmt numFmtId="164" formatCode="_(* #,##0.00_);_(* \(#,##0.00\);_(* &quot;-&quot;??_);_(@_)"/>
    <numFmt numFmtId="165" formatCode="_(\$* #,##0.00_);_(\$* \(#,##0.00\);_(\$* \-??_);_(@_)"/>
    <numFmt numFmtId="166" formatCode="_-* #,##0.00_-;\-* #,##0.00_-;_-* \-??_-;_-@_-"/>
    <numFmt numFmtId="167" formatCode="_(* #,##0.00_);_(* \(#,##0.00\);_(* \-??_);_(@_)"/>
    <numFmt numFmtId="168" formatCode="General_)"/>
    <numFmt numFmtId="169" formatCode="_-&quot;R$ &quot;* #,##0.00_-;&quot;-R$ &quot;* #,##0.00_-;_-&quot;R$ &quot;* \-??_-;_-@_-"/>
  </numFmts>
  <fonts count="72" x14ac:knownFonts="1">
    <font>
      <sz val="11"/>
      <color theme="1"/>
      <name val="Calibri"/>
      <family val="2"/>
      <scheme val="minor"/>
    </font>
    <font>
      <sz val="11"/>
      <color indexed="8"/>
      <name val="Calibri"/>
      <family val="2"/>
    </font>
    <font>
      <sz val="11"/>
      <color indexed="8"/>
      <name val="Calibri"/>
      <family val="2"/>
    </font>
    <font>
      <sz val="9"/>
      <name val="Verdana"/>
      <family val="2"/>
    </font>
    <font>
      <b/>
      <sz val="9"/>
      <name val="Verdana"/>
      <family val="2"/>
    </font>
    <font>
      <b/>
      <sz val="9"/>
      <color indexed="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sz val="11"/>
      <color indexed="14"/>
      <name val="Calibri"/>
      <family val="2"/>
    </font>
    <font>
      <sz val="10"/>
      <name val="Arial"/>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sz val="9"/>
      <color indexed="10"/>
      <name val="Verdana"/>
      <family val="2"/>
    </font>
    <font>
      <sz val="9"/>
      <color rgb="FFFF0000"/>
      <name val="Verdana"/>
      <family val="2"/>
    </font>
    <font>
      <sz val="9"/>
      <color rgb="FF000000"/>
      <name val="Verdana"/>
      <family val="2"/>
    </font>
    <font>
      <b/>
      <sz val="9"/>
      <color rgb="FF000000"/>
      <name val="Verdana"/>
      <family val="2"/>
    </font>
    <font>
      <sz val="12"/>
      <name val="Courier"/>
      <family val="3"/>
    </font>
    <font>
      <b/>
      <sz val="9"/>
      <color theme="1"/>
      <name val="Verdana"/>
      <family val="2"/>
    </font>
    <font>
      <sz val="9"/>
      <color theme="1"/>
      <name val="Verdana"/>
      <family val="2"/>
    </font>
    <font>
      <sz val="9"/>
      <color rgb="FF333399"/>
      <name val="Verdana"/>
      <family val="2"/>
    </font>
    <font>
      <i/>
      <sz val="9"/>
      <name val="Verdana"/>
      <family val="2"/>
    </font>
    <font>
      <i/>
      <sz val="9"/>
      <color indexed="8"/>
      <name val="Verdana"/>
      <family val="2"/>
    </font>
    <font>
      <b/>
      <sz val="9"/>
      <color rgb="FFFF0000"/>
      <name val="Verdana"/>
      <family val="2"/>
    </font>
    <font>
      <b/>
      <sz val="10"/>
      <name val="Arial"/>
      <family val="2"/>
    </font>
    <font>
      <sz val="8"/>
      <name val="Calibri"/>
      <family val="2"/>
      <scheme val="minor"/>
    </font>
    <font>
      <i/>
      <sz val="10"/>
      <name val="Verdana"/>
      <family val="2"/>
    </font>
    <font>
      <i/>
      <sz val="10"/>
      <color indexed="8"/>
      <name val="Verdana"/>
      <family val="2"/>
    </font>
    <font>
      <b/>
      <sz val="10"/>
      <color rgb="FFFF0000"/>
      <name val="Verdana"/>
      <family val="2"/>
    </font>
    <font>
      <sz val="10"/>
      <color rgb="FFFF0000"/>
      <name val="Verdana"/>
      <family val="2"/>
    </font>
    <font>
      <b/>
      <sz val="10"/>
      <color indexed="10"/>
      <name val="Verdana"/>
      <family val="2"/>
    </font>
    <font>
      <sz val="10"/>
      <color indexed="10"/>
      <name val="Verdana"/>
      <family val="2"/>
    </font>
    <font>
      <b/>
      <sz val="12"/>
      <color rgb="FFFF0000"/>
      <name val="Verdana"/>
      <family val="2"/>
    </font>
    <font>
      <b/>
      <sz val="12"/>
      <color indexed="10"/>
      <name val="Verdana"/>
      <family val="2"/>
    </font>
    <font>
      <sz val="11"/>
      <color rgb="FF000000"/>
      <name val="Calibri"/>
      <family val="2"/>
      <charset val="1"/>
    </font>
    <font>
      <sz val="11"/>
      <color rgb="FFFFFFFF"/>
      <name val="Calibri"/>
      <family val="2"/>
      <charset val="1"/>
    </font>
    <font>
      <sz val="11"/>
      <color rgb="FFFF00FF"/>
      <name val="Calibri"/>
      <family val="2"/>
      <charset val="1"/>
    </font>
    <font>
      <b/>
      <sz val="11"/>
      <color rgb="FFFF9900"/>
      <name val="Calibri"/>
      <family val="2"/>
      <charset val="1"/>
    </font>
    <font>
      <b/>
      <sz val="11"/>
      <color rgb="FFFFFFFF"/>
      <name val="Calibri"/>
      <family val="2"/>
      <charset val="1"/>
    </font>
    <font>
      <i/>
      <sz val="11"/>
      <color rgb="FF808080"/>
      <name val="Calibri"/>
      <family val="2"/>
      <charset val="1"/>
    </font>
    <font>
      <sz val="11"/>
      <color rgb="FF008000"/>
      <name val="Calibri"/>
      <family val="2"/>
      <charset val="1"/>
    </font>
    <font>
      <b/>
      <sz val="15"/>
      <color rgb="FF333399"/>
      <name val="Calibri"/>
      <family val="2"/>
      <charset val="1"/>
    </font>
    <font>
      <b/>
      <sz val="13"/>
      <color rgb="FF333399"/>
      <name val="Calibri"/>
      <family val="2"/>
      <charset val="1"/>
    </font>
    <font>
      <b/>
      <sz val="11"/>
      <color rgb="FF333399"/>
      <name val="Calibri"/>
      <family val="2"/>
      <charset val="1"/>
    </font>
    <font>
      <sz val="11"/>
      <color rgb="FF333399"/>
      <name val="Calibri"/>
      <family val="2"/>
      <charset val="1"/>
    </font>
    <font>
      <sz val="11"/>
      <color rgb="FFFF9900"/>
      <name val="Calibri"/>
      <family val="2"/>
      <charset val="1"/>
    </font>
    <font>
      <sz val="11"/>
      <color rgb="FF993300"/>
      <name val="Calibri"/>
      <family val="2"/>
      <charset val="1"/>
    </font>
    <font>
      <sz val="12"/>
      <name val="Courier New"/>
      <family val="3"/>
      <charset val="1"/>
    </font>
    <font>
      <b/>
      <sz val="11"/>
      <color rgb="FF333333"/>
      <name val="Calibri"/>
      <family val="2"/>
      <charset val="1"/>
    </font>
    <font>
      <b/>
      <sz val="18"/>
      <color rgb="FF333399"/>
      <name val="Cambria"/>
      <family val="2"/>
      <charset val="1"/>
    </font>
    <font>
      <b/>
      <sz val="15"/>
      <color rgb="FF003366"/>
      <name val="Calibri"/>
      <family val="2"/>
      <charset val="1"/>
    </font>
    <font>
      <b/>
      <sz val="18"/>
      <color rgb="FF003366"/>
      <name val="Cambria"/>
      <family val="2"/>
      <charset val="1"/>
    </font>
    <font>
      <sz val="11"/>
      <color rgb="FFFF0000"/>
      <name val="Calibri"/>
      <family val="2"/>
      <charset val="1"/>
    </font>
    <font>
      <b/>
      <sz val="10"/>
      <name val="Arial"/>
      <family val="2"/>
      <charset val="1"/>
    </font>
    <font>
      <b/>
      <sz val="10"/>
      <color theme="1"/>
      <name val="Verdana"/>
      <family val="2"/>
    </font>
    <font>
      <b/>
      <sz val="12"/>
      <name val="Verdana"/>
      <family val="2"/>
    </font>
    <font>
      <i/>
      <sz val="8"/>
      <color rgb="FF000000"/>
      <name val="Verdana"/>
      <family val="2"/>
    </font>
    <font>
      <i/>
      <sz val="8"/>
      <name val="Verdana"/>
      <family val="2"/>
    </font>
    <font>
      <sz val="11"/>
      <name val="Arial"/>
      <family val="1"/>
      <charset val="1"/>
    </font>
    <font>
      <sz val="8"/>
      <color rgb="FF333399"/>
      <name val="Verdana"/>
      <family val="2"/>
    </font>
  </fonts>
  <fills count="4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2"/>
        <bgColor indexed="64"/>
      </patternFill>
    </fill>
    <fill>
      <patternFill patternType="solid">
        <fgColor rgb="FFFFFFFF"/>
        <bgColor rgb="FFFFFFFF"/>
      </patternFill>
    </fill>
    <fill>
      <patternFill patternType="solid">
        <fgColor theme="2" tint="-9.9978637043366805E-2"/>
        <bgColor indexed="64"/>
      </patternFill>
    </fill>
    <fill>
      <patternFill patternType="solid">
        <fgColor rgb="FFFFFFFF"/>
        <bgColor rgb="FFFFFFCC"/>
      </patternFill>
    </fill>
    <fill>
      <patternFill patternType="solid">
        <fgColor rgb="FFFFCC99"/>
        <bgColor rgb="FFD9D9D9"/>
      </patternFill>
    </fill>
    <fill>
      <patternFill patternType="solid">
        <fgColor rgb="FFFFFFCC"/>
        <bgColor rgb="FFFFFFFF"/>
      </patternFill>
    </fill>
    <fill>
      <patternFill patternType="solid">
        <fgColor rgb="FFCCFFFF"/>
        <bgColor rgb="FFCCFFCC"/>
      </patternFill>
    </fill>
    <fill>
      <patternFill patternType="solid">
        <fgColor rgb="FFC0C0C0"/>
        <bgColor rgb="FFCCCCCC"/>
      </patternFill>
    </fill>
    <fill>
      <patternFill patternType="solid">
        <fgColor rgb="FFFF8080"/>
        <bgColor rgb="FFFF99CC"/>
      </patternFill>
    </fill>
    <fill>
      <patternFill patternType="solid">
        <fgColor rgb="FFFFFF99"/>
        <bgColor rgb="FFFFFFCC"/>
      </patternFill>
    </fill>
    <fill>
      <patternFill patternType="solid">
        <fgColor rgb="FF99CCFF"/>
        <bgColor rgb="FF8EB4E3"/>
      </patternFill>
    </fill>
    <fill>
      <patternFill patternType="solid">
        <fgColor rgb="FF33CCCC"/>
        <bgColor rgb="FF00CCFF"/>
      </patternFill>
    </fill>
    <fill>
      <patternFill patternType="solid">
        <fgColor rgb="FF808000"/>
        <bgColor rgb="FF808080"/>
      </patternFill>
    </fill>
    <fill>
      <patternFill patternType="solid">
        <fgColor rgb="FF666699"/>
        <bgColor rgb="FF808080"/>
      </patternFill>
    </fill>
    <fill>
      <patternFill patternType="solid">
        <fgColor rgb="FFFF6600"/>
        <bgColor rgb="FFFF80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
      <patternFill patternType="solid">
        <fgColor theme="2" tint="-9.9978637043366805E-2"/>
        <bgColor rgb="FFFF9900"/>
      </patternFill>
    </fill>
    <fill>
      <patternFill patternType="solid">
        <fgColor theme="2"/>
        <bgColor rgb="FFFFFFCC"/>
      </patternFill>
    </fill>
    <fill>
      <patternFill patternType="solid">
        <fgColor theme="0"/>
        <bgColor rgb="FFFFFFCC"/>
      </patternFill>
    </fill>
    <fill>
      <patternFill patternType="solid">
        <fgColor theme="2" tint="-9.9978637043366805E-2"/>
        <bgColor rgb="FFFFFFCC"/>
      </patternFill>
    </fill>
    <fill>
      <patternFill patternType="solid">
        <fgColor theme="4" tint="0.79998168889431442"/>
        <bgColor rgb="FF8EB4E3"/>
      </patternFill>
    </fill>
    <fill>
      <patternFill patternType="solid">
        <fgColor theme="0"/>
        <bgColor rgb="FF8EB4E3"/>
      </patternFill>
    </fill>
    <fill>
      <patternFill patternType="solid">
        <fgColor theme="4" tint="0.79998168889431442"/>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rgb="FF000000"/>
      </left>
      <right style="hair">
        <color rgb="FF000000"/>
      </right>
      <top style="double">
        <color rgb="FF000000"/>
      </top>
      <bottom style="hair">
        <color rgb="FF000000"/>
      </bottom>
      <diagonal/>
    </border>
    <border>
      <left style="hair">
        <color rgb="FF000000"/>
      </left>
      <right style="hair">
        <color rgb="FF000000"/>
      </right>
      <top style="hair">
        <color rgb="FF000000"/>
      </top>
      <bottom style="double">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rgb="FF000000"/>
      </left>
      <right style="hair">
        <color rgb="FF000000"/>
      </right>
      <top style="thin">
        <color indexed="64"/>
      </top>
      <bottom style="hair">
        <color rgb="FF000000"/>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style="double">
        <color indexed="64"/>
      </left>
      <right/>
      <top/>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diagonal/>
    </border>
    <border>
      <left style="hair">
        <color indexed="64"/>
      </left>
      <right style="hair">
        <color indexed="64"/>
      </right>
      <top style="thin">
        <color rgb="FF000000"/>
      </top>
      <bottom/>
      <diagonal/>
    </border>
    <border>
      <left style="hair">
        <color rgb="FF000000"/>
      </left>
      <right/>
      <top style="double">
        <color rgb="FF000000"/>
      </top>
      <bottom style="hair">
        <color rgb="FF000000"/>
      </bottom>
      <diagonal/>
    </border>
    <border>
      <left/>
      <right/>
      <top style="double">
        <color rgb="FF000000"/>
      </top>
      <bottom style="hair">
        <color rgb="FF000000"/>
      </bottom>
      <diagonal/>
    </border>
    <border>
      <left/>
      <right style="hair">
        <color rgb="FF000000"/>
      </right>
      <top style="double">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thin">
        <color rgb="FF000000"/>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hair">
        <color rgb="FF000000"/>
      </left>
      <right style="hair">
        <color rgb="FF000000"/>
      </right>
      <top style="hair">
        <color rgb="FF000000"/>
      </top>
      <bottom/>
      <diagonal/>
    </border>
    <border>
      <left style="double">
        <color rgb="FF000000"/>
      </left>
      <right/>
      <top style="hair">
        <color rgb="FF000000"/>
      </top>
      <bottom style="hair">
        <color rgb="FF000000"/>
      </bottom>
      <diagonal/>
    </border>
    <border>
      <left/>
      <right/>
      <top style="hair">
        <color rgb="FF000000"/>
      </top>
      <bottom/>
      <diagonal/>
    </border>
    <border>
      <left style="double">
        <color rgb="FF000000"/>
      </left>
      <right/>
      <top style="hair">
        <color rgb="FF000000"/>
      </top>
      <bottom style="double">
        <color rgb="FF000000"/>
      </bottom>
      <diagonal/>
    </border>
    <border>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double">
        <color indexed="64"/>
      </right>
      <top style="hair">
        <color rgb="FF000000"/>
      </top>
      <bottom style="hair">
        <color rgb="FF000000"/>
      </bottom>
      <diagonal/>
    </border>
    <border>
      <left style="hair">
        <color rgb="FF000000"/>
      </left>
      <right style="hair">
        <color rgb="FF000000"/>
      </right>
      <top style="thin">
        <color indexed="64"/>
      </top>
      <bottom/>
      <diagonal/>
    </border>
    <border>
      <left style="hair">
        <color rgb="FF000000"/>
      </left>
      <right style="hair">
        <color rgb="FF000000"/>
      </right>
      <top/>
      <bottom style="hair">
        <color rgb="FF000000"/>
      </bottom>
      <diagonal/>
    </border>
    <border diagonalUp="1">
      <left style="hair">
        <color rgb="FF000000"/>
      </left>
      <right style="hair">
        <color rgb="FF000000"/>
      </right>
      <top style="thin">
        <color indexed="64"/>
      </top>
      <bottom style="hair">
        <color rgb="FF000000"/>
      </bottom>
      <diagonal style="hair">
        <color rgb="FF000000"/>
      </diagonal>
    </border>
    <border diagonalUp="1">
      <left style="hair">
        <color rgb="FF000000"/>
      </left>
      <right style="hair">
        <color rgb="FF000000"/>
      </right>
      <top style="hair">
        <color rgb="FF000000"/>
      </top>
      <bottom style="hair">
        <color rgb="FF000000"/>
      </bottom>
      <diagonal style="hair">
        <color rgb="FF000000"/>
      </diagonal>
    </border>
    <border diagonalUp="1">
      <left style="hair">
        <color rgb="FF000000"/>
      </left>
      <right/>
      <top style="hair">
        <color rgb="FF000000"/>
      </top>
      <bottom style="hair">
        <color rgb="FF000000"/>
      </bottom>
      <diagonal style="hair">
        <color rgb="FF000000"/>
      </diagonal>
    </border>
    <border>
      <left style="double">
        <color rgb="FF000000"/>
      </left>
      <right/>
      <top style="thin">
        <color indexed="64"/>
      </top>
      <bottom style="hair">
        <color rgb="FF000000"/>
      </bottom>
      <diagonal/>
    </border>
    <border>
      <left/>
      <right style="hair">
        <color rgb="FF000000"/>
      </right>
      <top style="thin">
        <color indexed="64"/>
      </top>
      <bottom style="hair">
        <color rgb="FF000000"/>
      </bottom>
      <diagonal/>
    </border>
    <border diagonalUp="1">
      <left style="hair">
        <color rgb="FF000000"/>
      </left>
      <right/>
      <top style="thin">
        <color indexed="64"/>
      </top>
      <bottom style="hair">
        <color rgb="FF000000"/>
      </bottom>
      <diagonal style="hair">
        <color rgb="FF000000"/>
      </diagonal>
    </border>
    <border>
      <left style="thin">
        <color indexed="64"/>
      </left>
      <right style="double">
        <color indexed="64"/>
      </right>
      <top/>
      <bottom style="double">
        <color indexed="64"/>
      </bottom>
      <diagonal/>
    </border>
    <border>
      <left/>
      <right/>
      <top/>
      <bottom style="double">
        <color rgb="FF000000"/>
      </bottom>
      <diagonal/>
    </border>
    <border>
      <left style="double">
        <color rgb="FF000000"/>
      </left>
      <right style="hair">
        <color rgb="FF000000"/>
      </right>
      <top style="double">
        <color rgb="FF000000"/>
      </top>
      <bottom style="hair">
        <color rgb="FF000000"/>
      </bottom>
      <diagonal/>
    </border>
    <border>
      <left style="double">
        <color rgb="FF000000"/>
      </left>
      <right style="hair">
        <color rgb="FF000000"/>
      </right>
      <top style="hair">
        <color rgb="FF000000"/>
      </top>
      <bottom style="thin">
        <color rgb="FF000000"/>
      </bottom>
      <diagonal/>
    </border>
    <border>
      <left style="double">
        <color rgb="FF000000"/>
      </left>
      <right style="hair">
        <color indexed="64"/>
      </right>
      <top style="thin">
        <color rgb="FF000000"/>
      </top>
      <bottom/>
      <diagonal/>
    </border>
    <border>
      <left style="double">
        <color rgb="FF000000"/>
      </left>
      <right style="hair">
        <color indexed="64"/>
      </right>
      <top/>
      <bottom style="hair">
        <color indexed="64"/>
      </bottom>
      <diagonal/>
    </border>
    <border>
      <left style="double">
        <color rgb="FF000000"/>
      </left>
      <right style="hair">
        <color indexed="64"/>
      </right>
      <top style="hair">
        <color indexed="64"/>
      </top>
      <bottom/>
      <diagonal/>
    </border>
    <border>
      <left style="double">
        <color rgb="FF000000"/>
      </left>
      <right/>
      <top style="hair">
        <color indexed="64"/>
      </top>
      <bottom style="thin">
        <color indexed="64"/>
      </bottom>
      <diagonal/>
    </border>
  </borders>
  <cellStyleXfs count="1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18" fillId="6" borderId="0" applyNumberFormat="0" applyBorder="0" applyAlignment="0" applyProtection="0"/>
    <xf numFmtId="0" fontId="8" fillId="2" borderId="1" applyNumberFormat="0" applyAlignment="0" applyProtection="0"/>
    <xf numFmtId="0" fontId="9" fillId="16" borderId="2" applyNumberFormat="0" applyAlignment="0" applyProtection="0"/>
    <xf numFmtId="165" fontId="19" fillId="0" borderId="0" applyFill="0" applyBorder="0" applyAlignment="0" applyProtection="0"/>
    <xf numFmtId="0" fontId="20" fillId="0" borderId="0"/>
    <xf numFmtId="0" fontId="15" fillId="0" borderId="0" applyNumberFormat="0" applyFill="0" applyBorder="0" applyAlignment="0" applyProtection="0"/>
    <xf numFmtId="0" fontId="7" fillId="7"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11" fillId="3" borderId="1" applyNumberFormat="0" applyAlignment="0" applyProtection="0"/>
    <xf numFmtId="0" fontId="10" fillId="0" borderId="3"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10"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4" borderId="7" applyNumberFormat="0" applyFont="0" applyAlignment="0" applyProtection="0"/>
    <xf numFmtId="0" fontId="13" fillId="2" borderId="8" applyNumberFormat="0" applyAlignment="0" applyProtection="0"/>
    <xf numFmtId="9" fontId="2" fillId="0" borderId="0" applyFont="0" applyFill="0" applyBorder="0" applyAlignment="0" applyProtection="0"/>
    <xf numFmtId="9" fontId="19" fillId="0" borderId="0" applyFill="0" applyBorder="0" applyAlignment="0" applyProtection="0"/>
    <xf numFmtId="9"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9" fillId="0" borderId="0" applyFill="0" applyBorder="0" applyAlignment="0" applyProtection="0"/>
    <xf numFmtId="164" fontId="19" fillId="0" borderId="0" applyFill="0" applyBorder="0" applyAlignment="0" applyProtection="0"/>
    <xf numFmtId="166" fontId="1" fillId="0" borderId="0"/>
    <xf numFmtId="164" fontId="19" fillId="0" borderId="0" applyFont="0" applyFill="0" applyBorder="0" applyAlignment="0" applyProtection="0"/>
    <xf numFmtId="0" fontId="2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9" fillId="0" borderId="0"/>
    <xf numFmtId="0" fontId="14" fillId="0" borderId="0" applyNumberFormat="0" applyFill="0" applyBorder="0" applyAlignment="0" applyProtection="0"/>
    <xf numFmtId="9" fontId="1" fillId="0" borderId="0" applyFont="0" applyFill="0" applyBorder="0" applyAlignment="0" applyProtection="0"/>
    <xf numFmtId="168" fontId="29" fillId="0" borderId="0"/>
    <xf numFmtId="0" fontId="46" fillId="0" borderId="0"/>
    <xf numFmtId="9" fontId="46" fillId="0" borderId="0" applyBorder="0" applyProtection="0"/>
    <xf numFmtId="0" fontId="46" fillId="21" borderId="0" applyBorder="0" applyProtection="0"/>
    <xf numFmtId="0" fontId="46" fillId="22" borderId="0" applyBorder="0" applyProtection="0"/>
    <xf numFmtId="0" fontId="46" fillId="23" borderId="0" applyBorder="0" applyProtection="0"/>
    <xf numFmtId="0" fontId="46" fillId="21" borderId="0" applyBorder="0" applyProtection="0"/>
    <xf numFmtId="0" fontId="46" fillId="24" borderId="0" applyBorder="0" applyProtection="0"/>
    <xf numFmtId="0" fontId="46" fillId="22" borderId="0" applyBorder="0" applyProtection="0"/>
    <xf numFmtId="0" fontId="46" fillId="25" borderId="0" applyBorder="0" applyProtection="0"/>
    <xf numFmtId="0" fontId="46" fillId="26" borderId="0" applyBorder="0" applyProtection="0"/>
    <xf numFmtId="0" fontId="46" fillId="27" borderId="0" applyBorder="0" applyProtection="0"/>
    <xf numFmtId="0" fontId="46" fillId="25" borderId="0" applyBorder="0" applyProtection="0"/>
    <xf numFmtId="0" fontId="46" fillId="28" borderId="0" applyBorder="0" applyProtection="0"/>
    <xf numFmtId="0" fontId="46" fillId="22" borderId="0" applyBorder="0" applyProtection="0"/>
    <xf numFmtId="0" fontId="47" fillId="29" borderId="0" applyBorder="0" applyProtection="0"/>
    <xf numFmtId="0" fontId="47" fillId="26" borderId="0" applyBorder="0" applyProtection="0"/>
    <xf numFmtId="0" fontId="47" fillId="27" borderId="0" applyBorder="0" applyProtection="0"/>
    <xf numFmtId="0" fontId="47" fillId="25" borderId="0" applyBorder="0" applyProtection="0"/>
    <xf numFmtId="0" fontId="47" fillId="29" borderId="0" applyBorder="0" applyProtection="0"/>
    <xf numFmtId="0" fontId="47" fillId="22" borderId="0" applyBorder="0" applyProtection="0"/>
    <xf numFmtId="0" fontId="47" fillId="29" borderId="0" applyBorder="0" applyProtection="0"/>
    <xf numFmtId="0" fontId="47" fillId="30" borderId="0" applyBorder="0" applyProtection="0"/>
    <xf numFmtId="0" fontId="47" fillId="30" borderId="0" applyBorder="0" applyProtection="0"/>
    <xf numFmtId="0" fontId="47" fillId="31" borderId="0" applyBorder="0" applyProtection="0"/>
    <xf numFmtId="0" fontId="47" fillId="29" borderId="0" applyBorder="0" applyProtection="0"/>
    <xf numFmtId="0" fontId="47" fillId="32" borderId="0" applyBorder="0" applyProtection="0"/>
    <xf numFmtId="0" fontId="48" fillId="33" borderId="0" applyBorder="0" applyProtection="0"/>
    <xf numFmtId="0" fontId="49" fillId="21" borderId="30" applyProtection="0"/>
    <xf numFmtId="0" fontId="50" fillId="34" borderId="31" applyProtection="0"/>
    <xf numFmtId="0" fontId="51" fillId="0" borderId="0" applyBorder="0" applyProtection="0"/>
    <xf numFmtId="0" fontId="52" fillId="35" borderId="0" applyBorder="0" applyProtection="0"/>
    <xf numFmtId="0" fontId="53" fillId="0" borderId="32" applyProtection="0"/>
    <xf numFmtId="0" fontId="54" fillId="0" borderId="33" applyProtection="0"/>
    <xf numFmtId="0" fontId="55" fillId="0" borderId="34" applyProtection="0"/>
    <xf numFmtId="0" fontId="55" fillId="0" borderId="0" applyBorder="0" applyProtection="0"/>
    <xf numFmtId="0" fontId="56" fillId="22" borderId="30" applyProtection="0"/>
    <xf numFmtId="0" fontId="57" fillId="0" borderId="35"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169" fontId="46" fillId="0" borderId="0" applyBorder="0" applyProtection="0"/>
    <xf numFmtId="0" fontId="58" fillId="27" borderId="0" applyBorder="0" applyProtection="0"/>
    <xf numFmtId="0" fontId="20" fillId="0" borderId="0"/>
    <xf numFmtId="0" fontId="20" fillId="0" borderId="0"/>
    <xf numFmtId="0" fontId="20" fillId="0" borderId="0"/>
    <xf numFmtId="0" fontId="20" fillId="0" borderId="0"/>
    <xf numFmtId="168" fontId="59" fillId="0" borderId="0"/>
    <xf numFmtId="0" fontId="20" fillId="0" borderId="0"/>
    <xf numFmtId="0" fontId="20" fillId="0" borderId="0"/>
    <xf numFmtId="0" fontId="46" fillId="23" borderId="36" applyProtection="0"/>
    <xf numFmtId="0" fontId="60" fillId="21" borderId="37" applyProtection="0"/>
    <xf numFmtId="9" fontId="20" fillId="0" borderId="0" applyBorder="0" applyProtection="0"/>
    <xf numFmtId="9" fontId="46" fillId="0" borderId="0"/>
    <xf numFmtId="9" fontId="46" fillId="0" borderId="0" applyBorder="0" applyProtection="0"/>
    <xf numFmtId="166" fontId="46" fillId="0" borderId="0" applyBorder="0" applyProtection="0"/>
    <xf numFmtId="166" fontId="46" fillId="0" borderId="0" applyBorder="0" applyProtection="0"/>
    <xf numFmtId="166" fontId="46" fillId="0" borderId="0" applyBorder="0" applyProtection="0"/>
    <xf numFmtId="167" fontId="20" fillId="0" borderId="0" applyBorder="0" applyProtection="0"/>
    <xf numFmtId="167" fontId="20" fillId="0" borderId="0" applyBorder="0" applyProtection="0"/>
    <xf numFmtId="166" fontId="46" fillId="0" borderId="0"/>
    <xf numFmtId="167" fontId="46" fillId="0" borderId="0" applyBorder="0" applyProtection="0"/>
    <xf numFmtId="0" fontId="61" fillId="0" borderId="0" applyBorder="0" applyProtection="0"/>
    <xf numFmtId="0" fontId="62" fillId="0" borderId="38" applyProtection="0"/>
    <xf numFmtId="0" fontId="62" fillId="0" borderId="38" applyProtection="0"/>
    <xf numFmtId="0" fontId="63" fillId="0" borderId="0" applyBorder="0" applyProtection="0"/>
    <xf numFmtId="0" fontId="63" fillId="0" borderId="0" applyBorder="0" applyProtection="0"/>
    <xf numFmtId="167" fontId="20" fillId="0" borderId="0"/>
    <xf numFmtId="0" fontId="64" fillId="0" borderId="0" applyBorder="0" applyProtection="0"/>
    <xf numFmtId="0" fontId="70" fillId="0" borderId="0"/>
  </cellStyleXfs>
  <cellXfs count="246">
    <xf numFmtId="0" fontId="0" fillId="0" borderId="0" xfId="0"/>
    <xf numFmtId="0" fontId="3" fillId="0" borderId="0" xfId="0" applyFont="1" applyBorder="1" applyAlignment="1">
      <alignment horizontal="center"/>
    </xf>
    <xf numFmtId="2" fontId="3" fillId="0" borderId="0" xfId="0" applyNumberFormat="1" applyFont="1" applyAlignment="1">
      <alignment horizontal="center"/>
    </xf>
    <xf numFmtId="2" fontId="3" fillId="0" borderId="0" xfId="0" applyNumberFormat="1" applyFont="1" applyAlignment="1">
      <alignment horizontal="right"/>
    </xf>
    <xf numFmtId="0" fontId="3" fillId="0" borderId="0" xfId="0" applyFont="1"/>
    <xf numFmtId="44" fontId="3" fillId="0" borderId="0" xfId="38" applyFont="1"/>
    <xf numFmtId="0" fontId="5" fillId="0" borderId="0" xfId="0" applyFont="1" applyBorder="1" applyAlignment="1">
      <alignment vertical="distributed" wrapText="1"/>
    </xf>
    <xf numFmtId="0" fontId="25" fillId="0" borderId="0" xfId="0" applyFont="1" applyBorder="1" applyAlignment="1">
      <alignment vertical="distributed" wrapText="1"/>
    </xf>
    <xf numFmtId="0" fontId="26" fillId="0" borderId="0" xfId="0" applyFont="1" applyAlignment="1">
      <alignment horizontal="left" vertical="center" wrapText="1"/>
    </xf>
    <xf numFmtId="0" fontId="26" fillId="0" borderId="0" xfId="0" applyFont="1" applyAlignment="1"/>
    <xf numFmtId="0" fontId="31" fillId="0" borderId="0" xfId="0" applyFont="1"/>
    <xf numFmtId="4" fontId="26" fillId="0" borderId="0" xfId="0" applyNumberFormat="1" applyFont="1"/>
    <xf numFmtId="10" fontId="28" fillId="19" borderId="21" xfId="0" applyNumberFormat="1" applyFont="1" applyFill="1" applyBorder="1" applyAlignment="1">
      <alignment horizontal="center"/>
    </xf>
    <xf numFmtId="4" fontId="32" fillId="0" borderId="10" xfId="0" applyNumberFormat="1" applyFont="1" applyBorder="1" applyAlignment="1">
      <alignment horizontal="center"/>
    </xf>
    <xf numFmtId="4" fontId="4" fillId="0" borderId="19" xfId="0" applyNumberFormat="1" applyFont="1" applyBorder="1" applyAlignment="1">
      <alignment horizontal="center" vertical="center"/>
    </xf>
    <xf numFmtId="10" fontId="4" fillId="0" borderId="19" xfId="60" applyNumberFormat="1" applyFont="1" applyBorder="1" applyAlignment="1">
      <alignment horizontal="center" vertical="center"/>
    </xf>
    <xf numFmtId="0" fontId="30" fillId="19" borderId="15" xfId="0" applyFont="1" applyFill="1" applyBorder="1" applyAlignment="1">
      <alignment horizontal="center"/>
    </xf>
    <xf numFmtId="0" fontId="19" fillId="0" borderId="0" xfId="0" applyFont="1"/>
    <xf numFmtId="4" fontId="19" fillId="0" borderId="0" xfId="0" applyNumberFormat="1" applyFont="1"/>
    <xf numFmtId="0" fontId="19" fillId="0" borderId="0" xfId="0" applyFont="1" applyBorder="1" applyAlignment="1">
      <alignment horizontal="center"/>
    </xf>
    <xf numFmtId="0" fontId="19" fillId="0" borderId="0" xfId="0" applyFont="1" applyAlignment="1">
      <alignment horizontal="left" wrapText="1"/>
    </xf>
    <xf numFmtId="2" fontId="19" fillId="0" borderId="0" xfId="0" applyNumberFormat="1" applyFont="1" applyAlignment="1">
      <alignment horizontal="center"/>
    </xf>
    <xf numFmtId="2" fontId="19" fillId="0" borderId="0" xfId="0" applyNumberFormat="1" applyFont="1" applyAlignment="1">
      <alignment horizontal="right"/>
    </xf>
    <xf numFmtId="44" fontId="19" fillId="0" borderId="0" xfId="38" applyFont="1"/>
    <xf numFmtId="44" fontId="36" fillId="0" borderId="0" xfId="38" applyFont="1"/>
    <xf numFmtId="0" fontId="36" fillId="0" borderId="0" xfId="0" applyFont="1"/>
    <xf numFmtId="43" fontId="19" fillId="0" borderId="0" xfId="0" applyNumberFormat="1" applyFont="1" applyAlignment="1">
      <alignment horizontal="right"/>
    </xf>
    <xf numFmtId="49" fontId="19"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wrapText="1"/>
    </xf>
    <xf numFmtId="43" fontId="3" fillId="0" borderId="0" xfId="0" applyNumberFormat="1" applyFont="1" applyAlignment="1">
      <alignment horizontal="right"/>
    </xf>
    <xf numFmtId="44" fontId="4" fillId="0" borderId="0" xfId="38" applyFont="1"/>
    <xf numFmtId="0" fontId="4" fillId="0" borderId="0" xfId="0" applyFont="1"/>
    <xf numFmtId="0" fontId="3" fillId="0" borderId="0" xfId="0" applyFont="1" applyBorder="1" applyAlignment="1">
      <alignment horizontal="left" wrapText="1"/>
    </xf>
    <xf numFmtId="2" fontId="4" fillId="20" borderId="10" xfId="0" applyNumberFormat="1" applyFont="1" applyFill="1" applyBorder="1" applyAlignment="1" applyProtection="1">
      <alignment horizontal="left" vertical="center" wrapText="1"/>
    </xf>
    <xf numFmtId="2" fontId="4" fillId="20" borderId="10" xfId="0" applyNumberFormat="1" applyFont="1" applyFill="1" applyBorder="1" applyAlignment="1">
      <alignment horizontal="center" vertical="center"/>
    </xf>
    <xf numFmtId="43" fontId="4" fillId="20" borderId="10" xfId="0" applyNumberFormat="1" applyFont="1" applyFill="1" applyBorder="1" applyAlignment="1">
      <alignment horizontal="center" vertical="center" wrapText="1"/>
    </xf>
    <xf numFmtId="0" fontId="4" fillId="20"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4" fontId="4" fillId="17" borderId="18" xfId="0" applyNumberFormat="1" applyFont="1" applyFill="1" applyBorder="1" applyAlignment="1">
      <alignment horizontal="right" vertical="center"/>
    </xf>
    <xf numFmtId="2" fontId="3" fillId="17" borderId="10" xfId="0" applyNumberFormat="1" applyFont="1" applyFill="1" applyBorder="1" applyAlignment="1" applyProtection="1">
      <alignment horizontal="left" vertical="center" wrapText="1"/>
    </xf>
    <xf numFmtId="10" fontId="3" fillId="17" borderId="10" xfId="60" applyNumberFormat="1" applyFont="1" applyFill="1" applyBorder="1" applyAlignment="1">
      <alignment horizontal="right" vertical="center"/>
    </xf>
    <xf numFmtId="4" fontId="3" fillId="17" borderId="10" xfId="38" applyNumberFormat="1" applyFont="1" applyFill="1" applyBorder="1" applyAlignment="1">
      <alignment vertical="center"/>
    </xf>
    <xf numFmtId="4" fontId="3" fillId="17" borderId="11" xfId="38" applyNumberFormat="1" applyFont="1" applyFill="1" applyBorder="1" applyAlignment="1">
      <alignment vertical="center"/>
    </xf>
    <xf numFmtId="4" fontId="4" fillId="17" borderId="11" xfId="38" applyNumberFormat="1" applyFont="1" applyFill="1" applyBorder="1" applyAlignment="1">
      <alignment vertical="center"/>
    </xf>
    <xf numFmtId="0" fontId="4" fillId="18" borderId="10" xfId="0" applyFont="1" applyFill="1" applyBorder="1" applyAlignment="1">
      <alignment horizontal="center" vertical="center" wrapText="1"/>
    </xf>
    <xf numFmtId="4" fontId="3" fillId="17" borderId="10" xfId="79" applyNumberFormat="1" applyFont="1" applyFill="1" applyBorder="1" applyAlignment="1">
      <alignment vertical="center" wrapText="1"/>
    </xf>
    <xf numFmtId="0" fontId="3" fillId="17" borderId="10" xfId="0" applyFont="1" applyFill="1" applyBorder="1" applyAlignment="1">
      <alignment horizontal="center" vertical="center" wrapText="1"/>
    </xf>
    <xf numFmtId="4" fontId="4" fillId="20" borderId="18" xfId="0" applyNumberFormat="1" applyFont="1" applyFill="1" applyBorder="1" applyAlignment="1">
      <alignment horizontal="right" vertical="center"/>
    </xf>
    <xf numFmtId="10" fontId="3" fillId="17" borderId="11" xfId="60" applyNumberFormat="1" applyFont="1" applyFill="1" applyBorder="1" applyAlignment="1">
      <alignment vertical="center"/>
    </xf>
    <xf numFmtId="44" fontId="4" fillId="18" borderId="18" xfId="38" applyFont="1" applyFill="1" applyBorder="1" applyAlignment="1">
      <alignment horizontal="center" vertical="center" wrapText="1"/>
    </xf>
    <xf numFmtId="4" fontId="4" fillId="20" borderId="18" xfId="38" applyNumberFormat="1" applyFont="1" applyFill="1" applyBorder="1" applyAlignment="1">
      <alignment horizontal="right" vertical="center" wrapText="1"/>
    </xf>
    <xf numFmtId="4" fontId="3" fillId="17" borderId="11" xfId="38" applyNumberFormat="1" applyFont="1" applyFill="1" applyBorder="1" applyAlignment="1">
      <alignment horizontal="right" vertical="center"/>
    </xf>
    <xf numFmtId="4" fontId="4" fillId="20" borderId="10" xfId="38" applyNumberFormat="1" applyFont="1" applyFill="1" applyBorder="1" applyAlignment="1">
      <alignment vertical="center"/>
    </xf>
    <xf numFmtId="10" fontId="4" fillId="20" borderId="10" xfId="60" applyNumberFormat="1" applyFont="1" applyFill="1" applyBorder="1" applyAlignment="1">
      <alignment horizontal="right" vertical="center"/>
    </xf>
    <xf numFmtId="4" fontId="3" fillId="18" borderId="11" xfId="38" applyNumberFormat="1" applyFont="1" applyFill="1" applyBorder="1" applyAlignment="1">
      <alignment vertical="center"/>
    </xf>
    <xf numFmtId="10" fontId="3" fillId="18" borderId="11" xfId="60" applyNumberFormat="1" applyFont="1" applyFill="1" applyBorder="1" applyAlignment="1">
      <alignment vertical="center"/>
    </xf>
    <xf numFmtId="4" fontId="3" fillId="18" borderId="10" xfId="38" applyNumberFormat="1" applyFont="1" applyFill="1" applyBorder="1" applyAlignment="1">
      <alignment vertical="center"/>
    </xf>
    <xf numFmtId="10" fontId="3" fillId="18" borderId="10" xfId="60" applyNumberFormat="1" applyFont="1" applyFill="1" applyBorder="1" applyAlignment="1">
      <alignment horizontal="right" vertical="center"/>
    </xf>
    <xf numFmtId="4" fontId="4" fillId="20" borderId="11" xfId="38" applyNumberFormat="1" applyFont="1" applyFill="1" applyBorder="1" applyAlignment="1">
      <alignment vertical="center"/>
    </xf>
    <xf numFmtId="4" fontId="4" fillId="20" borderId="10" xfId="79" applyNumberFormat="1" applyFont="1" applyFill="1" applyBorder="1" applyAlignment="1">
      <alignment vertical="center" wrapText="1"/>
    </xf>
    <xf numFmtId="0" fontId="65" fillId="36" borderId="10" xfId="80" applyFont="1" applyFill="1" applyBorder="1" applyAlignment="1" applyProtection="1">
      <alignment horizontal="center" vertical="center" wrapText="1"/>
    </xf>
    <xf numFmtId="49" fontId="65" fillId="36" borderId="10" xfId="80" applyNumberFormat="1" applyFont="1" applyFill="1" applyBorder="1" applyAlignment="1">
      <alignment horizontal="center" vertical="center"/>
    </xf>
    <xf numFmtId="0" fontId="65" fillId="36" borderId="10" xfId="80" applyFont="1" applyFill="1" applyBorder="1" applyAlignment="1">
      <alignment horizontal="center" vertical="center"/>
    </xf>
    <xf numFmtId="10" fontId="4" fillId="20" borderId="11" xfId="60" applyNumberFormat="1" applyFont="1" applyFill="1" applyBorder="1" applyAlignment="1">
      <alignment vertical="center"/>
    </xf>
    <xf numFmtId="10" fontId="4" fillId="20" borderId="26" xfId="60" applyNumberFormat="1" applyFont="1" applyFill="1" applyBorder="1" applyAlignment="1">
      <alignment vertical="center" wrapText="1"/>
    </xf>
    <xf numFmtId="4" fontId="4" fillId="20" borderId="26" xfId="0" applyNumberFormat="1" applyFont="1" applyFill="1" applyBorder="1" applyAlignment="1">
      <alignment vertical="center" wrapText="1"/>
    </xf>
    <xf numFmtId="4" fontId="4" fillId="20" borderId="28" xfId="0" applyNumberFormat="1" applyFont="1" applyFill="1" applyBorder="1" applyAlignment="1">
      <alignment vertical="center" wrapText="1"/>
    </xf>
    <xf numFmtId="0" fontId="4" fillId="0" borderId="0" xfId="0" applyFont="1" applyAlignment="1">
      <alignment horizontal="center" vertical="center" wrapText="1"/>
    </xf>
    <xf numFmtId="0" fontId="34" fillId="0" borderId="14" xfId="0" applyFont="1" applyBorder="1" applyAlignment="1">
      <alignment horizontal="center" vertical="top" wrapText="1"/>
    </xf>
    <xf numFmtId="0" fontId="31" fillId="0" borderId="39" xfId="0" applyFont="1" applyBorder="1"/>
    <xf numFmtId="43" fontId="3" fillId="17" borderId="10" xfId="0" applyNumberFormat="1" applyFont="1" applyFill="1" applyBorder="1" applyAlignment="1">
      <alignment horizontal="right" vertical="center"/>
    </xf>
    <xf numFmtId="4" fontId="31" fillId="17" borderId="10" xfId="79" applyNumberFormat="1" applyFont="1" applyFill="1" applyBorder="1" applyAlignment="1">
      <alignment vertical="center" wrapText="1"/>
    </xf>
    <xf numFmtId="2" fontId="3" fillId="17" borderId="10" xfId="0" applyNumberFormat="1" applyFont="1" applyFill="1" applyBorder="1" applyAlignment="1">
      <alignment horizontal="right" vertical="center" wrapText="1"/>
    </xf>
    <xf numFmtId="4" fontId="3" fillId="20" borderId="10" xfId="0" applyNumberFormat="1" applyFont="1" applyFill="1" applyBorder="1" applyAlignment="1">
      <alignment horizontal="right" vertical="center" wrapText="1"/>
    </xf>
    <xf numFmtId="4" fontId="3" fillId="20" borderId="11" xfId="38" applyNumberFormat="1" applyFont="1" applyFill="1" applyBorder="1" applyAlignment="1">
      <alignment horizontal="right" vertical="center"/>
    </xf>
    <xf numFmtId="0" fontId="4" fillId="0" borderId="0" xfId="0" applyFont="1" applyAlignment="1">
      <alignment vertical="center" wrapText="1"/>
    </xf>
    <xf numFmtId="2" fontId="4" fillId="17" borderId="25" xfId="0" applyNumberFormat="1" applyFont="1" applyFill="1" applyBorder="1" applyAlignment="1" applyProtection="1">
      <alignment vertical="center" wrapText="1"/>
    </xf>
    <xf numFmtId="4" fontId="4" fillId="19" borderId="24" xfId="0" applyNumberFormat="1" applyFont="1" applyFill="1" applyBorder="1" applyAlignment="1">
      <alignment vertical="center"/>
    </xf>
    <xf numFmtId="4" fontId="32" fillId="17" borderId="10" xfId="0" applyNumberFormat="1" applyFont="1" applyFill="1" applyBorder="1" applyAlignment="1">
      <alignment horizontal="center"/>
    </xf>
    <xf numFmtId="0" fontId="30" fillId="19" borderId="48" xfId="0" applyFont="1" applyFill="1" applyBorder="1" applyAlignment="1">
      <alignment horizontal="center"/>
    </xf>
    <xf numFmtId="4" fontId="32" fillId="17" borderId="11" xfId="0" applyNumberFormat="1" applyFont="1" applyFill="1" applyBorder="1" applyAlignment="1">
      <alignment horizontal="center"/>
    </xf>
    <xf numFmtId="4" fontId="31" fillId="0" borderId="54" xfId="0" applyNumberFormat="1" applyFont="1" applyBorder="1"/>
    <xf numFmtId="0" fontId="44" fillId="0" borderId="0" xfId="0" applyFont="1" applyBorder="1" applyAlignment="1"/>
    <xf numFmtId="0" fontId="45" fillId="0" borderId="0" xfId="0" applyFont="1" applyBorder="1" applyAlignment="1"/>
    <xf numFmtId="0" fontId="4" fillId="17" borderId="0" xfId="0" applyFont="1" applyFill="1" applyBorder="1" applyAlignment="1">
      <alignment vertical="center"/>
    </xf>
    <xf numFmtId="0" fontId="66" fillId="0" borderId="0" xfId="0" applyFont="1" applyAlignment="1">
      <alignment vertical="center"/>
    </xf>
    <xf numFmtId="4" fontId="4" fillId="19" borderId="14" xfId="0" applyNumberFormat="1" applyFont="1" applyFill="1" applyBorder="1" applyAlignment="1"/>
    <xf numFmtId="10" fontId="3" fillId="0" borderId="14" xfId="60" applyNumberFormat="1" applyFont="1" applyFill="1" applyBorder="1" applyAlignment="1">
      <alignment horizontal="center" vertical="center" wrapText="1"/>
    </xf>
    <xf numFmtId="4" fontId="27" fillId="19" borderId="14" xfId="0" applyNumberFormat="1" applyFont="1" applyFill="1" applyBorder="1" applyAlignment="1">
      <alignment horizontal="center"/>
    </xf>
    <xf numFmtId="4" fontId="3" fillId="0" borderId="56" xfId="60" applyNumberFormat="1" applyFont="1" applyFill="1" applyBorder="1" applyAlignment="1">
      <alignment horizontal="center" vertical="center" wrapText="1"/>
    </xf>
    <xf numFmtId="4" fontId="4" fillId="0" borderId="56" xfId="60" applyNumberFormat="1" applyFont="1" applyFill="1" applyBorder="1" applyAlignment="1">
      <alignment horizontal="center" vertical="center" wrapText="1"/>
    </xf>
    <xf numFmtId="10" fontId="3" fillId="0" borderId="62" xfId="60" applyNumberFormat="1" applyFont="1" applyFill="1" applyBorder="1" applyAlignment="1">
      <alignment horizontal="center" vertical="center" wrapText="1"/>
    </xf>
    <xf numFmtId="4" fontId="28" fillId="19" borderId="65" xfId="0" applyNumberFormat="1" applyFont="1" applyFill="1" applyBorder="1" applyAlignment="1">
      <alignment horizontal="center"/>
    </xf>
    <xf numFmtId="0" fontId="31" fillId="0" borderId="65" xfId="0" applyFont="1" applyBorder="1"/>
    <xf numFmtId="4" fontId="31" fillId="19" borderId="66" xfId="0" applyNumberFormat="1" applyFont="1" applyFill="1" applyBorder="1" applyAlignment="1">
      <alignment horizontal="center"/>
    </xf>
    <xf numFmtId="4" fontId="31" fillId="19" borderId="67" xfId="0" applyNumberFormat="1" applyFont="1" applyFill="1" applyBorder="1" applyAlignment="1">
      <alignment horizontal="center"/>
    </xf>
    <xf numFmtId="10" fontId="4" fillId="19" borderId="63" xfId="60" applyNumberFormat="1" applyFont="1" applyFill="1" applyBorder="1" applyAlignment="1">
      <alignment vertical="center"/>
    </xf>
    <xf numFmtId="10" fontId="4" fillId="19" borderId="64" xfId="60" applyNumberFormat="1" applyFont="1" applyFill="1" applyBorder="1" applyAlignment="1">
      <alignment vertical="center"/>
    </xf>
    <xf numFmtId="0" fontId="4" fillId="0" borderId="0" xfId="0" applyFont="1" applyAlignment="1">
      <alignment horizontal="center" vertical="center" wrapText="1"/>
    </xf>
    <xf numFmtId="4" fontId="4" fillId="38" borderId="18" xfId="0" applyNumberFormat="1" applyFont="1" applyFill="1" applyBorder="1" applyAlignment="1">
      <alignment horizontal="right" vertical="center"/>
    </xf>
    <xf numFmtId="4" fontId="3" fillId="38" borderId="11" xfId="38" applyNumberFormat="1" applyFont="1" applyFill="1" applyBorder="1" applyAlignment="1">
      <alignment vertical="center"/>
    </xf>
    <xf numFmtId="0" fontId="3" fillId="38" borderId="10" xfId="0" applyFont="1" applyFill="1" applyBorder="1" applyAlignment="1">
      <alignment horizontal="center" vertical="center" wrapText="1"/>
    </xf>
    <xf numFmtId="4" fontId="3" fillId="38" borderId="10" xfId="79" applyNumberFormat="1" applyFont="1" applyFill="1" applyBorder="1" applyAlignment="1">
      <alignment vertical="center" wrapText="1"/>
    </xf>
    <xf numFmtId="0" fontId="3" fillId="38" borderId="17" xfId="80" applyFont="1" applyFill="1" applyBorder="1" applyAlignment="1" applyProtection="1">
      <alignment horizontal="center" vertical="center" wrapText="1"/>
    </xf>
    <xf numFmtId="49" fontId="3" fillId="38" borderId="10" xfId="80" applyNumberFormat="1" applyFont="1" applyFill="1" applyBorder="1" applyAlignment="1" applyProtection="1">
      <alignment horizontal="center" vertical="center" wrapText="1"/>
    </xf>
    <xf numFmtId="0" fontId="3" fillId="38" borderId="10" xfId="80" applyFont="1" applyFill="1" applyBorder="1" applyAlignment="1" applyProtection="1">
      <alignment horizontal="center" vertical="center" wrapText="1"/>
    </xf>
    <xf numFmtId="4" fontId="3" fillId="38" borderId="10" xfId="80" applyNumberFormat="1" applyFont="1" applyFill="1" applyBorder="1" applyAlignment="1">
      <alignment horizontal="right" vertical="center" wrapText="1"/>
    </xf>
    <xf numFmtId="166" fontId="3" fillId="38" borderId="10" xfId="80" applyNumberFormat="1" applyFont="1" applyFill="1" applyBorder="1" applyAlignment="1">
      <alignment horizontal="right" vertical="center"/>
    </xf>
    <xf numFmtId="0" fontId="3" fillId="38" borderId="17" xfId="135" applyNumberFormat="1" applyFont="1" applyFill="1" applyBorder="1" applyAlignment="1">
      <alignment horizontal="center" vertical="center"/>
    </xf>
    <xf numFmtId="49" fontId="27" fillId="38" borderId="10" xfId="135" applyNumberFormat="1" applyFont="1" applyFill="1" applyBorder="1" applyAlignment="1">
      <alignment horizontal="center" vertical="center" wrapText="1"/>
    </xf>
    <xf numFmtId="168" fontId="27" fillId="38" borderId="10" xfId="135" applyFont="1" applyFill="1" applyBorder="1" applyAlignment="1">
      <alignment horizontal="center" vertical="center"/>
    </xf>
    <xf numFmtId="49" fontId="3" fillId="38" borderId="10" xfId="135" applyNumberFormat="1" applyFont="1" applyFill="1" applyBorder="1" applyAlignment="1">
      <alignment horizontal="center" vertical="center" wrapText="1"/>
    </xf>
    <xf numFmtId="0" fontId="3" fillId="38" borderId="10" xfId="135" applyNumberFormat="1" applyFont="1" applyFill="1" applyBorder="1" applyAlignment="1">
      <alignment horizontal="center" vertical="center"/>
    </xf>
    <xf numFmtId="4" fontId="3" fillId="38" borderId="10" xfId="80" applyNumberFormat="1" applyFont="1" applyFill="1" applyBorder="1" applyAlignment="1">
      <alignment horizontal="center" vertical="center" wrapText="1"/>
    </xf>
    <xf numFmtId="4" fontId="3" fillId="20" borderId="11" xfId="38" applyNumberFormat="1" applyFont="1" applyFill="1" applyBorder="1" applyAlignment="1">
      <alignment vertical="center"/>
    </xf>
    <xf numFmtId="4" fontId="4" fillId="20" borderId="18" xfId="0" applyNumberFormat="1" applyFont="1" applyFill="1" applyBorder="1" applyAlignment="1">
      <alignment vertical="center"/>
    </xf>
    <xf numFmtId="0" fontId="4" fillId="39" borderId="17" xfId="80" applyFont="1" applyFill="1" applyBorder="1" applyAlignment="1" applyProtection="1">
      <alignment horizontal="center" vertical="center" wrapText="1"/>
    </xf>
    <xf numFmtId="49" fontId="4" fillId="39" borderId="10" xfId="80" applyNumberFormat="1" applyFont="1" applyFill="1" applyBorder="1" applyAlignment="1" applyProtection="1">
      <alignment horizontal="center" vertical="center" wrapText="1"/>
    </xf>
    <xf numFmtId="0" fontId="4" fillId="39" borderId="10" xfId="80" applyFont="1" applyFill="1" applyBorder="1" applyAlignment="1" applyProtection="1">
      <alignment horizontal="center" vertical="center" wrapText="1"/>
    </xf>
    <xf numFmtId="9" fontId="4" fillId="20" borderId="10" xfId="0" applyNumberFormat="1" applyFont="1" applyFill="1" applyBorder="1" applyAlignment="1">
      <alignment horizontal="center" vertical="center" wrapText="1"/>
    </xf>
    <xf numFmtId="4" fontId="4" fillId="39" borderId="10" xfId="80" applyNumberFormat="1" applyFont="1" applyFill="1" applyBorder="1" applyAlignment="1">
      <alignment horizontal="right" vertical="center" wrapText="1"/>
    </xf>
    <xf numFmtId="166" fontId="4" fillId="39" borderId="10" xfId="80" applyNumberFormat="1" applyFont="1" applyFill="1" applyBorder="1" applyAlignment="1">
      <alignment horizontal="right" vertical="center"/>
    </xf>
    <xf numFmtId="4" fontId="4" fillId="20" borderId="11" xfId="38" applyNumberFormat="1" applyFont="1" applyFill="1" applyBorder="1" applyAlignment="1">
      <alignment horizontal="right" vertical="center"/>
    </xf>
    <xf numFmtId="0" fontId="4" fillId="39" borderId="17" xfId="135" applyNumberFormat="1" applyFont="1" applyFill="1" applyBorder="1" applyAlignment="1">
      <alignment horizontal="center" vertical="center"/>
    </xf>
    <xf numFmtId="49" fontId="4" fillId="39" borderId="10" xfId="135" applyNumberFormat="1" applyFont="1" applyFill="1" applyBorder="1" applyAlignment="1">
      <alignment horizontal="center" vertical="center" wrapText="1"/>
    </xf>
    <xf numFmtId="0" fontId="4" fillId="39" borderId="10" xfId="135" applyNumberFormat="1" applyFont="1" applyFill="1" applyBorder="1" applyAlignment="1">
      <alignment horizontal="center" vertical="center"/>
    </xf>
    <xf numFmtId="4" fontId="4" fillId="39" borderId="10" xfId="80" applyNumberFormat="1" applyFont="1" applyFill="1" applyBorder="1" applyAlignment="1">
      <alignment horizontal="center" vertical="center" wrapText="1"/>
    </xf>
    <xf numFmtId="0" fontId="3" fillId="37" borderId="17" xfId="135" applyNumberFormat="1" applyFont="1" applyFill="1" applyBorder="1" applyAlignment="1">
      <alignment horizontal="center" vertical="center"/>
    </xf>
    <xf numFmtId="49" fontId="3" fillId="37" borderId="10" xfId="135" applyNumberFormat="1" applyFont="1" applyFill="1" applyBorder="1" applyAlignment="1">
      <alignment horizontal="center" vertical="center" wrapText="1"/>
    </xf>
    <xf numFmtId="0" fontId="3" fillId="37" borderId="10" xfId="135" applyNumberFormat="1" applyFont="1" applyFill="1" applyBorder="1" applyAlignment="1">
      <alignment horizontal="center" vertical="center"/>
    </xf>
    <xf numFmtId="4" fontId="3" fillId="18" borderId="10" xfId="79" applyNumberFormat="1" applyFont="1" applyFill="1" applyBorder="1" applyAlignment="1">
      <alignment vertical="center" wrapText="1"/>
    </xf>
    <xf numFmtId="10" fontId="3" fillId="37" borderId="10" xfId="60" applyNumberFormat="1" applyFont="1" applyFill="1" applyBorder="1" applyAlignment="1">
      <alignment horizontal="right" vertical="center" wrapText="1"/>
    </xf>
    <xf numFmtId="166" fontId="3" fillId="37" borderId="10" xfId="80" applyNumberFormat="1" applyFont="1" applyFill="1" applyBorder="1" applyAlignment="1">
      <alignment horizontal="right" vertical="center"/>
    </xf>
    <xf numFmtId="49" fontId="27" fillId="37" borderId="10" xfId="135" applyNumberFormat="1" applyFont="1" applyFill="1" applyBorder="1" applyAlignment="1">
      <alignment horizontal="center" vertical="center" wrapText="1"/>
    </xf>
    <xf numFmtId="168" fontId="27" fillId="37" borderId="10" xfId="135" applyFont="1" applyFill="1" applyBorder="1" applyAlignment="1">
      <alignment horizontal="center" vertical="center"/>
    </xf>
    <xf numFmtId="4" fontId="31" fillId="18" borderId="10" xfId="79" applyNumberFormat="1" applyFont="1" applyFill="1" applyBorder="1" applyAlignment="1">
      <alignment vertical="center" wrapText="1"/>
    </xf>
    <xf numFmtId="4" fontId="3" fillId="37" borderId="10" xfId="80" applyNumberFormat="1" applyFont="1" applyFill="1" applyBorder="1" applyAlignment="1">
      <alignment horizontal="center" vertical="center" wrapText="1"/>
    </xf>
    <xf numFmtId="2" fontId="4" fillId="18" borderId="10" xfId="0" applyNumberFormat="1" applyFont="1" applyFill="1" applyBorder="1" applyAlignment="1">
      <alignment horizontal="right"/>
    </xf>
    <xf numFmtId="44" fontId="4" fillId="18" borderId="10" xfId="38" applyFont="1" applyFill="1" applyBorder="1"/>
    <xf numFmtId="44" fontId="4" fillId="18" borderId="11" xfId="38" applyFont="1" applyFill="1" applyBorder="1"/>
    <xf numFmtId="4" fontId="0" fillId="0" borderId="0" xfId="0" applyNumberFormat="1"/>
    <xf numFmtId="10" fontId="31" fillId="0" borderId="0" xfId="60" applyNumberFormat="1" applyFont="1" applyBorder="1" applyAlignment="1">
      <alignment horizontal="center"/>
    </xf>
    <xf numFmtId="10" fontId="0" fillId="0" borderId="0" xfId="60" applyNumberFormat="1" applyFont="1" applyAlignment="1">
      <alignment horizontal="center"/>
    </xf>
    <xf numFmtId="10" fontId="71" fillId="41" borderId="16" xfId="0" applyNumberFormat="1" applyFont="1" applyFill="1" applyBorder="1" applyAlignment="1">
      <alignment horizontal="center"/>
    </xf>
    <xf numFmtId="10" fontId="71" fillId="41" borderId="52" xfId="0" applyNumberFormat="1" applyFont="1" applyFill="1" applyBorder="1" applyAlignment="1">
      <alignment horizontal="center"/>
    </xf>
    <xf numFmtId="10" fontId="71" fillId="40" borderId="16" xfId="0" applyNumberFormat="1" applyFont="1" applyFill="1" applyBorder="1" applyAlignment="1">
      <alignment horizontal="center" vertical="center"/>
    </xf>
    <xf numFmtId="10" fontId="71" fillId="40" borderId="10" xfId="0" applyNumberFormat="1" applyFont="1" applyFill="1" applyBorder="1" applyAlignment="1">
      <alignment horizontal="center" vertical="center"/>
    </xf>
    <xf numFmtId="4" fontId="32" fillId="0" borderId="10" xfId="0" applyNumberFormat="1" applyFont="1" applyBorder="1" applyAlignment="1">
      <alignment horizontal="center" vertical="center"/>
    </xf>
    <xf numFmtId="10" fontId="31" fillId="41" borderId="10" xfId="0" applyNumberFormat="1" applyFont="1" applyFill="1" applyBorder="1" applyAlignment="1">
      <alignment horizontal="center" vertical="center"/>
    </xf>
    <xf numFmtId="10" fontId="31" fillId="41" borderId="11" xfId="0" applyNumberFormat="1" applyFont="1" applyFill="1" applyBorder="1" applyAlignment="1">
      <alignment horizontal="center" vertical="center"/>
    </xf>
    <xf numFmtId="4" fontId="32" fillId="17" borderId="10" xfId="0" applyNumberFormat="1" applyFont="1" applyFill="1" applyBorder="1" applyAlignment="1">
      <alignment horizontal="center" vertical="center"/>
    </xf>
    <xf numFmtId="4" fontId="32" fillId="17" borderId="11" xfId="0" applyNumberFormat="1" applyFont="1" applyFill="1" applyBorder="1" applyAlignment="1">
      <alignment horizontal="center" vertical="center"/>
    </xf>
    <xf numFmtId="10" fontId="32" fillId="0" borderId="10" xfId="60" applyNumberFormat="1" applyFont="1" applyBorder="1" applyAlignment="1">
      <alignment horizontal="center" vertical="center"/>
    </xf>
    <xf numFmtId="10" fontId="71" fillId="42" borderId="10" xfId="60" applyNumberFormat="1" applyFont="1" applyFill="1" applyBorder="1" applyAlignment="1">
      <alignment horizontal="center" vertical="center"/>
    </xf>
    <xf numFmtId="10" fontId="32" fillId="0" borderId="11" xfId="60" applyNumberFormat="1" applyFont="1" applyBorder="1" applyAlignment="1">
      <alignment horizontal="center" vertical="center"/>
    </xf>
    <xf numFmtId="4" fontId="32" fillId="0" borderId="11" xfId="0" applyNumberFormat="1" applyFont="1" applyBorder="1" applyAlignment="1">
      <alignment horizontal="center" vertical="center"/>
    </xf>
    <xf numFmtId="9" fontId="32" fillId="0" borderId="10" xfId="60" applyFont="1" applyBorder="1" applyAlignment="1">
      <alignment horizontal="center" vertical="center"/>
    </xf>
    <xf numFmtId="9" fontId="32" fillId="0" borderId="11" xfId="60" applyFont="1" applyBorder="1" applyAlignment="1">
      <alignment horizontal="center" vertical="center"/>
    </xf>
    <xf numFmtId="10" fontId="71" fillId="42" borderId="11" xfId="60" applyNumberFormat="1" applyFont="1" applyFill="1" applyBorder="1" applyAlignment="1">
      <alignment horizontal="center" vertical="center"/>
    </xf>
    <xf numFmtId="4" fontId="30" fillId="19" borderId="19" xfId="0" applyNumberFormat="1" applyFont="1" applyFill="1" applyBorder="1" applyAlignment="1">
      <alignment horizontal="center" vertical="center"/>
    </xf>
    <xf numFmtId="4" fontId="30" fillId="19" borderId="53" xfId="0" applyNumberFormat="1" applyFont="1" applyFill="1" applyBorder="1" applyAlignment="1">
      <alignment horizontal="center" vertical="center"/>
    </xf>
    <xf numFmtId="10" fontId="71" fillId="0" borderId="51" xfId="0" applyNumberFormat="1" applyFont="1" applyBorder="1" applyAlignment="1">
      <alignment horizontal="center" vertical="center"/>
    </xf>
    <xf numFmtId="0" fontId="31" fillId="0" borderId="55" xfId="0" applyFont="1" applyBorder="1" applyAlignment="1">
      <alignment horizontal="center" vertical="center"/>
    </xf>
    <xf numFmtId="10" fontId="30" fillId="0" borderId="21" xfId="0" applyNumberFormat="1" applyFont="1" applyBorder="1" applyAlignment="1">
      <alignment horizontal="center"/>
    </xf>
    <xf numFmtId="0" fontId="31" fillId="0" borderId="0" xfId="0" applyFont="1" applyBorder="1"/>
    <xf numFmtId="10" fontId="71" fillId="0" borderId="54" xfId="0" applyNumberFormat="1" applyFont="1" applyBorder="1" applyAlignment="1">
      <alignment horizontal="center" vertical="center"/>
    </xf>
    <xf numFmtId="4" fontId="31" fillId="0" borderId="54" xfId="0" applyNumberFormat="1" applyFont="1" applyBorder="1" applyAlignment="1">
      <alignment horizontal="center" vertical="center"/>
    </xf>
    <xf numFmtId="10" fontId="31" fillId="0" borderId="54" xfId="0" applyNumberFormat="1" applyFont="1" applyBorder="1" applyAlignment="1">
      <alignment horizontal="center" vertical="center"/>
    </xf>
    <xf numFmtId="0" fontId="31" fillId="0" borderId="70" xfId="0" applyFont="1" applyBorder="1"/>
    <xf numFmtId="2" fontId="4" fillId="17" borderId="78" xfId="0" applyNumberFormat="1" applyFont="1" applyFill="1" applyBorder="1" applyAlignment="1" applyProtection="1">
      <alignment vertical="center" wrapText="1"/>
    </xf>
    <xf numFmtId="0" fontId="4" fillId="18" borderId="23" xfId="0" applyFont="1" applyFill="1" applyBorder="1" applyAlignment="1">
      <alignment horizontal="center" vertical="center" wrapText="1"/>
    </xf>
    <xf numFmtId="0" fontId="4" fillId="18" borderId="29" xfId="0" applyFont="1" applyFill="1" applyBorder="1" applyAlignment="1">
      <alignment horizontal="center" vertical="center" wrapText="1"/>
    </xf>
    <xf numFmtId="4" fontId="41" fillId="0" borderId="0" xfId="0" applyNumberFormat="1" applyFont="1" applyAlignment="1">
      <alignment horizontal="left" vertical="center"/>
    </xf>
    <xf numFmtId="0" fontId="41" fillId="0" borderId="0" xfId="0" applyFont="1" applyAlignment="1">
      <alignment horizontal="left" vertical="center" wrapText="1"/>
    </xf>
    <xf numFmtId="0" fontId="68" fillId="0" borderId="10" xfId="0" applyFont="1" applyBorder="1" applyAlignment="1">
      <alignment horizontal="center" vertical="top" wrapText="1"/>
    </xf>
    <xf numFmtId="0" fontId="39" fillId="0" borderId="10" xfId="0" applyFont="1" applyBorder="1" applyAlignment="1">
      <alignment horizontal="center" vertical="top" wrapText="1"/>
    </xf>
    <xf numFmtId="0" fontId="69" fillId="0" borderId="10" xfId="0" applyFont="1" applyFill="1" applyBorder="1" applyAlignment="1">
      <alignment horizontal="center" vertical="top" wrapText="1"/>
    </xf>
    <xf numFmtId="0" fontId="38" fillId="0" borderId="10" xfId="0" applyFont="1" applyFill="1" applyBorder="1" applyAlignment="1">
      <alignment horizontal="center" vertical="top" wrapText="1"/>
    </xf>
    <xf numFmtId="4" fontId="41" fillId="0" borderId="13" xfId="0" applyNumberFormat="1" applyFont="1" applyBorder="1" applyAlignment="1">
      <alignment horizontal="left" vertical="center" wrapText="1"/>
    </xf>
    <xf numFmtId="0" fontId="40" fillId="0" borderId="13" xfId="0" applyFont="1" applyBorder="1" applyAlignment="1">
      <alignment horizontal="center" vertical="center" textRotation="255"/>
    </xf>
    <xf numFmtId="0" fontId="40" fillId="0" borderId="0" xfId="0" applyFont="1" applyBorder="1" applyAlignment="1">
      <alignment horizontal="center" vertical="center" textRotation="255"/>
    </xf>
    <xf numFmtId="0" fontId="43" fillId="0" borderId="0" xfId="0" quotePrefix="1" applyFont="1" applyBorder="1" applyAlignment="1">
      <alignment horizontal="left" vertical="center" wrapText="1"/>
    </xf>
    <xf numFmtId="0" fontId="4" fillId="18" borderId="10"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20" borderId="27" xfId="0" applyFont="1" applyFill="1" applyBorder="1" applyAlignment="1">
      <alignment horizontal="center" vertical="center" wrapText="1"/>
    </xf>
    <xf numFmtId="0" fontId="4" fillId="20" borderId="12" xfId="0" applyFont="1" applyFill="1" applyBorder="1" applyAlignment="1">
      <alignment horizontal="center" vertical="center" wrapText="1"/>
    </xf>
    <xf numFmtId="0" fontId="66" fillId="0" borderId="0" xfId="0" applyFont="1" applyAlignment="1">
      <alignment horizontal="center" vertical="center"/>
    </xf>
    <xf numFmtId="0" fontId="44" fillId="0" borderId="0" xfId="0" applyFont="1" applyBorder="1" applyAlignment="1">
      <alignment horizontal="center"/>
    </xf>
    <xf numFmtId="0" fontId="67" fillId="0" borderId="0" xfId="0" applyFont="1" applyBorder="1" applyAlignment="1">
      <alignment horizontal="center"/>
    </xf>
    <xf numFmtId="2" fontId="4" fillId="18" borderId="10" xfId="0" applyNumberFormat="1" applyFont="1" applyFill="1" applyBorder="1" applyAlignment="1">
      <alignment horizontal="center" vertical="center"/>
    </xf>
    <xf numFmtId="43" fontId="4" fillId="18" borderId="10" xfId="0" applyNumberFormat="1" applyFont="1" applyFill="1" applyBorder="1" applyAlignment="1">
      <alignment horizontal="center" vertical="center" wrapText="1"/>
    </xf>
    <xf numFmtId="0" fontId="4" fillId="18" borderId="22" xfId="0" applyFont="1" applyFill="1" applyBorder="1" applyAlignment="1">
      <alignment horizontal="center" vertical="center"/>
    </xf>
    <xf numFmtId="0" fontId="4" fillId="18" borderId="17" xfId="0" applyFont="1" applyFill="1" applyBorder="1" applyAlignment="1">
      <alignment horizontal="center" vertical="center"/>
    </xf>
    <xf numFmtId="0" fontId="4" fillId="18" borderId="23" xfId="0" applyFont="1" applyFill="1" applyBorder="1" applyAlignment="1" applyProtection="1">
      <alignment horizontal="center" vertical="center" wrapText="1"/>
    </xf>
    <xf numFmtId="0" fontId="4" fillId="18" borderId="10" xfId="0" applyFont="1" applyFill="1" applyBorder="1" applyAlignment="1" applyProtection="1">
      <alignment horizontal="center" vertical="center" wrapText="1"/>
    </xf>
    <xf numFmtId="0" fontId="4" fillId="0" borderId="0" xfId="0" applyFont="1" applyAlignment="1">
      <alignment horizontal="center" vertical="center" wrapText="1"/>
    </xf>
    <xf numFmtId="0" fontId="4" fillId="17" borderId="0" xfId="0" applyFont="1" applyFill="1" applyBorder="1" applyAlignment="1">
      <alignment horizontal="center" vertical="center"/>
    </xf>
    <xf numFmtId="10" fontId="27" fillId="19" borderId="16" xfId="78" applyNumberFormat="1" applyFont="1" applyFill="1" applyBorder="1" applyAlignment="1">
      <alignment horizontal="center" vertical="center"/>
    </xf>
    <xf numFmtId="10" fontId="27" fillId="19" borderId="10" xfId="78" applyNumberFormat="1" applyFont="1" applyFill="1" applyBorder="1" applyAlignment="1">
      <alignment horizontal="center" vertical="center"/>
    </xf>
    <xf numFmtId="4" fontId="30" fillId="0" borderId="49" xfId="0" applyNumberFormat="1" applyFont="1" applyBorder="1" applyAlignment="1">
      <alignment horizontal="center" vertical="center"/>
    </xf>
    <xf numFmtId="0" fontId="30" fillId="0" borderId="71" xfId="0" applyFont="1" applyBorder="1" applyAlignment="1">
      <alignment horizontal="center" vertical="center"/>
    </xf>
    <xf numFmtId="4" fontId="3" fillId="0" borderId="41" xfId="0" applyNumberFormat="1" applyFont="1" applyBorder="1" applyAlignment="1">
      <alignment horizontal="center" vertical="center"/>
    </xf>
    <xf numFmtId="0" fontId="3" fillId="0" borderId="16" xfId="0" applyFont="1" applyBorder="1" applyAlignment="1">
      <alignment horizontal="center" vertical="center"/>
    </xf>
    <xf numFmtId="49" fontId="4" fillId="19" borderId="77" xfId="0" applyNumberFormat="1" applyFont="1" applyFill="1" applyBorder="1" applyAlignment="1">
      <alignment horizontal="center" vertical="center" wrapText="1"/>
    </xf>
    <xf numFmtId="49" fontId="4" fillId="19" borderId="76" xfId="0" applyNumberFormat="1" applyFont="1" applyFill="1" applyBorder="1" applyAlignment="1">
      <alignment horizontal="center" vertical="center" wrapText="1"/>
    </xf>
    <xf numFmtId="4" fontId="4" fillId="38" borderId="10" xfId="79" applyNumberFormat="1" applyFont="1" applyFill="1" applyBorder="1" applyAlignment="1">
      <alignment horizontal="center" vertical="center" wrapText="1"/>
    </xf>
    <xf numFmtId="0" fontId="25" fillId="0" borderId="0" xfId="0" quotePrefix="1" applyFont="1" applyBorder="1" applyAlignment="1">
      <alignment horizontal="left" vertical="top" wrapText="1"/>
    </xf>
    <xf numFmtId="0" fontId="34" fillId="0" borderId="20" xfId="0" applyFont="1" applyBorder="1" applyAlignment="1">
      <alignment horizontal="center" vertical="top" wrapText="1"/>
    </xf>
    <xf numFmtId="0" fontId="34" fillId="0" borderId="14" xfId="0" applyFont="1" applyBorder="1" applyAlignment="1">
      <alignment horizontal="center" vertical="top" wrapText="1"/>
    </xf>
    <xf numFmtId="4" fontId="4" fillId="17" borderId="41" xfId="79" applyNumberFormat="1" applyFont="1" applyFill="1" applyBorder="1" applyAlignment="1">
      <alignment horizontal="center" vertical="center" wrapText="1"/>
    </xf>
    <xf numFmtId="4" fontId="4" fillId="17" borderId="16" xfId="79" applyNumberFormat="1" applyFont="1" applyFill="1" applyBorder="1" applyAlignment="1">
      <alignment horizontal="center" vertical="center" wrapText="1"/>
    </xf>
    <xf numFmtId="4" fontId="27" fillId="19" borderId="10" xfId="0" applyNumberFormat="1" applyFont="1" applyFill="1" applyBorder="1" applyAlignment="1">
      <alignment horizontal="center" vertical="center"/>
    </xf>
    <xf numFmtId="0" fontId="3" fillId="0" borderId="10" xfId="0" applyFont="1" applyBorder="1"/>
    <xf numFmtId="0" fontId="4" fillId="0" borderId="20" xfId="0" applyFont="1" applyBorder="1" applyAlignment="1">
      <alignment horizontal="center" vertical="center"/>
    </xf>
    <xf numFmtId="0" fontId="4" fillId="0" borderId="15" xfId="0" applyFont="1" applyBorder="1" applyAlignment="1">
      <alignment horizontal="center" vertical="center"/>
    </xf>
    <xf numFmtId="2" fontId="4" fillId="17" borderId="42" xfId="0" applyNumberFormat="1" applyFont="1" applyFill="1" applyBorder="1" applyAlignment="1" applyProtection="1">
      <alignment horizontal="center" vertical="center" wrapText="1"/>
    </xf>
    <xf numFmtId="2" fontId="4" fillId="17" borderId="16" xfId="0" applyNumberFormat="1" applyFont="1" applyFill="1" applyBorder="1" applyAlignment="1" applyProtection="1">
      <alignment horizontal="center" vertical="center" wrapText="1"/>
    </xf>
    <xf numFmtId="4" fontId="27" fillId="19" borderId="16" xfId="0" applyNumberFormat="1" applyFont="1" applyFill="1" applyBorder="1" applyAlignment="1">
      <alignment horizontal="center" vertical="center"/>
    </xf>
    <xf numFmtId="0" fontId="34" fillId="0" borderId="40" xfId="0" applyFont="1" applyBorder="1" applyAlignment="1">
      <alignment horizontal="center" vertical="top" wrapText="1"/>
    </xf>
    <xf numFmtId="0" fontId="34" fillId="0" borderId="46" xfId="0" applyFont="1" applyBorder="1" applyAlignment="1">
      <alignment horizontal="center" vertical="top" wrapText="1"/>
    </xf>
    <xf numFmtId="0" fontId="34" fillId="0" borderId="47" xfId="0" applyFont="1" applyBorder="1" applyAlignment="1">
      <alignment horizontal="center" vertical="top" wrapText="1"/>
    </xf>
    <xf numFmtId="10" fontId="4" fillId="19" borderId="57" xfId="0" applyNumberFormat="1" applyFont="1" applyFill="1" applyBorder="1" applyAlignment="1">
      <alignment horizontal="center"/>
    </xf>
    <xf numFmtId="10" fontId="4" fillId="19" borderId="46" xfId="0" applyNumberFormat="1" applyFont="1" applyFill="1" applyBorder="1" applyAlignment="1">
      <alignment horizontal="center"/>
    </xf>
    <xf numFmtId="10" fontId="4" fillId="19" borderId="47" xfId="0" applyNumberFormat="1" applyFont="1" applyFill="1" applyBorder="1" applyAlignment="1">
      <alignment horizontal="center"/>
    </xf>
    <xf numFmtId="10" fontId="4" fillId="19" borderId="59" xfId="0" applyNumberFormat="1" applyFont="1" applyFill="1" applyBorder="1" applyAlignment="1">
      <alignment horizontal="center" vertical="center"/>
    </xf>
    <xf numFmtId="10" fontId="4" fillId="19" borderId="60" xfId="0" applyNumberFormat="1" applyFont="1" applyFill="1" applyBorder="1" applyAlignment="1">
      <alignment horizontal="center" vertical="center"/>
    </xf>
    <xf numFmtId="10" fontId="4" fillId="19" borderId="61" xfId="0" applyNumberFormat="1" applyFont="1" applyFill="1" applyBorder="1" applyAlignment="1">
      <alignment horizontal="center" vertical="center"/>
    </xf>
    <xf numFmtId="0" fontId="4" fillId="19" borderId="57" xfId="0" applyFont="1" applyFill="1" applyBorder="1" applyAlignment="1">
      <alignment horizontal="center" vertical="center"/>
    </xf>
    <xf numFmtId="0" fontId="4" fillId="19" borderId="47" xfId="0" applyFont="1" applyFill="1" applyBorder="1" applyAlignment="1">
      <alignment horizontal="center" vertical="center"/>
    </xf>
    <xf numFmtId="0" fontId="35" fillId="0" borderId="58" xfId="0" applyFont="1" applyBorder="1" applyAlignment="1">
      <alignment horizontal="center"/>
    </xf>
    <xf numFmtId="0" fontId="33" fillId="0" borderId="43" xfId="0" applyFont="1" applyFill="1" applyBorder="1" applyAlignment="1">
      <alignment horizontal="center" vertical="top" wrapText="1"/>
    </xf>
    <xf numFmtId="0" fontId="33" fillId="0" borderId="44" xfId="0" applyFont="1" applyFill="1" applyBorder="1" applyAlignment="1">
      <alignment horizontal="center" vertical="top" wrapText="1"/>
    </xf>
    <xf numFmtId="0" fontId="33" fillId="0" borderId="45" xfId="0" applyFont="1" applyFill="1" applyBorder="1" applyAlignment="1">
      <alignment horizontal="center" vertical="top" wrapText="1"/>
    </xf>
    <xf numFmtId="0" fontId="4" fillId="19" borderId="68" xfId="0" applyFont="1" applyFill="1" applyBorder="1" applyAlignment="1">
      <alignment horizontal="center" vertical="center"/>
    </xf>
    <xf numFmtId="0" fontId="4" fillId="19" borderId="69" xfId="0" applyFont="1" applyFill="1" applyBorder="1" applyAlignment="1">
      <alignment horizontal="center" vertical="center"/>
    </xf>
    <xf numFmtId="0" fontId="4" fillId="19" borderId="20" xfId="0" applyFont="1" applyFill="1" applyBorder="1" applyAlignment="1">
      <alignment horizontal="center"/>
    </xf>
    <xf numFmtId="0" fontId="4" fillId="19" borderId="43" xfId="0" applyFont="1" applyFill="1" applyBorder="1" applyAlignment="1">
      <alignment horizontal="center"/>
    </xf>
    <xf numFmtId="4" fontId="4" fillId="38" borderId="41" xfId="79" applyNumberFormat="1" applyFont="1" applyFill="1" applyBorder="1" applyAlignment="1">
      <alignment horizontal="center" vertical="center" wrapText="1"/>
    </xf>
    <xf numFmtId="4" fontId="4" fillId="38" borderId="16" xfId="79" applyNumberFormat="1" applyFont="1" applyFill="1" applyBorder="1" applyAlignment="1">
      <alignment horizontal="center" vertical="center" wrapText="1"/>
    </xf>
    <xf numFmtId="0" fontId="30" fillId="19" borderId="73" xfId="0" applyFont="1" applyFill="1" applyBorder="1" applyAlignment="1">
      <alignment horizontal="center" vertical="center"/>
    </xf>
    <xf numFmtId="0" fontId="30" fillId="19" borderId="74" xfId="0" applyFont="1" applyFill="1" applyBorder="1" applyAlignment="1">
      <alignment horizontal="center" vertical="center"/>
    </xf>
    <xf numFmtId="0" fontId="66" fillId="0" borderId="72" xfId="0" applyFont="1" applyBorder="1" applyAlignment="1">
      <alignment horizontal="center" vertical="center" wrapText="1"/>
    </xf>
    <xf numFmtId="49" fontId="4" fillId="19" borderId="75" xfId="0" applyNumberFormat="1"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cellXfs>
  <cellStyles count="158">
    <cellStyle name="20% - Accent1" xfId="1" xr:uid="{00000000-0005-0000-0000-000000000000}"/>
    <cellStyle name="20% - Accent1 2" xfId="82" xr:uid="{6EA22489-E878-4057-8CC9-1C3D386052BB}"/>
    <cellStyle name="20% - Accent2" xfId="2" xr:uid="{00000000-0005-0000-0000-000001000000}"/>
    <cellStyle name="20% - Accent2 2" xfId="83" xr:uid="{8F1AF56A-1B81-4818-89BB-FCCC688574C0}"/>
    <cellStyle name="20% - Accent3" xfId="3" xr:uid="{00000000-0005-0000-0000-000002000000}"/>
    <cellStyle name="20% - Accent3 2" xfId="84" xr:uid="{21F623E8-6667-4A16-9DAD-EF02736813FD}"/>
    <cellStyle name="20% - Accent4" xfId="4" xr:uid="{00000000-0005-0000-0000-000003000000}"/>
    <cellStyle name="20% - Accent4 2" xfId="85" xr:uid="{A0081B75-1FCE-4E5C-9AD4-5A890C5D6D99}"/>
    <cellStyle name="20% - Accent5" xfId="5" xr:uid="{00000000-0005-0000-0000-000004000000}"/>
    <cellStyle name="20% - Accent5 2" xfId="86" xr:uid="{6591025F-8866-4A71-92F1-BC8BFA7FFA3A}"/>
    <cellStyle name="20% - Accent6" xfId="6" xr:uid="{00000000-0005-0000-0000-000005000000}"/>
    <cellStyle name="20% - Accent6 2" xfId="87" xr:uid="{F89C2452-2804-4DD4-B3D9-FE005ACB648C}"/>
    <cellStyle name="40% - Accent1" xfId="7" xr:uid="{00000000-0005-0000-0000-000006000000}"/>
    <cellStyle name="40% - Accent1 2" xfId="88" xr:uid="{8331BE74-05C8-4767-8ACB-ECD79AE694B4}"/>
    <cellStyle name="40% - Accent2" xfId="8" xr:uid="{00000000-0005-0000-0000-000007000000}"/>
    <cellStyle name="40% - Accent2 2" xfId="89" xr:uid="{CAA0119F-9640-4DA3-B046-030C79651796}"/>
    <cellStyle name="40% - Accent3" xfId="9" xr:uid="{00000000-0005-0000-0000-000008000000}"/>
    <cellStyle name="40% - Accent3 2" xfId="90" xr:uid="{B25DCED8-150A-46F3-B508-5B0A7AA46FE9}"/>
    <cellStyle name="40% - Accent4" xfId="10" xr:uid="{00000000-0005-0000-0000-000009000000}"/>
    <cellStyle name="40% - Accent4 2" xfId="91" xr:uid="{2B5BA9CF-0D9C-4379-A335-4BA340041942}"/>
    <cellStyle name="40% - Accent5" xfId="11" xr:uid="{00000000-0005-0000-0000-00000A000000}"/>
    <cellStyle name="40% - Accent5 2" xfId="92" xr:uid="{0C721342-F308-4FA3-968A-93F4C81FCFFE}"/>
    <cellStyle name="40% - Accent6" xfId="12" xr:uid="{00000000-0005-0000-0000-00000B000000}"/>
    <cellStyle name="40% - Accent6 2" xfId="93" xr:uid="{23953EFB-302F-4C5E-AFF3-0EF04EA55D05}"/>
    <cellStyle name="60% - Accent1" xfId="13" xr:uid="{00000000-0005-0000-0000-00000C000000}"/>
    <cellStyle name="60% - Accent1 2" xfId="94" xr:uid="{8C9F63D6-4185-48F8-9BC0-5C93C7815ACB}"/>
    <cellStyle name="60% - Accent2" xfId="14" xr:uid="{00000000-0005-0000-0000-00000D000000}"/>
    <cellStyle name="60% - Accent2 2" xfId="95" xr:uid="{3556FF82-21B1-4563-814B-4168C19F45FF}"/>
    <cellStyle name="60% - Accent3" xfId="15" xr:uid="{00000000-0005-0000-0000-00000E000000}"/>
    <cellStyle name="60% - Accent3 2" xfId="96" xr:uid="{AC3A798B-295F-41EC-B90B-BF5EB3F7E9D0}"/>
    <cellStyle name="60% - Accent4" xfId="16" xr:uid="{00000000-0005-0000-0000-00000F000000}"/>
    <cellStyle name="60% - Accent4 2" xfId="97" xr:uid="{D842E986-2C84-4525-AFA7-4DB7BC8CC745}"/>
    <cellStyle name="60% - Accent5" xfId="17" xr:uid="{00000000-0005-0000-0000-000010000000}"/>
    <cellStyle name="60% - Accent5 2" xfId="98" xr:uid="{1F66D0F8-B25E-46DB-BA04-FC92D5C461FB}"/>
    <cellStyle name="60% - Accent6" xfId="18" xr:uid="{00000000-0005-0000-0000-000011000000}"/>
    <cellStyle name="60% - Accent6 2" xfId="99" xr:uid="{7D0D3557-8559-4ABC-B75E-E9561BE09B51}"/>
    <cellStyle name="Accent1" xfId="19" xr:uid="{00000000-0005-0000-0000-000012000000}"/>
    <cellStyle name="Accent1 2" xfId="100" xr:uid="{A8CAC750-669C-44EF-B37D-E2AFB3097F46}"/>
    <cellStyle name="Accent2" xfId="20" xr:uid="{00000000-0005-0000-0000-000013000000}"/>
    <cellStyle name="Accent2 2" xfId="101" xr:uid="{9A07E7AF-F4DC-4DE8-8439-DBAA01803EA1}"/>
    <cellStyle name="Accent3" xfId="21" xr:uid="{00000000-0005-0000-0000-000014000000}"/>
    <cellStyle name="Accent3 2" xfId="102" xr:uid="{D95376B5-7114-4729-BB1A-6C5096FB191D}"/>
    <cellStyle name="Accent4" xfId="22" xr:uid="{00000000-0005-0000-0000-000015000000}"/>
    <cellStyle name="Accent4 2" xfId="103" xr:uid="{D0313D64-8828-4450-A563-6D86ADAC61C5}"/>
    <cellStyle name="Accent5" xfId="23" xr:uid="{00000000-0005-0000-0000-000016000000}"/>
    <cellStyle name="Accent5 2" xfId="104" xr:uid="{5F4DE979-617F-4108-B06D-3AA53FC211A5}"/>
    <cellStyle name="Accent6" xfId="24" xr:uid="{00000000-0005-0000-0000-000017000000}"/>
    <cellStyle name="Accent6 2" xfId="105" xr:uid="{11D7A5A5-346F-473D-A64B-7641574CD590}"/>
    <cellStyle name="Bad" xfId="25" xr:uid="{00000000-0005-0000-0000-000018000000}"/>
    <cellStyle name="Bad 1" xfId="106" xr:uid="{6E63682B-873C-4C60-A3A0-05A340F12EB3}"/>
    <cellStyle name="Calculation" xfId="26" xr:uid="{00000000-0005-0000-0000-000019000000}"/>
    <cellStyle name="Calculation 2" xfId="107" xr:uid="{F3937F04-D8AA-4EA7-A5C1-2C44C67BE3B7}"/>
    <cellStyle name="Check Cell" xfId="27" xr:uid="{00000000-0005-0000-0000-00001A000000}"/>
    <cellStyle name="Check Cell 2" xfId="108" xr:uid="{0A17B1A0-B494-42FC-A595-7055340D4FB3}"/>
    <cellStyle name="Currency_Revised Pricing List to CISCEA" xfId="28" xr:uid="{00000000-0005-0000-0000-00001B000000}"/>
    <cellStyle name="Excel Built-in Normal_Mapa de Cotações Cinto tipo paraquedista." xfId="29" xr:uid="{00000000-0005-0000-0000-00001C000000}"/>
    <cellStyle name="Explanatory Text" xfId="30" xr:uid="{00000000-0005-0000-0000-00001D000000}"/>
    <cellStyle name="Explanatory Text 2" xfId="109" xr:uid="{20DD98A0-A286-4AC8-A5E7-FDAA4DD7535C}"/>
    <cellStyle name="Good" xfId="31" xr:uid="{00000000-0005-0000-0000-00001E000000}"/>
    <cellStyle name="Good 2" xfId="110" xr:uid="{AF5094F6-6DF7-4BF8-973C-8972E8BA5BAE}"/>
    <cellStyle name="Heading 1" xfId="32" xr:uid="{00000000-0005-0000-0000-00001F000000}"/>
    <cellStyle name="Heading 1 3" xfId="111" xr:uid="{CF4D433D-D3EF-4B12-925D-54D12E765927}"/>
    <cellStyle name="Heading 2" xfId="33" xr:uid="{00000000-0005-0000-0000-000020000000}"/>
    <cellStyle name="Heading 2 4" xfId="112" xr:uid="{E9F28D95-08AC-4D9B-A85A-14DF60AE65A1}"/>
    <cellStyle name="Heading 3" xfId="34" xr:uid="{00000000-0005-0000-0000-000021000000}"/>
    <cellStyle name="Heading 3 2" xfId="113" xr:uid="{22F85C92-5536-45E2-93FD-4B14F2FEDF7F}"/>
    <cellStyle name="Heading 4" xfId="35" xr:uid="{00000000-0005-0000-0000-000022000000}"/>
    <cellStyle name="Heading 4 2" xfId="114" xr:uid="{C74D8742-EB41-4844-8D37-8380981C1147}"/>
    <cellStyle name="Input" xfId="36" xr:uid="{00000000-0005-0000-0000-000023000000}"/>
    <cellStyle name="Input 2" xfId="115" xr:uid="{F505660A-4D92-460A-BC5F-FC431EA181AF}"/>
    <cellStyle name="Linked Cell" xfId="37" xr:uid="{00000000-0005-0000-0000-000024000000}"/>
    <cellStyle name="Linked Cell 2" xfId="116" xr:uid="{C0BADD4B-C496-4394-A7A2-B0A02A4E7506}"/>
    <cellStyle name="Moeda 10" xfId="38" xr:uid="{00000000-0005-0000-0000-000025000000}"/>
    <cellStyle name="Moeda 10 2" xfId="39" xr:uid="{00000000-0005-0000-0000-000026000000}"/>
    <cellStyle name="Moeda 10 2 2" xfId="118" xr:uid="{1148E757-F62C-4442-B46D-A9186FDB1CD9}"/>
    <cellStyle name="Moeda 10 3" xfId="117" xr:uid="{B4493A3C-D04A-40EA-9650-5E41476F1481}"/>
    <cellStyle name="Moeda 13 2" xfId="40" xr:uid="{00000000-0005-0000-0000-000027000000}"/>
    <cellStyle name="Moeda 13 2 2" xfId="119" xr:uid="{903DA971-56E0-4790-A186-E17B2CE73D30}"/>
    <cellStyle name="Moeda 14 2" xfId="41" xr:uid="{00000000-0005-0000-0000-000028000000}"/>
    <cellStyle name="Moeda 14 2 2" xfId="120" xr:uid="{BB166D96-0265-4F1A-986E-3F56221A5DAC}"/>
    <cellStyle name="Moeda 15 2" xfId="42" xr:uid="{00000000-0005-0000-0000-000029000000}"/>
    <cellStyle name="Moeda 15 2 2" xfId="121" xr:uid="{DD2A01D2-A62B-48FE-8B44-A32F72526C93}"/>
    <cellStyle name="Moeda 2 2" xfId="43" xr:uid="{00000000-0005-0000-0000-00002A000000}"/>
    <cellStyle name="Moeda 2 2 2" xfId="122" xr:uid="{76F78B95-3028-49C9-8B5A-1558A35B33F2}"/>
    <cellStyle name="Moeda 3 2" xfId="44" xr:uid="{00000000-0005-0000-0000-00002B000000}"/>
    <cellStyle name="Moeda 3 2 2" xfId="123" xr:uid="{8E0D82A7-FBA1-43F1-B326-C0EC43D931CA}"/>
    <cellStyle name="Moeda 4 2" xfId="45" xr:uid="{00000000-0005-0000-0000-00002C000000}"/>
    <cellStyle name="Moeda 4 2 2" xfId="124" xr:uid="{CF37DA9D-F668-4153-8659-26026E7EC27C}"/>
    <cellStyle name="Moeda 5 2" xfId="46" xr:uid="{00000000-0005-0000-0000-00002D000000}"/>
    <cellStyle name="Moeda 5 2 2" xfId="125" xr:uid="{7BC3AC28-245C-49F2-954D-54DD601E930E}"/>
    <cellStyle name="Moeda 6 2" xfId="47" xr:uid="{00000000-0005-0000-0000-00002E000000}"/>
    <cellStyle name="Moeda 6 2 2" xfId="126" xr:uid="{C9A5D03D-5911-478F-8625-5EE946ED3756}"/>
    <cellStyle name="Moeda 7 2" xfId="48" xr:uid="{00000000-0005-0000-0000-00002F000000}"/>
    <cellStyle name="Moeda 7 2 2" xfId="127" xr:uid="{4D6400B5-579A-4CBC-B2F6-8C7A69F4FF5F}"/>
    <cellStyle name="Moeda 8 2" xfId="49" xr:uid="{00000000-0005-0000-0000-000030000000}"/>
    <cellStyle name="Moeda 8 2 2" xfId="128" xr:uid="{D8369FF1-4BE5-4306-8717-F6F83386E6D4}"/>
    <cellStyle name="Moeda 9 2" xfId="50" xr:uid="{00000000-0005-0000-0000-000031000000}"/>
    <cellStyle name="Moeda 9 2 2" xfId="129" xr:uid="{6AD779EF-0112-48D1-BA95-E7022B56018B}"/>
    <cellStyle name="Neutral" xfId="51" xr:uid="{00000000-0005-0000-0000-000032000000}"/>
    <cellStyle name="Neutral 5" xfId="130" xr:uid="{2F6B1B8C-15A6-4668-BB39-E4779133105F}"/>
    <cellStyle name="Normal" xfId="0" builtinId="0"/>
    <cellStyle name="Normal 2" xfId="52" xr:uid="{00000000-0005-0000-0000-000034000000}"/>
    <cellStyle name="Normal 2 2" xfId="131" xr:uid="{78748288-3D67-43CE-A9C1-E6FCB396BFEC}"/>
    <cellStyle name="Normal 2 3" xfId="157" xr:uid="{E75D1203-67DE-407C-9BB7-1F01B369387D}"/>
    <cellStyle name="Normal 3" xfId="53" xr:uid="{00000000-0005-0000-0000-000035000000}"/>
    <cellStyle name="Normal 3 2" xfId="54" xr:uid="{00000000-0005-0000-0000-000036000000}"/>
    <cellStyle name="Normal 3 2 2" xfId="133" xr:uid="{8D293B45-35F8-4D02-9DC2-19C2BD2C7056}"/>
    <cellStyle name="Normal 3 3" xfId="132" xr:uid="{58D8B7FE-9774-4E03-A7FB-FAE6EE25A006}"/>
    <cellStyle name="Normal 4" xfId="55" xr:uid="{00000000-0005-0000-0000-000037000000}"/>
    <cellStyle name="Normal 4 2" xfId="134" xr:uid="{97C81010-3560-42B3-83DE-7C54CC2A24D4}"/>
    <cellStyle name="Normal 40" xfId="79" xr:uid="{00000000-0005-0000-0000-000038000000}"/>
    <cellStyle name="Normal 40 2" xfId="135" xr:uid="{3C853BEC-1FE0-4EF4-89F0-5C2A2ADD64EC}"/>
    <cellStyle name="Normal 5" xfId="56" xr:uid="{00000000-0005-0000-0000-000039000000}"/>
    <cellStyle name="Normal 5 2" xfId="136" xr:uid="{14AB83FF-E519-406D-A786-2C43209A7FFD}"/>
    <cellStyle name="Normal 6" xfId="57" xr:uid="{00000000-0005-0000-0000-00003A000000}"/>
    <cellStyle name="Normal 6 2" xfId="137" xr:uid="{0FB1887E-19FC-4CD9-B89E-9360E3379C3A}"/>
    <cellStyle name="Normal 7" xfId="80" xr:uid="{A659EBBE-E5AE-4C08-9DF7-922D27A0FF3C}"/>
    <cellStyle name="Note" xfId="58" xr:uid="{00000000-0005-0000-0000-00003B000000}"/>
    <cellStyle name="Note 6" xfId="138" xr:uid="{C210C29F-8A93-49AE-8935-E10E12832E76}"/>
    <cellStyle name="Output" xfId="59" xr:uid="{00000000-0005-0000-0000-00003C000000}"/>
    <cellStyle name="Output 2" xfId="139" xr:uid="{8873B12A-9A4A-492B-A979-2989C56ABED1}"/>
    <cellStyle name="Porcentagem" xfId="60" builtinId="5"/>
    <cellStyle name="Porcentagem 2" xfId="61" xr:uid="{00000000-0005-0000-0000-00003E000000}"/>
    <cellStyle name="Porcentagem 2 2" xfId="62" xr:uid="{00000000-0005-0000-0000-00003F000000}"/>
    <cellStyle name="Porcentagem 2 2 2" xfId="141" xr:uid="{B61972AE-4725-4B2F-95B5-B0411662D505}"/>
    <cellStyle name="Porcentagem 2 3" xfId="140" xr:uid="{A7916C29-F573-42CF-A067-AE5B3A0AB00E}"/>
    <cellStyle name="Porcentagem 3" xfId="78" xr:uid="{00000000-0005-0000-0000-000040000000}"/>
    <cellStyle name="Porcentagem 3 2" xfId="142" xr:uid="{6DED4622-8C1B-473F-ADDE-BB85EDAE7A17}"/>
    <cellStyle name="Porcentagem 4" xfId="81" xr:uid="{01CCE418-5219-40BA-A736-F56053E7E538}"/>
    <cellStyle name="Separador de milhares 10 2" xfId="63" xr:uid="{00000000-0005-0000-0000-000041000000}"/>
    <cellStyle name="Separador de milhares 10 2 2" xfId="143" xr:uid="{77251A53-DEDF-45C5-89C1-11922E34809C}"/>
    <cellStyle name="Separador de milhares 13 2" xfId="64" xr:uid="{00000000-0005-0000-0000-000042000000}"/>
    <cellStyle name="Separador de milhares 13 2 2" xfId="144" xr:uid="{312A4A58-0C61-4B55-ADAE-3A525B5E8E08}"/>
    <cellStyle name="Separador de milhares 15 2" xfId="65" xr:uid="{00000000-0005-0000-0000-000043000000}"/>
    <cellStyle name="Separador de milhares 15 2 2" xfId="145" xr:uid="{C7645385-5C5B-4D69-B9E0-EC0DECF5D399}"/>
    <cellStyle name="Separador de milhares 2 2" xfId="66" xr:uid="{00000000-0005-0000-0000-000044000000}"/>
    <cellStyle name="Separador de milhares 2 2 2" xfId="67" xr:uid="{00000000-0005-0000-0000-000045000000}"/>
    <cellStyle name="Separador de milhares 2 2 2 2" xfId="147" xr:uid="{E69094FF-377B-40F4-B81F-97EEB960B5DE}"/>
    <cellStyle name="Separador de milhares 2 2 3" xfId="146" xr:uid="{91CA30AC-0717-40F6-8284-70F80D31DA8A}"/>
    <cellStyle name="Separador de milhares 2 3" xfId="68" xr:uid="{00000000-0005-0000-0000-000046000000}"/>
    <cellStyle name="Separador de milhares 2 3 2" xfId="148" xr:uid="{E0201ECD-12E7-495F-9612-F04A68238595}"/>
    <cellStyle name="Separador de milhares 3 2" xfId="69" xr:uid="{00000000-0005-0000-0000-000047000000}"/>
    <cellStyle name="Separador de milhares 3 2 2" xfId="149" xr:uid="{1825E9EF-5854-498D-8E6E-4132AC114F0B}"/>
    <cellStyle name="Title" xfId="70" xr:uid="{00000000-0005-0000-0000-000048000000}"/>
    <cellStyle name="Title 2" xfId="150" xr:uid="{1E601794-2019-4DFC-9EC8-05895D061BC7}"/>
    <cellStyle name="Título 1 1" xfId="71" xr:uid="{00000000-0005-0000-0000-000049000000}"/>
    <cellStyle name="Título 1 1 1" xfId="72" xr:uid="{00000000-0005-0000-0000-00004A000000}"/>
    <cellStyle name="Título 1 1 1 2" xfId="152" xr:uid="{43D5B364-77BD-4D39-B381-B4B47B3BDD4B}"/>
    <cellStyle name="Título 1 1 2" xfId="151" xr:uid="{B980D61D-3E67-421F-A660-C88172E0890F}"/>
    <cellStyle name="Título 1 1_ANEXO A - 049.016.G00.PL.002.01Memória" xfId="73" xr:uid="{00000000-0005-0000-0000-00004B000000}"/>
    <cellStyle name="Título 5" xfId="74" xr:uid="{00000000-0005-0000-0000-00004C000000}"/>
    <cellStyle name="Título 5 2" xfId="153" xr:uid="{9C287C5C-0920-4835-95D4-3C6EC42831D1}"/>
    <cellStyle name="Título 6" xfId="75" xr:uid="{00000000-0005-0000-0000-00004D000000}"/>
    <cellStyle name="Título 6 2" xfId="154" xr:uid="{E69A59B4-26EE-4CEF-B89D-FAFFF75D238B}"/>
    <cellStyle name="Vírgula 2" xfId="76" xr:uid="{00000000-0005-0000-0000-00004E000000}"/>
    <cellStyle name="Vírgula 2 2" xfId="155" xr:uid="{5D98EA9D-F630-4414-80EB-40110B30F915}"/>
    <cellStyle name="Warning Text" xfId="77" xr:uid="{00000000-0005-0000-0000-00004F000000}"/>
    <cellStyle name="Warning Text 2" xfId="156" xr:uid="{5C3108F0-338F-4DC3-A3FA-B25C491595F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Natal%20(RN)\12.003%20-%20Ampliar%20o%20Sistema%20de%20Energia%20DTCEA%20Natal\02%20-%20OR&#199;AMENTO\02%20-%20CCU%20-%20ADMINSITRATIVOS\ANEXO%20A%20-%20265%2000%20U01%20PL%20002%2000%20REV%20franz.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SFCO%202007\OR&#199;AMENTOS%20%202007\S&#237;tios%20no%20Estado%20de%20S&#227;o%20Paulo\CNMA%20-%20S&#227;o%20Jos&#233;%20dos%20CAmpos\Mem&#243;ria\ANEXO%20A%20-%20C%20A%20116%20058%20P%20PB%20582%20CI%20E00%20PQ%20001%2000.xls?0B5E1E65" TargetMode="External"/><Relationship Id="rId1" Type="http://schemas.openxmlformats.org/officeDocument/2006/relationships/externalLinkPath" Target="file:///\\0B5E1E65\ANEXO%20A%20-%20C%20A%20116%20058%20P%20PB%20582%20CI%20E00%20PQ%20001%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211;leo%20Combust&#237;vel%20006.11.U03.PL.0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frans\Desktop\CISCEA\Aripuan&#227;\ANEXO%20A%20-%20284.15.G00.PL.0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RENA\Orgfiles\_CISCEA\DI\IOR\01%20-%20EMPREENDIMENTOS-S&#205;TIOS\Bras&#237;lia%20(DF)\Projeto%2013.001%20-%20CODA%20-%20Revitaliza&#231;&#227;o%20da%20Sala%20t&#233;cnica%20atual\02%20-%20OR&#199;AMENTO\04%20-%20Or&#231;amento\ANEXO%20A%20-%20GRUPO%20GERADOR%20%20Arquitetu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erena\Orgfiles\Users\marcoslimamcl\Desktop\Trabalho%20Marcos%20Lima%20(IOR)\TRABALHOS%20SITIOS\Porto%20Seguro%20(BA)\09.046%20-%20Vila%20Habitacional%20de%20Porto%20Seguro\02%20-%20OR&#199;AMENTO\209.14.G00.PL.002.00.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ADMINISTRATIVAS\OR&#199;AMENTO\RIO%20DE%20JANEIRO%20-%20RJ\CISCEA%20-%20RJ\NOVO%20SIST.%20CLIMATIZA&#199;&#195;O%20DA%20CISCEA\OR&#199;AMENTO\ANEXO%20A%20-%20265.06.U00.PL.008.00.xls?A67073F4" TargetMode="External"/><Relationship Id="rId1" Type="http://schemas.openxmlformats.org/officeDocument/2006/relationships/externalLinkPath" Target="file:///\\A67073F4\ANEXO%20A%20-%20265.06.U00.PL.008.00.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M:\Documents%20and%20Settings\frans\Configura&#231;&#245;es%20locais\Temporary%20Internet%20Files\OLK6C\I%20F%20C%20%20-%20%202009\CIAAR%20-%20Lagoa%20Santa%20(MG)\OR&#199;AMENTO%20099.19.G00.PL.001.00\020-08-ENTREGA%20PARCIAL%20LOT%20E%20CLIENTE-%20EM%20DESENVOLVIMENTO%2025-05-2009\ALOJAMENTO%20ALUNOS%201?5123F872" TargetMode="External"/><Relationship Id="rId1" Type="http://schemas.openxmlformats.org/officeDocument/2006/relationships/externalLinkPath" Target="file:///\\5123F872\ALOJAMENTO%20ALUNOS%2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DECEA"/>
      <sheetName val="BDI SERVIÇOS"/>
      <sheetName val="BDI PROJETOS"/>
      <sheetName val="BDI EQUIPAMENTOS"/>
      <sheetName val="COMPO"/>
      <sheetName val="CCU001"/>
      <sheetName val="SBC70129"/>
      <sheetName val="SBC70132"/>
      <sheetName val="ORESE7047"/>
      <sheetName val="SBC70131"/>
      <sheetName val="SBC70149"/>
      <sheetName val="SBC120705"/>
      <sheetName val="CCU002"/>
      <sheetName val="CCU003"/>
      <sheetName val="CCU004"/>
      <sheetName val="CCU005"/>
      <sheetName val="CCU006"/>
      <sheetName val="CCU007"/>
      <sheetName val="CCU008"/>
      <sheetName val="CCU009"/>
      <sheetName val="CCU010"/>
      <sheetName val="CCU011"/>
      <sheetName val="CCU012"/>
      <sheetName val="CCU0013"/>
      <sheetName val="CCU0014"/>
      <sheetName val="CCU015"/>
      <sheetName val="CCU016"/>
      <sheetName val="CCU017"/>
      <sheetName val="ORSE7038"/>
      <sheetName val="ORSE7039"/>
      <sheetName val="SBC52536"/>
      <sheetName val="SBC52535"/>
      <sheetName val="SBC52534"/>
      <sheetName val="CCU018"/>
      <sheetName val="CCU019"/>
      <sheetName val="CCU020"/>
      <sheetName val="CCU021"/>
      <sheetName val="CCU022"/>
      <sheetName val="CCU023"/>
      <sheetName val="CCU024"/>
      <sheetName val="CCU025"/>
      <sheetName val="CCU026"/>
      <sheetName val="SBC55512"/>
      <sheetName val="SBC55509"/>
      <sheetName val="SBC52911"/>
      <sheetName val="SBC52912"/>
      <sheetName val="SBC52913"/>
      <sheetName val="INSUM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A - SJC"/>
      <sheetName val="As built"/>
      <sheetName val="Composições"/>
      <sheetName val="BDI"/>
      <sheetName val="Canteiro"/>
      <sheetName val="Adm Local"/>
      <sheetName val="Mob_ Desmobilização"/>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Interna"/>
      <sheetName val="Parte Externa"/>
    </sheet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VHF UHF Aripuanã"/>
      <sheetName val="BDI de serviço"/>
      <sheetName val="BDI de equipamento"/>
      <sheetName val="BDI DE PROJETOS"/>
      <sheetName val="CRONOGRAMA FISICO-FINANCEIRO"/>
      <sheetName val="CURVA 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QUITETURA - ANEXO 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GERAL"/>
      <sheetName val="SERVIÇO AUXILIARES E ADM"/>
      <sheetName val="RESUMO URB RED EXT OFICIAIS"/>
      <sheetName val="URB E REDES EXT OFICIAIS"/>
      <sheetName val="RESUMO CASA DE OFICIAIS"/>
      <sheetName val="CASA DE OFICIAIS"/>
      <sheetName val="RESUMO CASA DE SUB E SGT"/>
      <sheetName val="CASA DE SUB E SARGENTOS"/>
      <sheetName val="RESUMO URB E RED EXT SO SG"/>
      <sheetName val="URB E RED EXT SO SG"/>
      <sheetName val="REDES EXTERNAS ELETRONICA"/>
      <sheetName val="Rel. CCU"/>
      <sheetName val="INSUMOS"/>
      <sheetName val="Cronograma Físico-Financeiro"/>
      <sheetName val="Memoria de Calculo do Cronogram"/>
      <sheetName val="ABC Serv."/>
      <sheetName val="CANTEIRO DE OBRAS"/>
      <sheetName val="MOBILIZAÇÃO DESMOBILIZAÇÃO"/>
      <sheetName val="OPERAÇÃO E MANUTENÇÃO"/>
      <sheetName val="ADMINISTRAÇÃO LOCAL"/>
      <sheetName val="1"/>
      <sheetName val="2"/>
      <sheetName val="3"/>
      <sheetName val="4"/>
      <sheetName val="5"/>
      <sheetName val="6"/>
      <sheetName val="7"/>
      <sheetName val="8"/>
      <sheetName val="10"/>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COT 03 "/>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COT 04"/>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60"/>
      <sheetName val="161"/>
      <sheetName val="162"/>
      <sheetName val="163"/>
      <sheetName val="164"/>
      <sheetName val="165"/>
      <sheetName val="166"/>
      <sheetName val="167"/>
      <sheetName val="168"/>
      <sheetName val="169"/>
      <sheetName val="170"/>
      <sheetName val="171"/>
      <sheetName val="172"/>
      <sheetName val="173"/>
      <sheetName val="174"/>
      <sheetName val="175"/>
      <sheetName val="176"/>
      <sheetName val="177"/>
      <sheetName val="178"/>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1"/>
      <sheetName val="COT 01"/>
      <sheetName val="202"/>
      <sheetName val="COT 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6"/>
      <sheetName val="249"/>
      <sheetName val="252"/>
      <sheetName val="255"/>
      <sheetName val="258"/>
      <sheetName val="259"/>
      <sheetName val="260"/>
      <sheetName val="261"/>
      <sheetName val="262"/>
      <sheetName val="265"/>
      <sheetName val="266"/>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ização Prédio CISCEA"/>
      <sheetName val="BDI DE SERVIÇOS"/>
      <sheetName val="BDI DE EQUIPAMENTOS"/>
      <sheetName val="BDI DE PROJETOS"/>
      <sheetName val="Adm. Local"/>
      <sheetName val="Mobilização"/>
      <sheetName val="Plan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6"/>
  <sheetViews>
    <sheetView tabSelected="1" topLeftCell="B1" zoomScaleNormal="100" workbookViewId="0">
      <selection activeCell="A5" sqref="A5:N5"/>
    </sheetView>
  </sheetViews>
  <sheetFormatPr defaultRowHeight="12.75" x14ac:dyDescent="0.2"/>
  <cols>
    <col min="1" max="1" width="10.7109375" style="19" bestFit="1" customWidth="1"/>
    <col min="2" max="2" width="14.85546875" style="27" customWidth="1"/>
    <col min="3" max="3" width="11.42578125" style="19" customWidth="1"/>
    <col min="4" max="4" width="41.140625" style="20" customWidth="1"/>
    <col min="5" max="5" width="8.85546875" style="21" bestFit="1" customWidth="1"/>
    <col min="6" max="6" width="10.28515625" style="21" bestFit="1" customWidth="1"/>
    <col min="7" max="7" width="12.42578125" style="26" bestFit="1" customWidth="1"/>
    <col min="8" max="8" width="9.5703125" style="22" bestFit="1" customWidth="1"/>
    <col min="9" max="9" width="10.85546875" style="23" customWidth="1"/>
    <col min="10" max="10" width="12" style="23" customWidth="1"/>
    <col min="11" max="11" width="11.85546875" style="23" customWidth="1"/>
    <col min="12" max="12" width="11.28515625" style="23" bestFit="1" customWidth="1"/>
    <col min="13" max="13" width="14.7109375" style="24" bestFit="1" customWidth="1"/>
    <col min="14" max="14" width="14.7109375" style="25" customWidth="1"/>
    <col min="15" max="16384" width="9.140625" style="17"/>
  </cols>
  <sheetData>
    <row r="1" spans="1:14" ht="15" x14ac:dyDescent="0.2">
      <c r="A1" s="188" t="s">
        <v>37</v>
      </c>
      <c r="B1" s="188"/>
      <c r="C1" s="188"/>
      <c r="D1" s="188"/>
      <c r="E1" s="188"/>
      <c r="F1" s="188"/>
      <c r="G1" s="188"/>
      <c r="H1" s="188"/>
      <c r="I1" s="188"/>
      <c r="J1" s="188"/>
      <c r="K1" s="188"/>
      <c r="L1" s="188"/>
      <c r="M1" s="188"/>
      <c r="N1" s="188"/>
    </row>
    <row r="2" spans="1:14" ht="15" x14ac:dyDescent="0.2">
      <c r="A2" s="188" t="s">
        <v>38</v>
      </c>
      <c r="B2" s="188"/>
      <c r="C2" s="188"/>
      <c r="D2" s="188"/>
      <c r="E2" s="188"/>
      <c r="F2" s="188"/>
      <c r="G2" s="188"/>
      <c r="H2" s="188"/>
      <c r="I2" s="188"/>
      <c r="J2" s="188"/>
      <c r="K2" s="188"/>
      <c r="L2" s="188"/>
      <c r="M2" s="188"/>
      <c r="N2" s="188"/>
    </row>
    <row r="3" spans="1:14" ht="15" x14ac:dyDescent="0.2">
      <c r="A3" s="189" t="s">
        <v>1122</v>
      </c>
      <c r="B3" s="189"/>
      <c r="C3" s="189"/>
      <c r="D3" s="189"/>
      <c r="E3" s="189"/>
      <c r="F3" s="189"/>
      <c r="G3" s="189"/>
      <c r="H3" s="189"/>
      <c r="I3" s="189"/>
      <c r="J3" s="189"/>
      <c r="K3" s="189"/>
      <c r="L3" s="189"/>
      <c r="M3" s="189"/>
      <c r="N3" s="189"/>
    </row>
    <row r="4" spans="1:14" x14ac:dyDescent="0.2">
      <c r="A4" s="1"/>
      <c r="B4" s="28"/>
      <c r="C4" s="1"/>
      <c r="D4" s="29"/>
      <c r="E4" s="2"/>
      <c r="F4" s="2"/>
      <c r="G4" s="30"/>
      <c r="H4" s="3"/>
      <c r="I4" s="5"/>
      <c r="J4" s="5"/>
      <c r="K4" s="5"/>
      <c r="L4" s="5"/>
      <c r="M4" s="31"/>
      <c r="N4" s="32"/>
    </row>
    <row r="5" spans="1:14" x14ac:dyDescent="0.2">
      <c r="A5" s="197" t="s">
        <v>27</v>
      </c>
      <c r="B5" s="197"/>
      <c r="C5" s="197"/>
      <c r="D5" s="197"/>
      <c r="E5" s="197"/>
      <c r="F5" s="197"/>
      <c r="G5" s="197"/>
      <c r="H5" s="197"/>
      <c r="I5" s="197"/>
      <c r="J5" s="197"/>
      <c r="K5" s="197"/>
      <c r="L5" s="197"/>
      <c r="M5" s="197"/>
      <c r="N5" s="197"/>
    </row>
    <row r="6" spans="1:14" ht="21" customHeight="1" x14ac:dyDescent="0.2">
      <c r="A6" s="196" t="s">
        <v>1120</v>
      </c>
      <c r="B6" s="196"/>
      <c r="C6" s="196"/>
      <c r="D6" s="196"/>
      <c r="E6" s="196"/>
      <c r="F6" s="196"/>
      <c r="G6" s="196"/>
      <c r="H6" s="196"/>
      <c r="I6" s="196"/>
      <c r="J6" s="196"/>
      <c r="K6" s="196"/>
      <c r="L6" s="196"/>
      <c r="M6" s="196"/>
      <c r="N6" s="196"/>
    </row>
    <row r="7" spans="1:14" ht="21" customHeight="1" x14ac:dyDescent="0.2">
      <c r="A7" s="187" t="s">
        <v>1123</v>
      </c>
      <c r="B7" s="187"/>
      <c r="C7" s="187"/>
      <c r="D7" s="187"/>
      <c r="E7" s="187"/>
      <c r="F7" s="187"/>
      <c r="G7" s="187"/>
      <c r="H7" s="187"/>
      <c r="I7" s="187"/>
      <c r="J7" s="187"/>
      <c r="K7" s="187"/>
      <c r="L7" s="187"/>
      <c r="M7" s="68" t="s">
        <v>87</v>
      </c>
      <c r="N7" s="68" t="s">
        <v>1124</v>
      </c>
    </row>
    <row r="8" spans="1:14" ht="15.75" customHeight="1" x14ac:dyDescent="0.2">
      <c r="A8" s="1"/>
      <c r="B8" s="28"/>
      <c r="C8" s="1"/>
      <c r="D8" s="33"/>
      <c r="E8" s="171" t="s">
        <v>11</v>
      </c>
      <c r="F8" s="171"/>
      <c r="G8" s="171"/>
      <c r="H8" s="171"/>
      <c r="I8" s="171"/>
      <c r="J8" s="171" t="s">
        <v>30</v>
      </c>
      <c r="K8" s="171"/>
      <c r="L8" s="171"/>
      <c r="M8" s="171"/>
      <c r="N8" s="172"/>
    </row>
    <row r="9" spans="1:14" ht="15.75" customHeight="1" x14ac:dyDescent="0.2">
      <c r="A9" s="192" t="s">
        <v>0</v>
      </c>
      <c r="B9" s="194" t="s">
        <v>12</v>
      </c>
      <c r="C9" s="194" t="s">
        <v>7</v>
      </c>
      <c r="D9" s="171" t="s">
        <v>1</v>
      </c>
      <c r="E9" s="190" t="s">
        <v>2</v>
      </c>
      <c r="F9" s="190" t="s">
        <v>3</v>
      </c>
      <c r="G9" s="191" t="s">
        <v>13</v>
      </c>
      <c r="H9" s="183" t="s">
        <v>14</v>
      </c>
      <c r="I9" s="183" t="s">
        <v>28</v>
      </c>
      <c r="J9" s="183" t="s">
        <v>29</v>
      </c>
      <c r="K9" s="183" t="s">
        <v>32</v>
      </c>
      <c r="L9" s="183"/>
      <c r="M9" s="183"/>
      <c r="N9" s="184"/>
    </row>
    <row r="10" spans="1:14" ht="22.5" x14ac:dyDescent="0.2">
      <c r="A10" s="193"/>
      <c r="B10" s="195"/>
      <c r="C10" s="195"/>
      <c r="D10" s="183"/>
      <c r="E10" s="190"/>
      <c r="F10" s="190"/>
      <c r="G10" s="191"/>
      <c r="H10" s="183"/>
      <c r="I10" s="183"/>
      <c r="J10" s="183"/>
      <c r="K10" s="45" t="s">
        <v>33</v>
      </c>
      <c r="L10" s="45" t="s">
        <v>31</v>
      </c>
      <c r="M10" s="45" t="s">
        <v>34</v>
      </c>
      <c r="N10" s="50" t="s">
        <v>35</v>
      </c>
    </row>
    <row r="11" spans="1:14" x14ac:dyDescent="0.2">
      <c r="A11" s="63">
        <v>1</v>
      </c>
      <c r="B11" s="62"/>
      <c r="C11" s="61"/>
      <c r="D11" s="34" t="s">
        <v>88</v>
      </c>
      <c r="E11" s="35"/>
      <c r="F11" s="35"/>
      <c r="G11" s="36"/>
      <c r="H11" s="37"/>
      <c r="I11" s="37"/>
      <c r="J11" s="37"/>
      <c r="K11" s="37"/>
      <c r="L11" s="37"/>
      <c r="M11" s="74">
        <f>SUM(L12:L13)</f>
        <v>5459.9597564400001</v>
      </c>
      <c r="N11" s="51">
        <f>M11</f>
        <v>5459.9597564400001</v>
      </c>
    </row>
    <row r="12" spans="1:14" ht="56.25" x14ac:dyDescent="0.2">
      <c r="A12" s="104" t="s">
        <v>89</v>
      </c>
      <c r="B12" s="105" t="s">
        <v>90</v>
      </c>
      <c r="C12" s="106" t="s">
        <v>91</v>
      </c>
      <c r="D12" s="40" t="s">
        <v>92</v>
      </c>
      <c r="E12" s="47" t="s">
        <v>41</v>
      </c>
      <c r="F12" s="73">
        <v>503.37</v>
      </c>
      <c r="G12" s="71">
        <v>8.7799999999999994</v>
      </c>
      <c r="H12" s="41">
        <v>0.2354</v>
      </c>
      <c r="I12" s="42">
        <f>G12*(1+H12)</f>
        <v>10.846812</v>
      </c>
      <c r="J12" s="49">
        <f>$J$426</f>
        <v>0</v>
      </c>
      <c r="K12" s="43">
        <f>I12*(1-J12)</f>
        <v>10.846812</v>
      </c>
      <c r="L12" s="43">
        <f>F12*K12</f>
        <v>5459.9597564400001</v>
      </c>
      <c r="M12" s="52"/>
      <c r="N12" s="39"/>
    </row>
    <row r="13" spans="1:14" x14ac:dyDescent="0.2">
      <c r="A13" s="117">
        <v>2</v>
      </c>
      <c r="B13" s="118"/>
      <c r="C13" s="119"/>
      <c r="D13" s="34" t="s">
        <v>93</v>
      </c>
      <c r="E13" s="120"/>
      <c r="F13" s="121"/>
      <c r="G13" s="122"/>
      <c r="H13" s="54"/>
      <c r="I13" s="53"/>
      <c r="J13" s="64"/>
      <c r="K13" s="59"/>
      <c r="L13" s="59"/>
      <c r="M13" s="75">
        <f>SUM(L14)</f>
        <v>56165.793210000003</v>
      </c>
      <c r="N13" s="116">
        <f>SUM(M13)</f>
        <v>56165.793210000003</v>
      </c>
    </row>
    <row r="14" spans="1:14" x14ac:dyDescent="0.2">
      <c r="A14" s="109" t="s">
        <v>94</v>
      </c>
      <c r="B14" s="110" t="s">
        <v>95</v>
      </c>
      <c r="C14" s="111" t="s">
        <v>91</v>
      </c>
      <c r="D14" s="72" t="s">
        <v>96</v>
      </c>
      <c r="E14" s="47" t="s">
        <v>46</v>
      </c>
      <c r="F14" s="107">
        <v>1</v>
      </c>
      <c r="G14" s="108">
        <v>45463.65</v>
      </c>
      <c r="H14" s="41">
        <v>0.2354</v>
      </c>
      <c r="I14" s="42">
        <f>G14*(1+H14)</f>
        <v>56165.793210000003</v>
      </c>
      <c r="J14" s="49">
        <f>$J$426</f>
        <v>0</v>
      </c>
      <c r="K14" s="43">
        <f>I14*(1-J14)</f>
        <v>56165.793210000003</v>
      </c>
      <c r="L14" s="43">
        <f>F14*K14</f>
        <v>56165.793210000003</v>
      </c>
      <c r="M14" s="52"/>
      <c r="N14" s="39"/>
    </row>
    <row r="15" spans="1:14" x14ac:dyDescent="0.2">
      <c r="A15" s="124">
        <v>3</v>
      </c>
      <c r="B15" s="125"/>
      <c r="C15" s="126"/>
      <c r="D15" s="60" t="s">
        <v>44</v>
      </c>
      <c r="E15" s="37"/>
      <c r="F15" s="121"/>
      <c r="G15" s="122"/>
      <c r="H15" s="54"/>
      <c r="I15" s="53"/>
      <c r="J15" s="64"/>
      <c r="K15" s="59"/>
      <c r="L15" s="59"/>
      <c r="M15" s="123"/>
      <c r="N15" s="48">
        <f>SUM(M16:M28)</f>
        <v>44586.114874739993</v>
      </c>
    </row>
    <row r="16" spans="1:14" x14ac:dyDescent="0.2">
      <c r="A16" s="128" t="s">
        <v>97</v>
      </c>
      <c r="B16" s="129"/>
      <c r="C16" s="130"/>
      <c r="D16" s="131" t="s">
        <v>98</v>
      </c>
      <c r="E16" s="38"/>
      <c r="F16" s="132"/>
      <c r="G16" s="133"/>
      <c r="H16" s="58"/>
      <c r="I16" s="57"/>
      <c r="J16" s="56"/>
      <c r="K16" s="55"/>
      <c r="L16" s="55"/>
      <c r="M16" s="55">
        <f>SUM(L17)</f>
        <v>502.19010000000003</v>
      </c>
      <c r="N16" s="39"/>
    </row>
    <row r="17" spans="1:14" ht="22.5" x14ac:dyDescent="0.2">
      <c r="A17" s="109" t="s">
        <v>99</v>
      </c>
      <c r="B17" s="112" t="s">
        <v>100</v>
      </c>
      <c r="C17" s="113" t="s">
        <v>43</v>
      </c>
      <c r="D17" s="46" t="s">
        <v>101</v>
      </c>
      <c r="E17" s="47" t="s">
        <v>102</v>
      </c>
      <c r="F17" s="107">
        <v>2</v>
      </c>
      <c r="G17" s="108">
        <v>203.25</v>
      </c>
      <c r="H17" s="41">
        <v>0.2354</v>
      </c>
      <c r="I17" s="42">
        <f>G17*(1+H17)</f>
        <v>251.09505000000001</v>
      </c>
      <c r="J17" s="49">
        <f>$J$426</f>
        <v>0</v>
      </c>
      <c r="K17" s="43">
        <f>I17*(1-J17)</f>
        <v>251.09505000000001</v>
      </c>
      <c r="L17" s="43">
        <f>F17*K17</f>
        <v>502.19010000000003</v>
      </c>
      <c r="M17" s="44"/>
      <c r="N17" s="39"/>
    </row>
    <row r="18" spans="1:14" x14ac:dyDescent="0.2">
      <c r="A18" s="128" t="s">
        <v>103</v>
      </c>
      <c r="B18" s="134"/>
      <c r="C18" s="135"/>
      <c r="D18" s="136" t="s">
        <v>104</v>
      </c>
      <c r="E18" s="38"/>
      <c r="F18" s="137"/>
      <c r="G18" s="133"/>
      <c r="H18" s="138"/>
      <c r="I18" s="139"/>
      <c r="J18" s="140"/>
      <c r="K18" s="140"/>
      <c r="L18" s="140"/>
      <c r="M18" s="55">
        <f>SUM(L19:L27)</f>
        <v>35641.816280399995</v>
      </c>
      <c r="N18" s="39"/>
    </row>
    <row r="19" spans="1:14" ht="22.5" x14ac:dyDescent="0.2">
      <c r="A19" s="109" t="s">
        <v>105</v>
      </c>
      <c r="B19" s="112" t="s">
        <v>106</v>
      </c>
      <c r="C19" s="113" t="s">
        <v>91</v>
      </c>
      <c r="D19" s="103" t="s">
        <v>107</v>
      </c>
      <c r="E19" s="102" t="s">
        <v>46</v>
      </c>
      <c r="F19" s="114">
        <v>1</v>
      </c>
      <c r="G19" s="108">
        <v>916.08</v>
      </c>
      <c r="H19" s="41">
        <v>0.2354</v>
      </c>
      <c r="I19" s="42">
        <f t="shared" ref="I19:I27" si="0">G19*(1+H19)</f>
        <v>1131.725232</v>
      </c>
      <c r="J19" s="49">
        <f t="shared" ref="J19:J27" si="1">$J$426</f>
        <v>0</v>
      </c>
      <c r="K19" s="43">
        <f t="shared" ref="K19:K27" si="2">I19*(1-J19)</f>
        <v>1131.725232</v>
      </c>
      <c r="L19" s="43">
        <f t="shared" ref="L19:L27" si="3">F19*K19</f>
        <v>1131.725232</v>
      </c>
      <c r="M19" s="101"/>
      <c r="N19" s="100"/>
    </row>
    <row r="20" spans="1:14" ht="33.75" x14ac:dyDescent="0.2">
      <c r="A20" s="109" t="s">
        <v>108</v>
      </c>
      <c r="B20" s="112" t="s">
        <v>109</v>
      </c>
      <c r="C20" s="113" t="s">
        <v>91</v>
      </c>
      <c r="D20" s="46" t="s">
        <v>45</v>
      </c>
      <c r="E20" s="47" t="s">
        <v>41</v>
      </c>
      <c r="F20" s="114">
        <v>3.15</v>
      </c>
      <c r="G20" s="108">
        <v>302.8</v>
      </c>
      <c r="H20" s="41">
        <v>0.2354</v>
      </c>
      <c r="I20" s="42">
        <f t="shared" si="0"/>
        <v>374.07912000000005</v>
      </c>
      <c r="J20" s="49">
        <f t="shared" si="1"/>
        <v>0</v>
      </c>
      <c r="K20" s="43">
        <f t="shared" si="2"/>
        <v>374.07912000000005</v>
      </c>
      <c r="L20" s="43">
        <f t="shared" si="3"/>
        <v>1178.349228</v>
      </c>
      <c r="M20" s="43"/>
      <c r="N20" s="39"/>
    </row>
    <row r="21" spans="1:14" ht="22.5" x14ac:dyDescent="0.2">
      <c r="A21" s="109" t="s">
        <v>110</v>
      </c>
      <c r="B21" s="112" t="s">
        <v>111</v>
      </c>
      <c r="C21" s="113" t="s">
        <v>20</v>
      </c>
      <c r="D21" s="46" t="s">
        <v>112</v>
      </c>
      <c r="E21" s="47" t="s">
        <v>41</v>
      </c>
      <c r="F21" s="114">
        <v>96.5</v>
      </c>
      <c r="G21" s="108">
        <v>3.62</v>
      </c>
      <c r="H21" s="41">
        <v>0.2354</v>
      </c>
      <c r="I21" s="42">
        <f t="shared" si="0"/>
        <v>4.4721480000000007</v>
      </c>
      <c r="J21" s="49">
        <f t="shared" si="1"/>
        <v>0</v>
      </c>
      <c r="K21" s="43">
        <f t="shared" si="2"/>
        <v>4.4721480000000007</v>
      </c>
      <c r="L21" s="43">
        <f t="shared" si="3"/>
        <v>431.56228200000004</v>
      </c>
      <c r="M21" s="43"/>
      <c r="N21" s="39"/>
    </row>
    <row r="22" spans="1:14" ht="45" x14ac:dyDescent="0.2">
      <c r="A22" s="109" t="s">
        <v>113</v>
      </c>
      <c r="B22" s="112" t="s">
        <v>114</v>
      </c>
      <c r="C22" s="113" t="s">
        <v>20</v>
      </c>
      <c r="D22" s="46" t="s">
        <v>115</v>
      </c>
      <c r="E22" s="47" t="s">
        <v>41</v>
      </c>
      <c r="F22" s="114">
        <v>10</v>
      </c>
      <c r="G22" s="108">
        <v>505.2</v>
      </c>
      <c r="H22" s="41">
        <v>0.2354</v>
      </c>
      <c r="I22" s="42">
        <f t="shared" si="0"/>
        <v>624.12408000000005</v>
      </c>
      <c r="J22" s="49">
        <f t="shared" si="1"/>
        <v>0</v>
      </c>
      <c r="K22" s="43">
        <f t="shared" si="2"/>
        <v>624.12408000000005</v>
      </c>
      <c r="L22" s="43">
        <f t="shared" si="3"/>
        <v>6241.2408000000005</v>
      </c>
      <c r="M22" s="43"/>
      <c r="N22" s="39"/>
    </row>
    <row r="23" spans="1:14" ht="33.75" x14ac:dyDescent="0.2">
      <c r="A23" s="109" t="s">
        <v>116</v>
      </c>
      <c r="B23" s="112" t="s">
        <v>117</v>
      </c>
      <c r="C23" s="113" t="s">
        <v>91</v>
      </c>
      <c r="D23" s="46" t="s">
        <v>118</v>
      </c>
      <c r="E23" s="47" t="s">
        <v>41</v>
      </c>
      <c r="F23" s="114">
        <v>12</v>
      </c>
      <c r="G23" s="108">
        <v>767.48</v>
      </c>
      <c r="H23" s="41">
        <v>0.2354</v>
      </c>
      <c r="I23" s="42">
        <f t="shared" si="0"/>
        <v>948.14479200000005</v>
      </c>
      <c r="J23" s="49">
        <f t="shared" si="1"/>
        <v>0</v>
      </c>
      <c r="K23" s="43">
        <f t="shared" si="2"/>
        <v>948.14479200000005</v>
      </c>
      <c r="L23" s="43">
        <f t="shared" si="3"/>
        <v>11377.737504000001</v>
      </c>
      <c r="M23" s="43"/>
      <c r="N23" s="39"/>
    </row>
    <row r="24" spans="1:14" ht="45" x14ac:dyDescent="0.2">
      <c r="A24" s="109" t="s">
        <v>119</v>
      </c>
      <c r="B24" s="112" t="s">
        <v>120</v>
      </c>
      <c r="C24" s="113" t="s">
        <v>20</v>
      </c>
      <c r="D24" s="46" t="s">
        <v>121</v>
      </c>
      <c r="E24" s="47" t="s">
        <v>41</v>
      </c>
      <c r="F24" s="114">
        <v>8</v>
      </c>
      <c r="G24" s="108">
        <v>870.9</v>
      </c>
      <c r="H24" s="41">
        <v>0.2354</v>
      </c>
      <c r="I24" s="42">
        <f t="shared" si="0"/>
        <v>1075.90986</v>
      </c>
      <c r="J24" s="49">
        <f t="shared" si="1"/>
        <v>0</v>
      </c>
      <c r="K24" s="43">
        <f t="shared" si="2"/>
        <v>1075.90986</v>
      </c>
      <c r="L24" s="43">
        <f t="shared" si="3"/>
        <v>8607.2788799999998</v>
      </c>
      <c r="M24" s="43"/>
      <c r="N24" s="39"/>
    </row>
    <row r="25" spans="1:14" ht="45" x14ac:dyDescent="0.2">
      <c r="A25" s="109" t="s">
        <v>122</v>
      </c>
      <c r="B25" s="112" t="s">
        <v>123</v>
      </c>
      <c r="C25" s="113" t="s">
        <v>91</v>
      </c>
      <c r="D25" s="46" t="s">
        <v>124</v>
      </c>
      <c r="E25" s="47" t="s">
        <v>46</v>
      </c>
      <c r="F25" s="114">
        <v>1</v>
      </c>
      <c r="G25" s="108">
        <v>1726.99</v>
      </c>
      <c r="H25" s="41">
        <v>0.2354</v>
      </c>
      <c r="I25" s="42">
        <f t="shared" si="0"/>
        <v>2133.5234460000001</v>
      </c>
      <c r="J25" s="49">
        <f t="shared" si="1"/>
        <v>0</v>
      </c>
      <c r="K25" s="43">
        <f t="shared" si="2"/>
        <v>2133.5234460000001</v>
      </c>
      <c r="L25" s="43">
        <f t="shared" si="3"/>
        <v>2133.5234460000001</v>
      </c>
      <c r="M25" s="43"/>
      <c r="N25" s="39"/>
    </row>
    <row r="26" spans="1:14" ht="45" x14ac:dyDescent="0.2">
      <c r="A26" s="109" t="s">
        <v>125</v>
      </c>
      <c r="B26" s="112" t="s">
        <v>126</v>
      </c>
      <c r="C26" s="113" t="s">
        <v>91</v>
      </c>
      <c r="D26" s="46" t="s">
        <v>127</v>
      </c>
      <c r="E26" s="47" t="s">
        <v>46</v>
      </c>
      <c r="F26" s="114">
        <v>1</v>
      </c>
      <c r="G26" s="108">
        <v>1532.61</v>
      </c>
      <c r="H26" s="41">
        <v>0.2354</v>
      </c>
      <c r="I26" s="42">
        <f t="shared" si="0"/>
        <v>1893.3863939999999</v>
      </c>
      <c r="J26" s="49">
        <f t="shared" si="1"/>
        <v>0</v>
      </c>
      <c r="K26" s="43">
        <f t="shared" si="2"/>
        <v>1893.3863939999999</v>
      </c>
      <c r="L26" s="43">
        <f t="shared" si="3"/>
        <v>1893.3863939999999</v>
      </c>
      <c r="M26" s="43"/>
      <c r="N26" s="39"/>
    </row>
    <row r="27" spans="1:14" ht="45" x14ac:dyDescent="0.2">
      <c r="A27" s="109" t="s">
        <v>128</v>
      </c>
      <c r="B27" s="112" t="s">
        <v>129</v>
      </c>
      <c r="C27" s="113" t="s">
        <v>20</v>
      </c>
      <c r="D27" s="46" t="s">
        <v>130</v>
      </c>
      <c r="E27" s="47" t="s">
        <v>131</v>
      </c>
      <c r="F27" s="114">
        <v>39.299999999999997</v>
      </c>
      <c r="G27" s="108">
        <v>54.52</v>
      </c>
      <c r="H27" s="41">
        <v>0.2354</v>
      </c>
      <c r="I27" s="42">
        <f t="shared" si="0"/>
        <v>67.354008000000007</v>
      </c>
      <c r="J27" s="49">
        <f t="shared" si="1"/>
        <v>0</v>
      </c>
      <c r="K27" s="43">
        <f t="shared" si="2"/>
        <v>67.354008000000007</v>
      </c>
      <c r="L27" s="43">
        <f t="shared" si="3"/>
        <v>2647.0125144000003</v>
      </c>
      <c r="M27" s="43"/>
      <c r="N27" s="39"/>
    </row>
    <row r="28" spans="1:14" x14ac:dyDescent="0.2">
      <c r="A28" s="128" t="s">
        <v>132</v>
      </c>
      <c r="B28" s="129"/>
      <c r="C28" s="130"/>
      <c r="D28" s="131" t="s">
        <v>133</v>
      </c>
      <c r="E28" s="38"/>
      <c r="F28" s="137"/>
      <c r="G28" s="133"/>
      <c r="H28" s="58"/>
      <c r="I28" s="57"/>
      <c r="J28" s="56"/>
      <c r="K28" s="55"/>
      <c r="L28" s="55"/>
      <c r="M28" s="55">
        <f>SUM(L29:L43)</f>
        <v>8442.1084943400001</v>
      </c>
      <c r="N28" s="39"/>
    </row>
    <row r="29" spans="1:14" ht="33.75" x14ac:dyDescent="0.2">
      <c r="A29" s="109" t="s">
        <v>134</v>
      </c>
      <c r="B29" s="112" t="s">
        <v>135</v>
      </c>
      <c r="C29" s="113" t="s">
        <v>20</v>
      </c>
      <c r="D29" s="46" t="s">
        <v>136</v>
      </c>
      <c r="E29" s="47" t="s">
        <v>55</v>
      </c>
      <c r="F29" s="114">
        <v>20</v>
      </c>
      <c r="G29" s="108">
        <v>58.88</v>
      </c>
      <c r="H29" s="41">
        <v>0.2354</v>
      </c>
      <c r="I29" s="42">
        <f t="shared" ref="I29:I43" si="4">G29*(1+H29)</f>
        <v>72.740352000000001</v>
      </c>
      <c r="J29" s="49">
        <f t="shared" ref="J29:J43" si="5">$J$426</f>
        <v>0</v>
      </c>
      <c r="K29" s="43">
        <f t="shared" ref="K29:K43" si="6">I29*(1-J29)</f>
        <v>72.740352000000001</v>
      </c>
      <c r="L29" s="43">
        <f t="shared" ref="L29:L43" si="7">F29*K29</f>
        <v>1454.8070400000001</v>
      </c>
      <c r="M29" s="43"/>
      <c r="N29" s="39"/>
    </row>
    <row r="30" spans="1:14" ht="33.75" x14ac:dyDescent="0.2">
      <c r="A30" s="109" t="s">
        <v>137</v>
      </c>
      <c r="B30" s="112" t="s">
        <v>138</v>
      </c>
      <c r="C30" s="113" t="s">
        <v>20</v>
      </c>
      <c r="D30" s="46" t="s">
        <v>139</v>
      </c>
      <c r="E30" s="47" t="s">
        <v>41</v>
      </c>
      <c r="F30" s="114">
        <v>110</v>
      </c>
      <c r="G30" s="108">
        <v>13.76</v>
      </c>
      <c r="H30" s="41">
        <v>0.2354</v>
      </c>
      <c r="I30" s="42">
        <f t="shared" si="4"/>
        <v>16.999103999999999</v>
      </c>
      <c r="J30" s="49">
        <f t="shared" si="5"/>
        <v>0</v>
      </c>
      <c r="K30" s="43">
        <f t="shared" si="6"/>
        <v>16.999103999999999</v>
      </c>
      <c r="L30" s="43">
        <f t="shared" si="7"/>
        <v>1869.9014399999999</v>
      </c>
      <c r="M30" s="43"/>
      <c r="N30" s="39"/>
    </row>
    <row r="31" spans="1:14" ht="33.75" x14ac:dyDescent="0.2">
      <c r="A31" s="109" t="s">
        <v>140</v>
      </c>
      <c r="B31" s="112" t="s">
        <v>141</v>
      </c>
      <c r="C31" s="113" t="s">
        <v>91</v>
      </c>
      <c r="D31" s="46" t="s">
        <v>142</v>
      </c>
      <c r="E31" s="47" t="s">
        <v>41</v>
      </c>
      <c r="F31" s="114">
        <v>90</v>
      </c>
      <c r="G31" s="108">
        <v>13.76</v>
      </c>
      <c r="H31" s="41">
        <v>0.2354</v>
      </c>
      <c r="I31" s="42">
        <f t="shared" si="4"/>
        <v>16.999103999999999</v>
      </c>
      <c r="J31" s="49">
        <f t="shared" si="5"/>
        <v>0</v>
      </c>
      <c r="K31" s="43">
        <f t="shared" si="6"/>
        <v>16.999103999999999</v>
      </c>
      <c r="L31" s="43">
        <f t="shared" si="7"/>
        <v>1529.9193599999999</v>
      </c>
      <c r="M31" s="43"/>
      <c r="N31" s="39"/>
    </row>
    <row r="32" spans="1:14" ht="33.75" x14ac:dyDescent="0.2">
      <c r="A32" s="109" t="s">
        <v>143</v>
      </c>
      <c r="B32" s="112" t="s">
        <v>144</v>
      </c>
      <c r="C32" s="113" t="s">
        <v>20</v>
      </c>
      <c r="D32" s="46" t="s">
        <v>145</v>
      </c>
      <c r="E32" s="47" t="s">
        <v>41</v>
      </c>
      <c r="F32" s="114">
        <v>22</v>
      </c>
      <c r="G32" s="108">
        <v>5.2</v>
      </c>
      <c r="H32" s="41">
        <v>0.2354</v>
      </c>
      <c r="I32" s="42">
        <f t="shared" si="4"/>
        <v>6.4240800000000009</v>
      </c>
      <c r="J32" s="49">
        <f t="shared" si="5"/>
        <v>0</v>
      </c>
      <c r="K32" s="43">
        <f t="shared" si="6"/>
        <v>6.4240800000000009</v>
      </c>
      <c r="L32" s="43">
        <f t="shared" si="7"/>
        <v>141.32976000000002</v>
      </c>
      <c r="M32" s="43"/>
      <c r="N32" s="39"/>
    </row>
    <row r="33" spans="1:14" ht="22.5" x14ac:dyDescent="0.2">
      <c r="A33" s="109" t="s">
        <v>146</v>
      </c>
      <c r="B33" s="112" t="s">
        <v>147</v>
      </c>
      <c r="C33" s="113" t="s">
        <v>20</v>
      </c>
      <c r="D33" s="46" t="s">
        <v>148</v>
      </c>
      <c r="E33" s="47" t="s">
        <v>41</v>
      </c>
      <c r="F33" s="114">
        <v>20.79</v>
      </c>
      <c r="G33" s="108">
        <v>9.6199999999999992</v>
      </c>
      <c r="H33" s="41">
        <v>0.2354</v>
      </c>
      <c r="I33" s="42">
        <f t="shared" si="4"/>
        <v>11.884547999999999</v>
      </c>
      <c r="J33" s="49">
        <f t="shared" si="5"/>
        <v>0</v>
      </c>
      <c r="K33" s="43">
        <f t="shared" si="6"/>
        <v>11.884547999999999</v>
      </c>
      <c r="L33" s="43">
        <f t="shared" si="7"/>
        <v>247.07975291999998</v>
      </c>
      <c r="M33" s="43"/>
      <c r="N33" s="39"/>
    </row>
    <row r="34" spans="1:14" ht="22.5" x14ac:dyDescent="0.2">
      <c r="A34" s="109" t="s">
        <v>149</v>
      </c>
      <c r="B34" s="112" t="s">
        <v>150</v>
      </c>
      <c r="C34" s="113" t="s">
        <v>20</v>
      </c>
      <c r="D34" s="46" t="s">
        <v>151</v>
      </c>
      <c r="E34" s="47" t="s">
        <v>41</v>
      </c>
      <c r="F34" s="114">
        <v>8.9499999999999993</v>
      </c>
      <c r="G34" s="108">
        <v>31.71</v>
      </c>
      <c r="H34" s="41">
        <v>0.2354</v>
      </c>
      <c r="I34" s="42">
        <f t="shared" si="4"/>
        <v>39.174534000000001</v>
      </c>
      <c r="J34" s="49">
        <f t="shared" si="5"/>
        <v>0</v>
      </c>
      <c r="K34" s="43">
        <f t="shared" si="6"/>
        <v>39.174534000000001</v>
      </c>
      <c r="L34" s="43">
        <f t="shared" si="7"/>
        <v>350.6120793</v>
      </c>
      <c r="M34" s="43"/>
      <c r="N34" s="39"/>
    </row>
    <row r="35" spans="1:14" ht="22.5" x14ac:dyDescent="0.2">
      <c r="A35" s="109" t="s">
        <v>152</v>
      </c>
      <c r="B35" s="112" t="s">
        <v>153</v>
      </c>
      <c r="C35" s="113" t="s">
        <v>20</v>
      </c>
      <c r="D35" s="46" t="s">
        <v>154</v>
      </c>
      <c r="E35" s="47" t="s">
        <v>102</v>
      </c>
      <c r="F35" s="114">
        <v>12</v>
      </c>
      <c r="G35" s="108">
        <v>12.75</v>
      </c>
      <c r="H35" s="41">
        <v>0.2354</v>
      </c>
      <c r="I35" s="42">
        <f t="shared" si="4"/>
        <v>15.75135</v>
      </c>
      <c r="J35" s="49">
        <f t="shared" si="5"/>
        <v>0</v>
      </c>
      <c r="K35" s="43">
        <f t="shared" si="6"/>
        <v>15.75135</v>
      </c>
      <c r="L35" s="43">
        <f t="shared" si="7"/>
        <v>189.0162</v>
      </c>
      <c r="M35" s="43"/>
      <c r="N35" s="39"/>
    </row>
    <row r="36" spans="1:14" ht="33.75" x14ac:dyDescent="0.2">
      <c r="A36" s="109" t="s">
        <v>155</v>
      </c>
      <c r="B36" s="112" t="s">
        <v>156</v>
      </c>
      <c r="C36" s="113" t="s">
        <v>20</v>
      </c>
      <c r="D36" s="46" t="s">
        <v>157</v>
      </c>
      <c r="E36" s="47" t="s">
        <v>102</v>
      </c>
      <c r="F36" s="114">
        <v>8</v>
      </c>
      <c r="G36" s="108">
        <v>9.3000000000000007</v>
      </c>
      <c r="H36" s="41">
        <v>0.2354</v>
      </c>
      <c r="I36" s="42">
        <f t="shared" si="4"/>
        <v>11.489220000000001</v>
      </c>
      <c r="J36" s="49">
        <f t="shared" si="5"/>
        <v>0</v>
      </c>
      <c r="K36" s="43">
        <f t="shared" si="6"/>
        <v>11.489220000000001</v>
      </c>
      <c r="L36" s="43">
        <f t="shared" si="7"/>
        <v>91.913760000000011</v>
      </c>
      <c r="M36" s="43"/>
      <c r="N36" s="39"/>
    </row>
    <row r="37" spans="1:14" ht="33.75" x14ac:dyDescent="0.2">
      <c r="A37" s="109" t="s">
        <v>158</v>
      </c>
      <c r="B37" s="112" t="s">
        <v>159</v>
      </c>
      <c r="C37" s="113" t="s">
        <v>20</v>
      </c>
      <c r="D37" s="46" t="s">
        <v>160</v>
      </c>
      <c r="E37" s="47" t="s">
        <v>102</v>
      </c>
      <c r="F37" s="114">
        <v>25</v>
      </c>
      <c r="G37" s="108">
        <v>1.33</v>
      </c>
      <c r="H37" s="41">
        <v>0.2354</v>
      </c>
      <c r="I37" s="42">
        <f t="shared" si="4"/>
        <v>1.6430820000000002</v>
      </c>
      <c r="J37" s="49">
        <f t="shared" si="5"/>
        <v>0</v>
      </c>
      <c r="K37" s="43">
        <f t="shared" si="6"/>
        <v>1.6430820000000002</v>
      </c>
      <c r="L37" s="43">
        <f t="shared" si="7"/>
        <v>41.077050000000007</v>
      </c>
      <c r="M37" s="43"/>
      <c r="N37" s="39"/>
    </row>
    <row r="38" spans="1:14" x14ac:dyDescent="0.2">
      <c r="A38" s="109" t="s">
        <v>161</v>
      </c>
      <c r="B38" s="112" t="s">
        <v>162</v>
      </c>
      <c r="C38" s="113" t="s">
        <v>43</v>
      </c>
      <c r="D38" s="46" t="s">
        <v>163</v>
      </c>
      <c r="E38" s="47" t="s">
        <v>41</v>
      </c>
      <c r="F38" s="114">
        <v>4.75</v>
      </c>
      <c r="G38" s="108">
        <v>144.5</v>
      </c>
      <c r="H38" s="41">
        <v>0.2354</v>
      </c>
      <c r="I38" s="42">
        <f t="shared" si="4"/>
        <v>178.5153</v>
      </c>
      <c r="J38" s="49">
        <f t="shared" si="5"/>
        <v>0</v>
      </c>
      <c r="K38" s="43">
        <f t="shared" si="6"/>
        <v>178.5153</v>
      </c>
      <c r="L38" s="43">
        <f t="shared" si="7"/>
        <v>847.947675</v>
      </c>
      <c r="M38" s="43"/>
      <c r="N38" s="39"/>
    </row>
    <row r="39" spans="1:14" ht="33.75" x14ac:dyDescent="0.2">
      <c r="A39" s="109" t="s">
        <v>164</v>
      </c>
      <c r="B39" s="112" t="s">
        <v>165</v>
      </c>
      <c r="C39" s="113" t="s">
        <v>91</v>
      </c>
      <c r="D39" s="46" t="s">
        <v>166</v>
      </c>
      <c r="E39" s="47" t="s">
        <v>41</v>
      </c>
      <c r="F39" s="114">
        <v>16.5</v>
      </c>
      <c r="G39" s="108">
        <v>3.46</v>
      </c>
      <c r="H39" s="41">
        <v>0.2354</v>
      </c>
      <c r="I39" s="42">
        <f t="shared" si="4"/>
        <v>4.2744840000000002</v>
      </c>
      <c r="J39" s="49">
        <f t="shared" si="5"/>
        <v>0</v>
      </c>
      <c r="K39" s="43">
        <f t="shared" si="6"/>
        <v>4.2744840000000002</v>
      </c>
      <c r="L39" s="43">
        <f t="shared" si="7"/>
        <v>70.528986000000003</v>
      </c>
      <c r="M39" s="43"/>
      <c r="N39" s="39"/>
    </row>
    <row r="40" spans="1:14" ht="22.5" x14ac:dyDescent="0.2">
      <c r="A40" s="109" t="s">
        <v>167</v>
      </c>
      <c r="B40" s="112" t="s">
        <v>168</v>
      </c>
      <c r="C40" s="113" t="s">
        <v>43</v>
      </c>
      <c r="D40" s="46" t="s">
        <v>169</v>
      </c>
      <c r="E40" s="47" t="s">
        <v>102</v>
      </c>
      <c r="F40" s="114">
        <v>1</v>
      </c>
      <c r="G40" s="108">
        <v>307.83999999999997</v>
      </c>
      <c r="H40" s="41">
        <v>0.2354</v>
      </c>
      <c r="I40" s="42">
        <f t="shared" si="4"/>
        <v>380.30553599999996</v>
      </c>
      <c r="J40" s="49">
        <f t="shared" si="5"/>
        <v>0</v>
      </c>
      <c r="K40" s="43">
        <f t="shared" si="6"/>
        <v>380.30553599999996</v>
      </c>
      <c r="L40" s="43">
        <f t="shared" si="7"/>
        <v>380.30553599999996</v>
      </c>
      <c r="M40" s="43"/>
      <c r="N40" s="39"/>
    </row>
    <row r="41" spans="1:14" ht="33.75" x14ac:dyDescent="0.2">
      <c r="A41" s="109" t="s">
        <v>170</v>
      </c>
      <c r="B41" s="112" t="s">
        <v>171</v>
      </c>
      <c r="C41" s="113" t="s">
        <v>91</v>
      </c>
      <c r="D41" s="46" t="s">
        <v>172</v>
      </c>
      <c r="E41" s="47" t="s">
        <v>41</v>
      </c>
      <c r="F41" s="114">
        <v>36.18</v>
      </c>
      <c r="G41" s="108">
        <v>3.46</v>
      </c>
      <c r="H41" s="41">
        <v>0.2354</v>
      </c>
      <c r="I41" s="42">
        <f t="shared" si="4"/>
        <v>4.2744840000000002</v>
      </c>
      <c r="J41" s="49">
        <f t="shared" si="5"/>
        <v>0</v>
      </c>
      <c r="K41" s="43">
        <f t="shared" si="6"/>
        <v>4.2744840000000002</v>
      </c>
      <c r="L41" s="43">
        <f t="shared" si="7"/>
        <v>154.65083111999999</v>
      </c>
      <c r="M41" s="43"/>
      <c r="N41" s="39"/>
    </row>
    <row r="42" spans="1:14" ht="33.75" x14ac:dyDescent="0.2">
      <c r="A42" s="109" t="s">
        <v>173</v>
      </c>
      <c r="B42" s="112" t="s">
        <v>174</v>
      </c>
      <c r="C42" s="113" t="s">
        <v>91</v>
      </c>
      <c r="D42" s="46" t="s">
        <v>175</v>
      </c>
      <c r="E42" s="47" t="s">
        <v>46</v>
      </c>
      <c r="F42" s="114">
        <v>4</v>
      </c>
      <c r="G42" s="108">
        <v>82.59</v>
      </c>
      <c r="H42" s="41">
        <v>0.2354</v>
      </c>
      <c r="I42" s="42">
        <f t="shared" si="4"/>
        <v>102.03168600000001</v>
      </c>
      <c r="J42" s="49">
        <f t="shared" si="5"/>
        <v>0</v>
      </c>
      <c r="K42" s="43">
        <f t="shared" si="6"/>
        <v>102.03168600000001</v>
      </c>
      <c r="L42" s="43">
        <f t="shared" si="7"/>
        <v>408.12674400000003</v>
      </c>
      <c r="M42" s="43"/>
      <c r="N42" s="39"/>
    </row>
    <row r="43" spans="1:14" ht="33.75" x14ac:dyDescent="0.2">
      <c r="A43" s="109" t="s">
        <v>176</v>
      </c>
      <c r="B43" s="112" t="s">
        <v>177</v>
      </c>
      <c r="C43" s="113" t="s">
        <v>20</v>
      </c>
      <c r="D43" s="46" t="s">
        <v>178</v>
      </c>
      <c r="E43" s="47" t="s">
        <v>131</v>
      </c>
      <c r="F43" s="114">
        <v>780</v>
      </c>
      <c r="G43" s="108">
        <v>0.69</v>
      </c>
      <c r="H43" s="41">
        <v>0.2354</v>
      </c>
      <c r="I43" s="42">
        <f t="shared" si="4"/>
        <v>0.85242600000000002</v>
      </c>
      <c r="J43" s="49">
        <f t="shared" si="5"/>
        <v>0</v>
      </c>
      <c r="K43" s="43">
        <f t="shared" si="6"/>
        <v>0.85242600000000002</v>
      </c>
      <c r="L43" s="43">
        <f t="shared" si="7"/>
        <v>664.89228000000003</v>
      </c>
      <c r="M43" s="43"/>
      <c r="N43" s="39"/>
    </row>
    <row r="44" spans="1:14" x14ac:dyDescent="0.2">
      <c r="A44" s="124">
        <v>4</v>
      </c>
      <c r="B44" s="125"/>
      <c r="C44" s="126"/>
      <c r="D44" s="60" t="s">
        <v>179</v>
      </c>
      <c r="E44" s="37"/>
      <c r="F44" s="127"/>
      <c r="G44" s="122"/>
      <c r="H44" s="54"/>
      <c r="I44" s="53"/>
      <c r="J44" s="64"/>
      <c r="K44" s="59"/>
      <c r="L44" s="59"/>
      <c r="M44" s="115">
        <f>SUM(L45:L55)</f>
        <v>121233.55687476</v>
      </c>
      <c r="N44" s="48">
        <f>M44</f>
        <v>121233.55687476</v>
      </c>
    </row>
    <row r="45" spans="1:14" ht="33.75" x14ac:dyDescent="0.2">
      <c r="A45" s="109" t="s">
        <v>48</v>
      </c>
      <c r="B45" s="112" t="s">
        <v>180</v>
      </c>
      <c r="C45" s="113" t="s">
        <v>20</v>
      </c>
      <c r="D45" s="46" t="s">
        <v>181</v>
      </c>
      <c r="E45" s="47" t="s">
        <v>41</v>
      </c>
      <c r="F45" s="114">
        <v>6</v>
      </c>
      <c r="G45" s="108">
        <v>26.77</v>
      </c>
      <c r="H45" s="41">
        <v>0.2354</v>
      </c>
      <c r="I45" s="42">
        <f t="shared" ref="I45:I55" si="8">G45*(1+H45)</f>
        <v>33.071657999999999</v>
      </c>
      <c r="J45" s="49">
        <f t="shared" ref="J45:J55" si="9">$J$426</f>
        <v>0</v>
      </c>
      <c r="K45" s="43">
        <f t="shared" ref="K45:K55" si="10">I45*(1-J45)</f>
        <v>33.071657999999999</v>
      </c>
      <c r="L45" s="43">
        <f t="shared" ref="L45:L55" si="11">F45*K45</f>
        <v>198.429948</v>
      </c>
      <c r="M45" s="43"/>
      <c r="N45" s="39"/>
    </row>
    <row r="46" spans="1:14" ht="33.75" x14ac:dyDescent="0.2">
      <c r="A46" s="109" t="s">
        <v>49</v>
      </c>
      <c r="B46" s="112" t="s">
        <v>182</v>
      </c>
      <c r="C46" s="113" t="s">
        <v>20</v>
      </c>
      <c r="D46" s="46" t="s">
        <v>183</v>
      </c>
      <c r="E46" s="47" t="s">
        <v>184</v>
      </c>
      <c r="F46" s="114">
        <v>248.48</v>
      </c>
      <c r="G46" s="108">
        <v>19.850000000000001</v>
      </c>
      <c r="H46" s="41">
        <v>0.2354</v>
      </c>
      <c r="I46" s="42">
        <f t="shared" si="8"/>
        <v>24.522690000000004</v>
      </c>
      <c r="J46" s="49">
        <f t="shared" si="9"/>
        <v>0</v>
      </c>
      <c r="K46" s="43">
        <f t="shared" si="10"/>
        <v>24.522690000000004</v>
      </c>
      <c r="L46" s="43">
        <f t="shared" si="11"/>
        <v>6093.3980112000008</v>
      </c>
      <c r="M46" s="43"/>
      <c r="N46" s="39"/>
    </row>
    <row r="47" spans="1:14" ht="33.75" x14ac:dyDescent="0.2">
      <c r="A47" s="109" t="s">
        <v>50</v>
      </c>
      <c r="B47" s="112" t="s">
        <v>185</v>
      </c>
      <c r="C47" s="113" t="s">
        <v>20</v>
      </c>
      <c r="D47" s="46" t="s">
        <v>186</v>
      </c>
      <c r="E47" s="47" t="s">
        <v>184</v>
      </c>
      <c r="F47" s="114">
        <v>89.42</v>
      </c>
      <c r="G47" s="108">
        <v>18.350000000000001</v>
      </c>
      <c r="H47" s="41">
        <v>0.2354</v>
      </c>
      <c r="I47" s="42">
        <f t="shared" si="8"/>
        <v>22.669590000000003</v>
      </c>
      <c r="J47" s="49">
        <f t="shared" si="9"/>
        <v>0</v>
      </c>
      <c r="K47" s="43">
        <f t="shared" si="10"/>
        <v>22.669590000000003</v>
      </c>
      <c r="L47" s="43">
        <f t="shared" si="11"/>
        <v>2027.1147378000003</v>
      </c>
      <c r="M47" s="43"/>
      <c r="N47" s="39"/>
    </row>
    <row r="48" spans="1:14" ht="33.75" x14ac:dyDescent="0.2">
      <c r="A48" s="109" t="s">
        <v>52</v>
      </c>
      <c r="B48" s="112" t="s">
        <v>187</v>
      </c>
      <c r="C48" s="113" t="s">
        <v>20</v>
      </c>
      <c r="D48" s="46" t="s">
        <v>188</v>
      </c>
      <c r="E48" s="47" t="s">
        <v>184</v>
      </c>
      <c r="F48" s="114">
        <v>77</v>
      </c>
      <c r="G48" s="108">
        <v>16.28</v>
      </c>
      <c r="H48" s="41">
        <v>0.2354</v>
      </c>
      <c r="I48" s="42">
        <f t="shared" si="8"/>
        <v>20.112312000000003</v>
      </c>
      <c r="J48" s="49">
        <f t="shared" si="9"/>
        <v>0</v>
      </c>
      <c r="K48" s="43">
        <f t="shared" si="10"/>
        <v>20.112312000000003</v>
      </c>
      <c r="L48" s="43">
        <f t="shared" si="11"/>
        <v>1548.6480240000003</v>
      </c>
      <c r="M48" s="43"/>
      <c r="N48" s="39"/>
    </row>
    <row r="49" spans="1:14" ht="45" x14ac:dyDescent="0.2">
      <c r="A49" s="109" t="s">
        <v>53</v>
      </c>
      <c r="B49" s="112" t="s">
        <v>189</v>
      </c>
      <c r="C49" s="113" t="s">
        <v>20</v>
      </c>
      <c r="D49" s="46" t="s">
        <v>190</v>
      </c>
      <c r="E49" s="47" t="s">
        <v>55</v>
      </c>
      <c r="F49" s="114">
        <v>9.1300000000000008</v>
      </c>
      <c r="G49" s="108">
        <v>348.94</v>
      </c>
      <c r="H49" s="41">
        <v>0.2354</v>
      </c>
      <c r="I49" s="42">
        <f t="shared" si="8"/>
        <v>431.08047600000003</v>
      </c>
      <c r="J49" s="49">
        <f t="shared" si="9"/>
        <v>0</v>
      </c>
      <c r="K49" s="43">
        <f t="shared" si="10"/>
        <v>431.08047600000003</v>
      </c>
      <c r="L49" s="43">
        <f t="shared" si="11"/>
        <v>3935.7647458800006</v>
      </c>
      <c r="M49" s="43"/>
      <c r="N49" s="39"/>
    </row>
    <row r="50" spans="1:14" ht="45" x14ac:dyDescent="0.2">
      <c r="A50" s="109" t="s">
        <v>757</v>
      </c>
      <c r="B50" s="112" t="s">
        <v>191</v>
      </c>
      <c r="C50" s="113" t="s">
        <v>20</v>
      </c>
      <c r="D50" s="46" t="s">
        <v>192</v>
      </c>
      <c r="E50" s="47" t="s">
        <v>41</v>
      </c>
      <c r="F50" s="114">
        <v>26.4</v>
      </c>
      <c r="G50" s="108">
        <v>120.88</v>
      </c>
      <c r="H50" s="41">
        <v>0.2354</v>
      </c>
      <c r="I50" s="42">
        <f t="shared" si="8"/>
        <v>149.33515199999999</v>
      </c>
      <c r="J50" s="49">
        <f t="shared" si="9"/>
        <v>0</v>
      </c>
      <c r="K50" s="43">
        <f t="shared" si="10"/>
        <v>149.33515199999999</v>
      </c>
      <c r="L50" s="43">
        <f t="shared" si="11"/>
        <v>3942.4480127999996</v>
      </c>
      <c r="M50" s="43"/>
      <c r="N50" s="39"/>
    </row>
    <row r="51" spans="1:14" ht="33.75" x14ac:dyDescent="0.2">
      <c r="A51" s="109" t="s">
        <v>758</v>
      </c>
      <c r="B51" s="112" t="s">
        <v>193</v>
      </c>
      <c r="C51" s="113" t="s">
        <v>20</v>
      </c>
      <c r="D51" s="46" t="s">
        <v>194</v>
      </c>
      <c r="E51" s="47" t="s">
        <v>55</v>
      </c>
      <c r="F51" s="114">
        <v>30</v>
      </c>
      <c r="G51" s="108">
        <v>103.27</v>
      </c>
      <c r="H51" s="41">
        <v>0.2354</v>
      </c>
      <c r="I51" s="42">
        <f t="shared" si="8"/>
        <v>127.579758</v>
      </c>
      <c r="J51" s="49">
        <f t="shared" si="9"/>
        <v>0</v>
      </c>
      <c r="K51" s="43">
        <f t="shared" si="10"/>
        <v>127.579758</v>
      </c>
      <c r="L51" s="43">
        <f t="shared" si="11"/>
        <v>3827.3927399999998</v>
      </c>
      <c r="M51" s="43"/>
      <c r="N51" s="39"/>
    </row>
    <row r="52" spans="1:14" ht="33.75" x14ac:dyDescent="0.2">
      <c r="A52" s="109" t="s">
        <v>759</v>
      </c>
      <c r="B52" s="112" t="s">
        <v>195</v>
      </c>
      <c r="C52" s="113" t="s">
        <v>91</v>
      </c>
      <c r="D52" s="46" t="s">
        <v>196</v>
      </c>
      <c r="E52" s="47" t="s">
        <v>41</v>
      </c>
      <c r="F52" s="114">
        <v>121</v>
      </c>
      <c r="G52" s="108">
        <v>1.62</v>
      </c>
      <c r="H52" s="41">
        <v>0.2354</v>
      </c>
      <c r="I52" s="42">
        <f t="shared" si="8"/>
        <v>2.0013480000000001</v>
      </c>
      <c r="J52" s="49">
        <f t="shared" si="9"/>
        <v>0</v>
      </c>
      <c r="K52" s="43">
        <f t="shared" si="10"/>
        <v>2.0013480000000001</v>
      </c>
      <c r="L52" s="43">
        <f t="shared" si="11"/>
        <v>242.16310800000002</v>
      </c>
      <c r="M52" s="43"/>
      <c r="N52" s="39"/>
    </row>
    <row r="53" spans="1:14" ht="33.75" x14ac:dyDescent="0.2">
      <c r="A53" s="109" t="s">
        <v>760</v>
      </c>
      <c r="B53" s="112" t="s">
        <v>197</v>
      </c>
      <c r="C53" s="113" t="s">
        <v>20</v>
      </c>
      <c r="D53" s="46" t="s">
        <v>198</v>
      </c>
      <c r="E53" s="47" t="s">
        <v>184</v>
      </c>
      <c r="F53" s="114">
        <v>346.06</v>
      </c>
      <c r="G53" s="108">
        <v>13.67</v>
      </c>
      <c r="H53" s="41">
        <v>0.2354</v>
      </c>
      <c r="I53" s="42">
        <f t="shared" si="8"/>
        <v>16.887917999999999</v>
      </c>
      <c r="J53" s="49">
        <f t="shared" si="9"/>
        <v>0</v>
      </c>
      <c r="K53" s="43">
        <f t="shared" si="10"/>
        <v>16.887917999999999</v>
      </c>
      <c r="L53" s="43">
        <f t="shared" si="11"/>
        <v>5844.2329030800001</v>
      </c>
      <c r="M53" s="43"/>
      <c r="N53" s="39"/>
    </row>
    <row r="54" spans="1:14" ht="33.75" x14ac:dyDescent="0.2">
      <c r="A54" s="109" t="s">
        <v>761</v>
      </c>
      <c r="B54" s="112" t="s">
        <v>199</v>
      </c>
      <c r="C54" s="113" t="s">
        <v>91</v>
      </c>
      <c r="D54" s="46" t="s">
        <v>200</v>
      </c>
      <c r="E54" s="47" t="s">
        <v>131</v>
      </c>
      <c r="F54" s="114">
        <v>208</v>
      </c>
      <c r="G54" s="108">
        <v>274.51</v>
      </c>
      <c r="H54" s="41">
        <v>0.2354</v>
      </c>
      <c r="I54" s="42">
        <f t="shared" si="8"/>
        <v>339.12965400000002</v>
      </c>
      <c r="J54" s="49">
        <f t="shared" si="9"/>
        <v>0</v>
      </c>
      <c r="K54" s="43">
        <f t="shared" si="10"/>
        <v>339.12965400000002</v>
      </c>
      <c r="L54" s="43">
        <f t="shared" si="11"/>
        <v>70538.968032000004</v>
      </c>
      <c r="M54" s="43"/>
      <c r="N54" s="39"/>
    </row>
    <row r="55" spans="1:14" ht="45" x14ac:dyDescent="0.2">
      <c r="A55" s="109" t="s">
        <v>762</v>
      </c>
      <c r="B55" s="112" t="s">
        <v>201</v>
      </c>
      <c r="C55" s="113" t="s">
        <v>20</v>
      </c>
      <c r="D55" s="46" t="s">
        <v>202</v>
      </c>
      <c r="E55" s="47" t="s">
        <v>41</v>
      </c>
      <c r="F55" s="114">
        <v>111</v>
      </c>
      <c r="G55" s="108">
        <v>167.98</v>
      </c>
      <c r="H55" s="41">
        <v>0.2354</v>
      </c>
      <c r="I55" s="42">
        <f t="shared" si="8"/>
        <v>207.522492</v>
      </c>
      <c r="J55" s="49">
        <f t="shared" si="9"/>
        <v>0</v>
      </c>
      <c r="K55" s="43">
        <f t="shared" si="10"/>
        <v>207.522492</v>
      </c>
      <c r="L55" s="43">
        <f t="shared" si="11"/>
        <v>23034.996611999999</v>
      </c>
      <c r="M55" s="43"/>
      <c r="N55" s="39"/>
    </row>
    <row r="56" spans="1:14" x14ac:dyDescent="0.2">
      <c r="A56" s="124">
        <v>5</v>
      </c>
      <c r="B56" s="125"/>
      <c r="C56" s="126"/>
      <c r="D56" s="60" t="s">
        <v>203</v>
      </c>
      <c r="E56" s="37"/>
      <c r="F56" s="127"/>
      <c r="G56" s="122"/>
      <c r="H56" s="54"/>
      <c r="I56" s="53"/>
      <c r="J56" s="64"/>
      <c r="K56" s="59"/>
      <c r="L56" s="59"/>
      <c r="M56" s="115"/>
      <c r="N56" s="48">
        <f>SUM(M57:M71)</f>
        <v>109838.49659195999</v>
      </c>
    </row>
    <row r="57" spans="1:14" x14ac:dyDescent="0.2">
      <c r="A57" s="128" t="s">
        <v>54</v>
      </c>
      <c r="B57" s="129"/>
      <c r="C57" s="130"/>
      <c r="D57" s="131" t="s">
        <v>204</v>
      </c>
      <c r="E57" s="38"/>
      <c r="F57" s="137"/>
      <c r="G57" s="133"/>
      <c r="H57" s="58"/>
      <c r="I57" s="57"/>
      <c r="J57" s="56"/>
      <c r="K57" s="55"/>
      <c r="L57" s="55"/>
      <c r="M57" s="55">
        <f>SUM(L58:L68)</f>
        <v>57064.975887959998</v>
      </c>
      <c r="N57" s="39"/>
    </row>
    <row r="58" spans="1:14" ht="67.5" x14ac:dyDescent="0.2">
      <c r="A58" s="109" t="s">
        <v>763</v>
      </c>
      <c r="B58" s="112" t="s">
        <v>205</v>
      </c>
      <c r="C58" s="113" t="s">
        <v>91</v>
      </c>
      <c r="D58" s="46" t="s">
        <v>206</v>
      </c>
      <c r="E58" s="47" t="s">
        <v>41</v>
      </c>
      <c r="F58" s="114">
        <v>55</v>
      </c>
      <c r="G58" s="108">
        <v>85.03</v>
      </c>
      <c r="H58" s="41">
        <v>0.2354</v>
      </c>
      <c r="I58" s="42">
        <f t="shared" ref="I58:I68" si="12">G58*(1+H58)</f>
        <v>105.04606200000001</v>
      </c>
      <c r="J58" s="49">
        <f t="shared" ref="J58:J68" si="13">$J$426</f>
        <v>0</v>
      </c>
      <c r="K58" s="43">
        <f t="shared" ref="K58:K68" si="14">I58*(1-J58)</f>
        <v>105.04606200000001</v>
      </c>
      <c r="L58" s="43">
        <f t="shared" ref="L58:L68" si="15">F58*K58</f>
        <v>5777.53341</v>
      </c>
      <c r="M58" s="43"/>
      <c r="N58" s="39"/>
    </row>
    <row r="59" spans="1:14" ht="56.25" x14ac:dyDescent="0.2">
      <c r="A59" s="109" t="s">
        <v>764</v>
      </c>
      <c r="B59" s="112" t="s">
        <v>207</v>
      </c>
      <c r="C59" s="113" t="s">
        <v>20</v>
      </c>
      <c r="D59" s="46" t="s">
        <v>208</v>
      </c>
      <c r="E59" s="47" t="s">
        <v>41</v>
      </c>
      <c r="F59" s="114">
        <v>24.46</v>
      </c>
      <c r="G59" s="108">
        <v>294.60000000000002</v>
      </c>
      <c r="H59" s="41">
        <v>0.2354</v>
      </c>
      <c r="I59" s="42">
        <f t="shared" si="12"/>
        <v>363.94884000000002</v>
      </c>
      <c r="J59" s="49">
        <f t="shared" si="13"/>
        <v>0</v>
      </c>
      <c r="K59" s="43">
        <f t="shared" si="14"/>
        <v>363.94884000000002</v>
      </c>
      <c r="L59" s="43">
        <f t="shared" si="15"/>
        <v>8902.1886264000004</v>
      </c>
      <c r="M59" s="43"/>
      <c r="N59" s="39"/>
    </row>
    <row r="60" spans="1:14" ht="56.25" x14ac:dyDescent="0.2">
      <c r="A60" s="109" t="s">
        <v>765</v>
      </c>
      <c r="B60" s="112" t="s">
        <v>209</v>
      </c>
      <c r="C60" s="113" t="s">
        <v>20</v>
      </c>
      <c r="D60" s="46" t="s">
        <v>210</v>
      </c>
      <c r="E60" s="47" t="s">
        <v>41</v>
      </c>
      <c r="F60" s="114">
        <v>36.119999999999997</v>
      </c>
      <c r="G60" s="108">
        <v>270.58</v>
      </c>
      <c r="H60" s="41">
        <v>0.2354</v>
      </c>
      <c r="I60" s="42">
        <f t="shared" si="12"/>
        <v>334.27453200000002</v>
      </c>
      <c r="J60" s="49">
        <f t="shared" si="13"/>
        <v>0</v>
      </c>
      <c r="K60" s="43">
        <f t="shared" si="14"/>
        <v>334.27453200000002</v>
      </c>
      <c r="L60" s="43">
        <f t="shared" si="15"/>
        <v>12073.996095840001</v>
      </c>
      <c r="M60" s="43"/>
      <c r="N60" s="39"/>
    </row>
    <row r="61" spans="1:14" ht="56.25" x14ac:dyDescent="0.2">
      <c r="A61" s="109" t="s">
        <v>766</v>
      </c>
      <c r="B61" s="112" t="s">
        <v>211</v>
      </c>
      <c r="C61" s="113" t="s">
        <v>20</v>
      </c>
      <c r="D61" s="46" t="s">
        <v>212</v>
      </c>
      <c r="E61" s="47" t="s">
        <v>184</v>
      </c>
      <c r="F61" s="114">
        <v>125.34</v>
      </c>
      <c r="G61" s="108">
        <v>19.91</v>
      </c>
      <c r="H61" s="41">
        <v>0.2354</v>
      </c>
      <c r="I61" s="42">
        <f t="shared" si="12"/>
        <v>24.596814000000002</v>
      </c>
      <c r="J61" s="49">
        <f t="shared" si="13"/>
        <v>0</v>
      </c>
      <c r="K61" s="43">
        <f t="shared" si="14"/>
        <v>24.596814000000002</v>
      </c>
      <c r="L61" s="43">
        <f t="shared" si="15"/>
        <v>3082.9646667600005</v>
      </c>
      <c r="M61" s="43"/>
      <c r="N61" s="39"/>
    </row>
    <row r="62" spans="1:14" ht="56.25" x14ac:dyDescent="0.2">
      <c r="A62" s="109" t="s">
        <v>767</v>
      </c>
      <c r="B62" s="112" t="s">
        <v>213</v>
      </c>
      <c r="C62" s="113" t="s">
        <v>20</v>
      </c>
      <c r="D62" s="46" t="s">
        <v>214</v>
      </c>
      <c r="E62" s="47" t="s">
        <v>184</v>
      </c>
      <c r="F62" s="114">
        <v>227.42</v>
      </c>
      <c r="G62" s="108">
        <v>16.2</v>
      </c>
      <c r="H62" s="41">
        <v>0.2354</v>
      </c>
      <c r="I62" s="42">
        <f t="shared" si="12"/>
        <v>20.013480000000001</v>
      </c>
      <c r="J62" s="49">
        <f t="shared" si="13"/>
        <v>0</v>
      </c>
      <c r="K62" s="43">
        <f t="shared" si="14"/>
        <v>20.013480000000001</v>
      </c>
      <c r="L62" s="43">
        <f t="shared" si="15"/>
        <v>4551.4656216000003</v>
      </c>
      <c r="M62" s="43"/>
      <c r="N62" s="39"/>
    </row>
    <row r="63" spans="1:14" ht="67.5" x14ac:dyDescent="0.2">
      <c r="A63" s="109" t="s">
        <v>768</v>
      </c>
      <c r="B63" s="112" t="s">
        <v>215</v>
      </c>
      <c r="C63" s="113" t="s">
        <v>91</v>
      </c>
      <c r="D63" s="46" t="s">
        <v>216</v>
      </c>
      <c r="E63" s="47" t="s">
        <v>55</v>
      </c>
      <c r="F63" s="114">
        <v>1.1499999999999999</v>
      </c>
      <c r="G63" s="108">
        <v>574.85</v>
      </c>
      <c r="H63" s="41">
        <v>0.2354</v>
      </c>
      <c r="I63" s="42">
        <f t="shared" si="12"/>
        <v>710.16969000000006</v>
      </c>
      <c r="J63" s="49">
        <f t="shared" si="13"/>
        <v>0</v>
      </c>
      <c r="K63" s="43">
        <f t="shared" si="14"/>
        <v>710.16969000000006</v>
      </c>
      <c r="L63" s="43">
        <f t="shared" si="15"/>
        <v>816.69514349999997</v>
      </c>
      <c r="M63" s="43"/>
      <c r="N63" s="39"/>
    </row>
    <row r="64" spans="1:14" ht="67.5" x14ac:dyDescent="0.2">
      <c r="A64" s="109" t="s">
        <v>769</v>
      </c>
      <c r="B64" s="112" t="s">
        <v>217</v>
      </c>
      <c r="C64" s="113" t="s">
        <v>91</v>
      </c>
      <c r="D64" s="46" t="s">
        <v>218</v>
      </c>
      <c r="E64" s="47" t="s">
        <v>55</v>
      </c>
      <c r="F64" s="114">
        <v>1.6</v>
      </c>
      <c r="G64" s="108">
        <v>689.28</v>
      </c>
      <c r="H64" s="41">
        <v>0.2354</v>
      </c>
      <c r="I64" s="42">
        <f t="shared" si="12"/>
        <v>851.53651200000002</v>
      </c>
      <c r="J64" s="49">
        <f t="shared" si="13"/>
        <v>0</v>
      </c>
      <c r="K64" s="43">
        <f t="shared" si="14"/>
        <v>851.53651200000002</v>
      </c>
      <c r="L64" s="43">
        <f t="shared" si="15"/>
        <v>1362.4584192000002</v>
      </c>
      <c r="M64" s="43"/>
      <c r="N64" s="39"/>
    </row>
    <row r="65" spans="1:14" ht="56.25" x14ac:dyDescent="0.2">
      <c r="A65" s="109" t="s">
        <v>770</v>
      </c>
      <c r="B65" s="112" t="s">
        <v>219</v>
      </c>
      <c r="C65" s="113" t="s">
        <v>91</v>
      </c>
      <c r="D65" s="46" t="s">
        <v>220</v>
      </c>
      <c r="E65" s="47" t="s">
        <v>55</v>
      </c>
      <c r="F65" s="114">
        <v>12.36</v>
      </c>
      <c r="G65" s="108">
        <v>442.74</v>
      </c>
      <c r="H65" s="41">
        <v>0.2354</v>
      </c>
      <c r="I65" s="42">
        <f t="shared" si="12"/>
        <v>546.96099600000002</v>
      </c>
      <c r="J65" s="49">
        <f t="shared" si="13"/>
        <v>0</v>
      </c>
      <c r="K65" s="43">
        <f t="shared" si="14"/>
        <v>546.96099600000002</v>
      </c>
      <c r="L65" s="43">
        <f t="shared" si="15"/>
        <v>6760.4379105600001</v>
      </c>
      <c r="M65" s="43"/>
      <c r="N65" s="39"/>
    </row>
    <row r="66" spans="1:14" ht="56.25" x14ac:dyDescent="0.2">
      <c r="A66" s="109" t="s">
        <v>771</v>
      </c>
      <c r="B66" s="112" t="s">
        <v>221</v>
      </c>
      <c r="C66" s="113" t="s">
        <v>20</v>
      </c>
      <c r="D66" s="46" t="s">
        <v>222</v>
      </c>
      <c r="E66" s="47" t="s">
        <v>184</v>
      </c>
      <c r="F66" s="114">
        <v>16.170000000000002</v>
      </c>
      <c r="G66" s="108">
        <v>17.899999999999999</v>
      </c>
      <c r="H66" s="41">
        <v>0.2354</v>
      </c>
      <c r="I66" s="42">
        <f t="shared" si="12"/>
        <v>22.113659999999999</v>
      </c>
      <c r="J66" s="49">
        <f t="shared" si="13"/>
        <v>0</v>
      </c>
      <c r="K66" s="43">
        <f t="shared" si="14"/>
        <v>22.113659999999999</v>
      </c>
      <c r="L66" s="43">
        <f t="shared" si="15"/>
        <v>357.57788220000003</v>
      </c>
      <c r="M66" s="43"/>
      <c r="N66" s="39"/>
    </row>
    <row r="67" spans="1:14" ht="56.25" x14ac:dyDescent="0.2">
      <c r="A67" s="109" t="s">
        <v>772</v>
      </c>
      <c r="B67" s="112" t="s">
        <v>223</v>
      </c>
      <c r="C67" s="113" t="s">
        <v>20</v>
      </c>
      <c r="D67" s="46" t="s">
        <v>224</v>
      </c>
      <c r="E67" s="47" t="s">
        <v>184</v>
      </c>
      <c r="F67" s="114">
        <v>401.85</v>
      </c>
      <c r="G67" s="108">
        <v>16.78</v>
      </c>
      <c r="H67" s="41">
        <v>0.2354</v>
      </c>
      <c r="I67" s="42">
        <f t="shared" si="12"/>
        <v>20.730012000000002</v>
      </c>
      <c r="J67" s="49">
        <f t="shared" si="13"/>
        <v>0</v>
      </c>
      <c r="K67" s="43">
        <f t="shared" si="14"/>
        <v>20.730012000000002</v>
      </c>
      <c r="L67" s="43">
        <f t="shared" si="15"/>
        <v>8330.355322200001</v>
      </c>
      <c r="M67" s="43"/>
      <c r="N67" s="39"/>
    </row>
    <row r="68" spans="1:14" ht="56.25" x14ac:dyDescent="0.2">
      <c r="A68" s="109" t="s">
        <v>773</v>
      </c>
      <c r="B68" s="112" t="s">
        <v>225</v>
      </c>
      <c r="C68" s="113" t="s">
        <v>20</v>
      </c>
      <c r="D68" s="46" t="s">
        <v>226</v>
      </c>
      <c r="E68" s="47" t="s">
        <v>184</v>
      </c>
      <c r="F68" s="114">
        <v>273.39</v>
      </c>
      <c r="G68" s="108">
        <v>14.95</v>
      </c>
      <c r="H68" s="41">
        <v>0.2354</v>
      </c>
      <c r="I68" s="42">
        <f t="shared" si="12"/>
        <v>18.46923</v>
      </c>
      <c r="J68" s="49">
        <f t="shared" si="13"/>
        <v>0</v>
      </c>
      <c r="K68" s="43">
        <f t="shared" si="14"/>
        <v>18.46923</v>
      </c>
      <c r="L68" s="43">
        <f t="shared" si="15"/>
        <v>5049.3027896999993</v>
      </c>
      <c r="M68" s="43"/>
      <c r="N68" s="39"/>
    </row>
    <row r="69" spans="1:14" x14ac:dyDescent="0.2">
      <c r="A69" s="128" t="s">
        <v>56</v>
      </c>
      <c r="B69" s="129"/>
      <c r="C69" s="130"/>
      <c r="D69" s="131" t="s">
        <v>227</v>
      </c>
      <c r="E69" s="38"/>
      <c r="F69" s="137"/>
      <c r="G69" s="133"/>
      <c r="H69" s="58"/>
      <c r="I69" s="57"/>
      <c r="J69" s="56"/>
      <c r="K69" s="55"/>
      <c r="L69" s="55"/>
      <c r="M69" s="55">
        <f>SUM(L70)</f>
        <v>2789.1749340000001</v>
      </c>
      <c r="N69" s="39"/>
    </row>
    <row r="70" spans="1:14" ht="22.5" x14ac:dyDescent="0.2">
      <c r="A70" s="109" t="s">
        <v>774</v>
      </c>
      <c r="B70" s="112" t="s">
        <v>228</v>
      </c>
      <c r="C70" s="113" t="s">
        <v>43</v>
      </c>
      <c r="D70" s="46" t="s">
        <v>229</v>
      </c>
      <c r="E70" s="47" t="s">
        <v>131</v>
      </c>
      <c r="F70" s="114">
        <v>21</v>
      </c>
      <c r="G70" s="108">
        <v>107.51</v>
      </c>
      <c r="H70" s="41">
        <v>0.2354</v>
      </c>
      <c r="I70" s="42">
        <f>G70*(1+H70)</f>
        <v>132.81785400000001</v>
      </c>
      <c r="J70" s="49">
        <f>$J$426</f>
        <v>0</v>
      </c>
      <c r="K70" s="43">
        <f>I70*(1-J70)</f>
        <v>132.81785400000001</v>
      </c>
      <c r="L70" s="43">
        <f>F70*K70</f>
        <v>2789.1749340000001</v>
      </c>
      <c r="M70" s="43"/>
      <c r="N70" s="39"/>
    </row>
    <row r="71" spans="1:14" x14ac:dyDescent="0.2">
      <c r="A71" s="128" t="s">
        <v>775</v>
      </c>
      <c r="B71" s="129"/>
      <c r="C71" s="130"/>
      <c r="D71" s="131" t="s">
        <v>230</v>
      </c>
      <c r="E71" s="38"/>
      <c r="F71" s="137"/>
      <c r="G71" s="133"/>
      <c r="H71" s="58"/>
      <c r="I71" s="57"/>
      <c r="J71" s="56"/>
      <c r="K71" s="55"/>
      <c r="L71" s="55"/>
      <c r="M71" s="55">
        <f>SUM(L72:L73)</f>
        <v>49984.34577</v>
      </c>
      <c r="N71" s="39"/>
    </row>
    <row r="72" spans="1:14" ht="33.75" x14ac:dyDescent="0.2">
      <c r="A72" s="109" t="s">
        <v>776</v>
      </c>
      <c r="B72" s="112" t="s">
        <v>231</v>
      </c>
      <c r="C72" s="113" t="s">
        <v>91</v>
      </c>
      <c r="D72" s="46" t="s">
        <v>232</v>
      </c>
      <c r="E72" s="47" t="s">
        <v>233</v>
      </c>
      <c r="F72" s="114">
        <v>1</v>
      </c>
      <c r="G72" s="108">
        <v>9358</v>
      </c>
      <c r="H72" s="41">
        <v>0.2354</v>
      </c>
      <c r="I72" s="42">
        <f t="shared" ref="I72:I73" si="16">G72*(1+H72)</f>
        <v>11560.8732</v>
      </c>
      <c r="J72" s="49">
        <f t="shared" ref="J72:J73" si="17">$J$426</f>
        <v>0</v>
      </c>
      <c r="K72" s="43">
        <f t="shared" ref="K72:K73" si="18">I72*(1-J72)</f>
        <v>11560.8732</v>
      </c>
      <c r="L72" s="43">
        <f t="shared" ref="L72:L73" si="19">F72*K72</f>
        <v>11560.8732</v>
      </c>
      <c r="M72" s="43"/>
      <c r="N72" s="39"/>
    </row>
    <row r="73" spans="1:14" ht="22.5" x14ac:dyDescent="0.2">
      <c r="A73" s="109" t="s">
        <v>777</v>
      </c>
      <c r="B73" s="112" t="s">
        <v>234</v>
      </c>
      <c r="C73" s="113" t="s">
        <v>91</v>
      </c>
      <c r="D73" s="46" t="s">
        <v>235</v>
      </c>
      <c r="E73" s="47" t="s">
        <v>233</v>
      </c>
      <c r="F73" s="114">
        <v>1</v>
      </c>
      <c r="G73" s="108">
        <v>31102.05</v>
      </c>
      <c r="H73" s="41">
        <v>0.2354</v>
      </c>
      <c r="I73" s="42">
        <f t="shared" si="16"/>
        <v>38423.472569999998</v>
      </c>
      <c r="J73" s="49">
        <f t="shared" si="17"/>
        <v>0</v>
      </c>
      <c r="K73" s="43">
        <f t="shared" si="18"/>
        <v>38423.472569999998</v>
      </c>
      <c r="L73" s="43">
        <f t="shared" si="19"/>
        <v>38423.472569999998</v>
      </c>
      <c r="M73" s="43"/>
      <c r="N73" s="39"/>
    </row>
    <row r="74" spans="1:14" x14ac:dyDescent="0.2">
      <c r="A74" s="124">
        <v>6</v>
      </c>
      <c r="B74" s="125"/>
      <c r="C74" s="126"/>
      <c r="D74" s="60" t="s">
        <v>236</v>
      </c>
      <c r="E74" s="37"/>
      <c r="F74" s="127"/>
      <c r="G74" s="122"/>
      <c r="H74" s="54"/>
      <c r="I74" s="53"/>
      <c r="J74" s="64"/>
      <c r="K74" s="59"/>
      <c r="L74" s="59"/>
      <c r="M74" s="115">
        <f>SUM(L75:L80)</f>
        <v>39429.530813820005</v>
      </c>
      <c r="N74" s="48">
        <f>M74</f>
        <v>39429.530813820005</v>
      </c>
    </row>
    <row r="75" spans="1:14" ht="78.75" x14ac:dyDescent="0.2">
      <c r="A75" s="109" t="s">
        <v>58</v>
      </c>
      <c r="B75" s="112" t="s">
        <v>237</v>
      </c>
      <c r="C75" s="113" t="s">
        <v>20</v>
      </c>
      <c r="D75" s="46" t="s">
        <v>238</v>
      </c>
      <c r="E75" s="47" t="s">
        <v>41</v>
      </c>
      <c r="F75" s="114">
        <v>57.85</v>
      </c>
      <c r="G75" s="108">
        <v>99.09</v>
      </c>
      <c r="H75" s="41">
        <v>0.2354</v>
      </c>
      <c r="I75" s="42">
        <f t="shared" ref="I75:I80" si="20">G75*(1+H75)</f>
        <v>122.41578600000001</v>
      </c>
      <c r="J75" s="49">
        <f t="shared" ref="J75:J80" si="21">$J$426</f>
        <v>0</v>
      </c>
      <c r="K75" s="43">
        <f t="shared" ref="K75:K80" si="22">I75*(1-J75)</f>
        <v>122.41578600000001</v>
      </c>
      <c r="L75" s="43">
        <f t="shared" ref="L75:L80" si="23">F75*K75</f>
        <v>7081.7532201000013</v>
      </c>
      <c r="M75" s="43"/>
      <c r="N75" s="39"/>
    </row>
    <row r="76" spans="1:14" ht="78.75" x14ac:dyDescent="0.2">
      <c r="A76" s="109" t="s">
        <v>59</v>
      </c>
      <c r="B76" s="112" t="s">
        <v>239</v>
      </c>
      <c r="C76" s="113" t="s">
        <v>20</v>
      </c>
      <c r="D76" s="46" t="s">
        <v>240</v>
      </c>
      <c r="E76" s="47" t="s">
        <v>41</v>
      </c>
      <c r="F76" s="114">
        <v>46.36</v>
      </c>
      <c r="G76" s="108">
        <v>84.98</v>
      </c>
      <c r="H76" s="41">
        <v>0.2354</v>
      </c>
      <c r="I76" s="42">
        <f t="shared" si="20"/>
        <v>104.98429200000001</v>
      </c>
      <c r="J76" s="49">
        <f t="shared" si="21"/>
        <v>0</v>
      </c>
      <c r="K76" s="43">
        <f t="shared" si="22"/>
        <v>104.98429200000001</v>
      </c>
      <c r="L76" s="43">
        <f t="shared" si="23"/>
        <v>4867.0717771200007</v>
      </c>
      <c r="M76" s="43"/>
      <c r="N76" s="39"/>
    </row>
    <row r="77" spans="1:14" ht="78.75" x14ac:dyDescent="0.2">
      <c r="A77" s="109" t="s">
        <v>61</v>
      </c>
      <c r="B77" s="112" t="s">
        <v>241</v>
      </c>
      <c r="C77" s="113" t="s">
        <v>20</v>
      </c>
      <c r="D77" s="46" t="s">
        <v>242</v>
      </c>
      <c r="E77" s="47" t="s">
        <v>41</v>
      </c>
      <c r="F77" s="114">
        <v>3.8</v>
      </c>
      <c r="G77" s="108">
        <v>111.11</v>
      </c>
      <c r="H77" s="41">
        <v>0.2354</v>
      </c>
      <c r="I77" s="42">
        <f t="shared" si="20"/>
        <v>137.26529400000001</v>
      </c>
      <c r="J77" s="49">
        <f t="shared" si="21"/>
        <v>0</v>
      </c>
      <c r="K77" s="43">
        <f t="shared" si="22"/>
        <v>137.26529400000001</v>
      </c>
      <c r="L77" s="43">
        <f t="shared" si="23"/>
        <v>521.60811720000004</v>
      </c>
      <c r="M77" s="43"/>
      <c r="N77" s="39"/>
    </row>
    <row r="78" spans="1:14" ht="78.75" x14ac:dyDescent="0.2">
      <c r="A78" s="109" t="s">
        <v>778</v>
      </c>
      <c r="B78" s="112" t="s">
        <v>243</v>
      </c>
      <c r="C78" s="113" t="s">
        <v>20</v>
      </c>
      <c r="D78" s="46" t="s">
        <v>244</v>
      </c>
      <c r="E78" s="47" t="s">
        <v>41</v>
      </c>
      <c r="F78" s="114">
        <v>127.3</v>
      </c>
      <c r="G78" s="108">
        <v>92.57</v>
      </c>
      <c r="H78" s="41">
        <v>0.2354</v>
      </c>
      <c r="I78" s="42">
        <f t="shared" si="20"/>
        <v>114.360978</v>
      </c>
      <c r="J78" s="49">
        <f t="shared" si="21"/>
        <v>0</v>
      </c>
      <c r="K78" s="43">
        <f t="shared" si="22"/>
        <v>114.360978</v>
      </c>
      <c r="L78" s="43">
        <f t="shared" si="23"/>
        <v>14558.152499399999</v>
      </c>
      <c r="M78" s="43"/>
      <c r="N78" s="39"/>
    </row>
    <row r="79" spans="1:14" ht="67.5" x14ac:dyDescent="0.2">
      <c r="A79" s="109" t="s">
        <v>779</v>
      </c>
      <c r="B79" s="112" t="s">
        <v>245</v>
      </c>
      <c r="C79" s="113" t="s">
        <v>91</v>
      </c>
      <c r="D79" s="46" t="s">
        <v>246</v>
      </c>
      <c r="E79" s="47" t="s">
        <v>41</v>
      </c>
      <c r="F79" s="114">
        <v>25</v>
      </c>
      <c r="G79" s="108">
        <v>88.44</v>
      </c>
      <c r="H79" s="41">
        <v>0.2354</v>
      </c>
      <c r="I79" s="42">
        <f t="shared" si="20"/>
        <v>109.258776</v>
      </c>
      <c r="J79" s="49">
        <f t="shared" si="21"/>
        <v>0</v>
      </c>
      <c r="K79" s="43">
        <f t="shared" si="22"/>
        <v>109.258776</v>
      </c>
      <c r="L79" s="43">
        <f t="shared" si="23"/>
        <v>2731.4694</v>
      </c>
      <c r="M79" s="43"/>
      <c r="N79" s="39"/>
    </row>
    <row r="80" spans="1:14" ht="45" x14ac:dyDescent="0.2">
      <c r="A80" s="109" t="s">
        <v>780</v>
      </c>
      <c r="B80" s="112" t="s">
        <v>247</v>
      </c>
      <c r="C80" s="113" t="s">
        <v>20</v>
      </c>
      <c r="D80" s="46" t="s">
        <v>248</v>
      </c>
      <c r="E80" s="47" t="s">
        <v>41</v>
      </c>
      <c r="F80" s="114">
        <v>30</v>
      </c>
      <c r="G80" s="108">
        <v>260.89999999999998</v>
      </c>
      <c r="H80" s="41">
        <v>0.2354</v>
      </c>
      <c r="I80" s="42">
        <f t="shared" si="20"/>
        <v>322.31585999999999</v>
      </c>
      <c r="J80" s="49">
        <f t="shared" si="21"/>
        <v>0</v>
      </c>
      <c r="K80" s="43">
        <f t="shared" si="22"/>
        <v>322.31585999999999</v>
      </c>
      <c r="L80" s="43">
        <f t="shared" si="23"/>
        <v>9669.4758000000002</v>
      </c>
      <c r="M80" s="43"/>
      <c r="N80" s="39"/>
    </row>
    <row r="81" spans="1:14" x14ac:dyDescent="0.2">
      <c r="A81" s="124">
        <v>7</v>
      </c>
      <c r="B81" s="125"/>
      <c r="C81" s="126"/>
      <c r="D81" s="60" t="s">
        <v>47</v>
      </c>
      <c r="E81" s="37"/>
      <c r="F81" s="127"/>
      <c r="G81" s="122"/>
      <c r="H81" s="54"/>
      <c r="I81" s="53"/>
      <c r="J81" s="64"/>
      <c r="K81" s="59"/>
      <c r="L81" s="59"/>
      <c r="M81" s="115">
        <f>SUM(L82:L87)</f>
        <v>21024.963749999999</v>
      </c>
      <c r="N81" s="48">
        <f>M81</f>
        <v>21024.963749999999</v>
      </c>
    </row>
    <row r="82" spans="1:14" ht="67.5" x14ac:dyDescent="0.2">
      <c r="A82" s="109" t="s">
        <v>63</v>
      </c>
      <c r="B82" s="112" t="s">
        <v>249</v>
      </c>
      <c r="C82" s="113" t="s">
        <v>20</v>
      </c>
      <c r="D82" s="46" t="s">
        <v>250</v>
      </c>
      <c r="E82" s="47" t="s">
        <v>41</v>
      </c>
      <c r="F82" s="114">
        <v>51.5</v>
      </c>
      <c r="G82" s="108">
        <v>20.74</v>
      </c>
      <c r="H82" s="41">
        <v>0.2354</v>
      </c>
      <c r="I82" s="42">
        <f t="shared" ref="I82:I87" si="24">G82*(1+H82)</f>
        <v>25.622195999999999</v>
      </c>
      <c r="J82" s="49">
        <f t="shared" ref="J82:J87" si="25">$J$426</f>
        <v>0</v>
      </c>
      <c r="K82" s="43">
        <f t="shared" ref="K82:K87" si="26">I82*(1-J82)</f>
        <v>25.622195999999999</v>
      </c>
      <c r="L82" s="43">
        <f t="shared" ref="L82:L87" si="27">F82*K82</f>
        <v>1319.5430939999999</v>
      </c>
      <c r="M82" s="43"/>
      <c r="N82" s="39"/>
    </row>
    <row r="83" spans="1:14" ht="67.5" x14ac:dyDescent="0.2">
      <c r="A83" s="109" t="s">
        <v>64</v>
      </c>
      <c r="B83" s="112" t="s">
        <v>251</v>
      </c>
      <c r="C83" s="113" t="s">
        <v>20</v>
      </c>
      <c r="D83" s="46" t="s">
        <v>252</v>
      </c>
      <c r="E83" s="47" t="s">
        <v>41</v>
      </c>
      <c r="F83" s="114">
        <v>51.5</v>
      </c>
      <c r="G83" s="108">
        <v>36.659999999999997</v>
      </c>
      <c r="H83" s="41">
        <v>0.2354</v>
      </c>
      <c r="I83" s="42">
        <f t="shared" si="24"/>
        <v>45.289763999999998</v>
      </c>
      <c r="J83" s="49">
        <f t="shared" si="25"/>
        <v>0</v>
      </c>
      <c r="K83" s="43">
        <f t="shared" si="26"/>
        <v>45.289763999999998</v>
      </c>
      <c r="L83" s="43">
        <f t="shared" si="27"/>
        <v>2332.4228459999999</v>
      </c>
      <c r="M83" s="43"/>
      <c r="N83" s="39"/>
    </row>
    <row r="84" spans="1:14" ht="56.25" x14ac:dyDescent="0.2">
      <c r="A84" s="109" t="s">
        <v>65</v>
      </c>
      <c r="B84" s="112" t="s">
        <v>253</v>
      </c>
      <c r="C84" s="113" t="s">
        <v>91</v>
      </c>
      <c r="D84" s="46" t="s">
        <v>254</v>
      </c>
      <c r="E84" s="47" t="s">
        <v>102</v>
      </c>
      <c r="F84" s="114">
        <v>5</v>
      </c>
      <c r="G84" s="108">
        <v>1258.3399999999999</v>
      </c>
      <c r="H84" s="41">
        <v>0.2354</v>
      </c>
      <c r="I84" s="42">
        <f t="shared" si="24"/>
        <v>1554.553236</v>
      </c>
      <c r="J84" s="49">
        <f t="shared" si="25"/>
        <v>0</v>
      </c>
      <c r="K84" s="43">
        <f t="shared" si="26"/>
        <v>1554.553236</v>
      </c>
      <c r="L84" s="43">
        <f t="shared" si="27"/>
        <v>7772.7661799999996</v>
      </c>
      <c r="M84" s="43"/>
      <c r="N84" s="39"/>
    </row>
    <row r="85" spans="1:14" ht="67.5" x14ac:dyDescent="0.2">
      <c r="A85" s="109" t="s">
        <v>66</v>
      </c>
      <c r="B85" s="112" t="s">
        <v>255</v>
      </c>
      <c r="C85" s="113" t="s">
        <v>91</v>
      </c>
      <c r="D85" s="46" t="s">
        <v>256</v>
      </c>
      <c r="E85" s="47" t="s">
        <v>41</v>
      </c>
      <c r="F85" s="114">
        <v>64</v>
      </c>
      <c r="G85" s="108">
        <v>71.84</v>
      </c>
      <c r="H85" s="41">
        <v>0.2354</v>
      </c>
      <c r="I85" s="42">
        <f t="shared" si="24"/>
        <v>88.751136000000002</v>
      </c>
      <c r="J85" s="49">
        <f t="shared" si="25"/>
        <v>0</v>
      </c>
      <c r="K85" s="43">
        <f t="shared" si="26"/>
        <v>88.751136000000002</v>
      </c>
      <c r="L85" s="43">
        <f t="shared" si="27"/>
        <v>5680.0727040000002</v>
      </c>
      <c r="M85" s="43"/>
      <c r="N85" s="39"/>
    </row>
    <row r="86" spans="1:14" ht="45" x14ac:dyDescent="0.2">
      <c r="A86" s="109" t="s">
        <v>68</v>
      </c>
      <c r="B86" s="112" t="s">
        <v>257</v>
      </c>
      <c r="C86" s="113" t="s">
        <v>20</v>
      </c>
      <c r="D86" s="46" t="s">
        <v>258</v>
      </c>
      <c r="E86" s="47" t="s">
        <v>41</v>
      </c>
      <c r="F86" s="114">
        <v>64</v>
      </c>
      <c r="G86" s="108">
        <v>42.93</v>
      </c>
      <c r="H86" s="41">
        <v>0.2354</v>
      </c>
      <c r="I86" s="42">
        <f t="shared" si="24"/>
        <v>53.035722</v>
      </c>
      <c r="J86" s="49">
        <f t="shared" si="25"/>
        <v>0</v>
      </c>
      <c r="K86" s="43">
        <f t="shared" si="26"/>
        <v>53.035722</v>
      </c>
      <c r="L86" s="43">
        <f t="shared" si="27"/>
        <v>3394.286208</v>
      </c>
      <c r="M86" s="43"/>
      <c r="N86" s="39"/>
    </row>
    <row r="87" spans="1:14" ht="45" x14ac:dyDescent="0.2">
      <c r="A87" s="109" t="s">
        <v>70</v>
      </c>
      <c r="B87" s="112" t="s">
        <v>259</v>
      </c>
      <c r="C87" s="113" t="s">
        <v>20</v>
      </c>
      <c r="D87" s="46" t="s">
        <v>260</v>
      </c>
      <c r="E87" s="47" t="s">
        <v>41</v>
      </c>
      <c r="F87" s="114">
        <v>7</v>
      </c>
      <c r="G87" s="108">
        <v>60.81</v>
      </c>
      <c r="H87" s="41">
        <v>0.2354</v>
      </c>
      <c r="I87" s="42">
        <f t="shared" si="24"/>
        <v>75.124674000000013</v>
      </c>
      <c r="J87" s="49">
        <f t="shared" si="25"/>
        <v>0</v>
      </c>
      <c r="K87" s="43">
        <f t="shared" si="26"/>
        <v>75.124674000000013</v>
      </c>
      <c r="L87" s="43">
        <f t="shared" si="27"/>
        <v>525.87271800000008</v>
      </c>
      <c r="M87" s="43"/>
      <c r="N87" s="39"/>
    </row>
    <row r="88" spans="1:14" x14ac:dyDescent="0.2">
      <c r="A88" s="124">
        <v>8</v>
      </c>
      <c r="B88" s="125"/>
      <c r="C88" s="126"/>
      <c r="D88" s="60" t="s">
        <v>261</v>
      </c>
      <c r="E88" s="37"/>
      <c r="F88" s="127"/>
      <c r="G88" s="122"/>
      <c r="H88" s="54"/>
      <c r="I88" s="53"/>
      <c r="J88" s="64"/>
      <c r="K88" s="59"/>
      <c r="L88" s="59"/>
      <c r="M88" s="115">
        <f>SUM(L89:L102)</f>
        <v>57676.646765339996</v>
      </c>
      <c r="N88" s="48">
        <f>M88</f>
        <v>57676.646765339996</v>
      </c>
    </row>
    <row r="89" spans="1:14" ht="90" x14ac:dyDescent="0.2">
      <c r="A89" s="109" t="s">
        <v>781</v>
      </c>
      <c r="B89" s="112" t="s">
        <v>262</v>
      </c>
      <c r="C89" s="113" t="s">
        <v>20</v>
      </c>
      <c r="D89" s="46" t="s">
        <v>263</v>
      </c>
      <c r="E89" s="47" t="s">
        <v>102</v>
      </c>
      <c r="F89" s="114">
        <v>10</v>
      </c>
      <c r="G89" s="108">
        <v>985.16</v>
      </c>
      <c r="H89" s="41">
        <v>0.2354</v>
      </c>
      <c r="I89" s="42">
        <f t="shared" ref="I89:I102" si="28">G89*(1+H89)</f>
        <v>1217.0666639999999</v>
      </c>
      <c r="J89" s="49">
        <f t="shared" ref="J89:J102" si="29">$J$426</f>
        <v>0</v>
      </c>
      <c r="K89" s="43">
        <f t="shared" ref="K89:K102" si="30">I89*(1-J89)</f>
        <v>1217.0666639999999</v>
      </c>
      <c r="L89" s="43">
        <f t="shared" ref="L89:L102" si="31">F89*K89</f>
        <v>12170.666639999999</v>
      </c>
      <c r="M89" s="43"/>
      <c r="N89" s="39"/>
    </row>
    <row r="90" spans="1:14" ht="101.25" x14ac:dyDescent="0.2">
      <c r="A90" s="109" t="s">
        <v>782</v>
      </c>
      <c r="B90" s="112" t="s">
        <v>264</v>
      </c>
      <c r="C90" s="113" t="s">
        <v>91</v>
      </c>
      <c r="D90" s="46" t="s">
        <v>265</v>
      </c>
      <c r="E90" s="47" t="s">
        <v>102</v>
      </c>
      <c r="F90" s="114">
        <v>3</v>
      </c>
      <c r="G90" s="108">
        <v>1415.66</v>
      </c>
      <c r="H90" s="41">
        <v>0.2354</v>
      </c>
      <c r="I90" s="42">
        <f t="shared" si="28"/>
        <v>1748.9063640000002</v>
      </c>
      <c r="J90" s="49">
        <f t="shared" si="29"/>
        <v>0</v>
      </c>
      <c r="K90" s="43">
        <f t="shared" si="30"/>
        <v>1748.9063640000002</v>
      </c>
      <c r="L90" s="43">
        <f t="shared" si="31"/>
        <v>5246.7190920000003</v>
      </c>
      <c r="M90" s="43"/>
      <c r="N90" s="39"/>
    </row>
    <row r="91" spans="1:14" ht="90" x14ac:dyDescent="0.2">
      <c r="A91" s="109" t="s">
        <v>783</v>
      </c>
      <c r="B91" s="112" t="s">
        <v>267</v>
      </c>
      <c r="C91" s="113" t="s">
        <v>20</v>
      </c>
      <c r="D91" s="46" t="s">
        <v>268</v>
      </c>
      <c r="E91" s="47" t="s">
        <v>102</v>
      </c>
      <c r="F91" s="114">
        <v>9</v>
      </c>
      <c r="G91" s="108">
        <v>883.21</v>
      </c>
      <c r="H91" s="41">
        <v>0.2354</v>
      </c>
      <c r="I91" s="42">
        <f t="shared" si="28"/>
        <v>1091.1176340000002</v>
      </c>
      <c r="J91" s="49">
        <f t="shared" si="29"/>
        <v>0</v>
      </c>
      <c r="K91" s="43">
        <f t="shared" si="30"/>
        <v>1091.1176340000002</v>
      </c>
      <c r="L91" s="43">
        <f t="shared" si="31"/>
        <v>9820.0587060000016</v>
      </c>
      <c r="M91" s="43"/>
      <c r="N91" s="39"/>
    </row>
    <row r="92" spans="1:14" ht="45" x14ac:dyDescent="0.2">
      <c r="A92" s="109" t="s">
        <v>784</v>
      </c>
      <c r="B92" s="112" t="s">
        <v>270</v>
      </c>
      <c r="C92" s="113" t="s">
        <v>20</v>
      </c>
      <c r="D92" s="46" t="s">
        <v>271</v>
      </c>
      <c r="E92" s="47" t="s">
        <v>41</v>
      </c>
      <c r="F92" s="114">
        <v>11.48</v>
      </c>
      <c r="G92" s="108">
        <v>534.42999999999995</v>
      </c>
      <c r="H92" s="41">
        <v>0.2354</v>
      </c>
      <c r="I92" s="42">
        <f t="shared" si="28"/>
        <v>660.23482200000001</v>
      </c>
      <c r="J92" s="49">
        <f t="shared" si="29"/>
        <v>0</v>
      </c>
      <c r="K92" s="43">
        <f t="shared" si="30"/>
        <v>660.23482200000001</v>
      </c>
      <c r="L92" s="43">
        <f t="shared" si="31"/>
        <v>7579.4957565600007</v>
      </c>
      <c r="M92" s="43"/>
      <c r="N92" s="39"/>
    </row>
    <row r="93" spans="1:14" ht="56.25" x14ac:dyDescent="0.2">
      <c r="A93" s="109" t="s">
        <v>785</v>
      </c>
      <c r="B93" s="112" t="s">
        <v>272</v>
      </c>
      <c r="C93" s="113" t="s">
        <v>20</v>
      </c>
      <c r="D93" s="46" t="s">
        <v>273</v>
      </c>
      <c r="E93" s="47" t="s">
        <v>102</v>
      </c>
      <c r="F93" s="114">
        <v>2</v>
      </c>
      <c r="G93" s="108">
        <v>170.82</v>
      </c>
      <c r="H93" s="41">
        <v>0.2354</v>
      </c>
      <c r="I93" s="42">
        <f t="shared" si="28"/>
        <v>211.03102799999999</v>
      </c>
      <c r="J93" s="49">
        <f t="shared" si="29"/>
        <v>0</v>
      </c>
      <c r="K93" s="43">
        <f t="shared" si="30"/>
        <v>211.03102799999999</v>
      </c>
      <c r="L93" s="43">
        <f t="shared" si="31"/>
        <v>422.06205599999998</v>
      </c>
      <c r="M93" s="43"/>
      <c r="N93" s="39"/>
    </row>
    <row r="94" spans="1:14" ht="22.5" x14ac:dyDescent="0.2">
      <c r="A94" s="109" t="s">
        <v>786</v>
      </c>
      <c r="B94" s="112" t="s">
        <v>274</v>
      </c>
      <c r="C94" s="113" t="s">
        <v>20</v>
      </c>
      <c r="D94" s="46" t="s">
        <v>275</v>
      </c>
      <c r="E94" s="47" t="s">
        <v>102</v>
      </c>
      <c r="F94" s="114">
        <v>8</v>
      </c>
      <c r="G94" s="108">
        <v>80.28</v>
      </c>
      <c r="H94" s="41">
        <v>0.2354</v>
      </c>
      <c r="I94" s="42">
        <f t="shared" si="28"/>
        <v>99.177912000000006</v>
      </c>
      <c r="J94" s="49">
        <f t="shared" si="29"/>
        <v>0</v>
      </c>
      <c r="K94" s="43">
        <f t="shared" si="30"/>
        <v>99.177912000000006</v>
      </c>
      <c r="L94" s="43">
        <f t="shared" si="31"/>
        <v>793.42329600000005</v>
      </c>
      <c r="M94" s="43"/>
      <c r="N94" s="39"/>
    </row>
    <row r="95" spans="1:14" ht="67.5" x14ac:dyDescent="0.2">
      <c r="A95" s="109" t="s">
        <v>787</v>
      </c>
      <c r="B95" s="112" t="s">
        <v>276</v>
      </c>
      <c r="C95" s="113" t="s">
        <v>91</v>
      </c>
      <c r="D95" s="46" t="s">
        <v>277</v>
      </c>
      <c r="E95" s="47" t="s">
        <v>41</v>
      </c>
      <c r="F95" s="114">
        <v>2.2000000000000002</v>
      </c>
      <c r="G95" s="108">
        <v>603.95000000000005</v>
      </c>
      <c r="H95" s="41">
        <v>0.2354</v>
      </c>
      <c r="I95" s="42">
        <f t="shared" si="28"/>
        <v>746.11983000000009</v>
      </c>
      <c r="J95" s="49">
        <f t="shared" si="29"/>
        <v>0</v>
      </c>
      <c r="K95" s="43">
        <f t="shared" si="30"/>
        <v>746.11983000000009</v>
      </c>
      <c r="L95" s="43">
        <f t="shared" si="31"/>
        <v>1641.4636260000004</v>
      </c>
      <c r="M95" s="43"/>
      <c r="N95" s="39"/>
    </row>
    <row r="96" spans="1:14" ht="45" x14ac:dyDescent="0.2">
      <c r="A96" s="109" t="s">
        <v>788</v>
      </c>
      <c r="B96" s="112" t="s">
        <v>278</v>
      </c>
      <c r="C96" s="113" t="s">
        <v>91</v>
      </c>
      <c r="D96" s="46" t="s">
        <v>279</v>
      </c>
      <c r="E96" s="47" t="s">
        <v>46</v>
      </c>
      <c r="F96" s="114">
        <v>1</v>
      </c>
      <c r="G96" s="108">
        <v>1914.85</v>
      </c>
      <c r="H96" s="41">
        <v>0.2354</v>
      </c>
      <c r="I96" s="42">
        <f t="shared" si="28"/>
        <v>2365.6056899999999</v>
      </c>
      <c r="J96" s="49">
        <f t="shared" si="29"/>
        <v>0</v>
      </c>
      <c r="K96" s="43">
        <f t="shared" si="30"/>
        <v>2365.6056899999999</v>
      </c>
      <c r="L96" s="43">
        <f t="shared" si="31"/>
        <v>2365.6056899999999</v>
      </c>
      <c r="M96" s="43"/>
      <c r="N96" s="39"/>
    </row>
    <row r="97" spans="1:14" ht="67.5" x14ac:dyDescent="0.2">
      <c r="A97" s="109" t="s">
        <v>789</v>
      </c>
      <c r="B97" s="112" t="s">
        <v>280</v>
      </c>
      <c r="C97" s="113" t="s">
        <v>91</v>
      </c>
      <c r="D97" s="46" t="s">
        <v>281</v>
      </c>
      <c r="E97" s="47" t="s">
        <v>41</v>
      </c>
      <c r="F97" s="114">
        <v>3</v>
      </c>
      <c r="G97" s="108">
        <v>491.76</v>
      </c>
      <c r="H97" s="41">
        <v>0.2354</v>
      </c>
      <c r="I97" s="42">
        <f t="shared" si="28"/>
        <v>607.52030400000001</v>
      </c>
      <c r="J97" s="49">
        <f t="shared" si="29"/>
        <v>0</v>
      </c>
      <c r="K97" s="43">
        <f t="shared" si="30"/>
        <v>607.52030400000001</v>
      </c>
      <c r="L97" s="43">
        <f t="shared" si="31"/>
        <v>1822.5609119999999</v>
      </c>
      <c r="M97" s="43"/>
      <c r="N97" s="39"/>
    </row>
    <row r="98" spans="1:14" ht="67.5" x14ac:dyDescent="0.2">
      <c r="A98" s="109" t="s">
        <v>790</v>
      </c>
      <c r="B98" s="112" t="s">
        <v>282</v>
      </c>
      <c r="C98" s="113" t="s">
        <v>91</v>
      </c>
      <c r="D98" s="46" t="s">
        <v>283</v>
      </c>
      <c r="E98" s="47" t="s">
        <v>41</v>
      </c>
      <c r="F98" s="114">
        <v>5.7</v>
      </c>
      <c r="G98" s="108">
        <v>479.53</v>
      </c>
      <c r="H98" s="41">
        <v>0.2354</v>
      </c>
      <c r="I98" s="42">
        <f t="shared" si="28"/>
        <v>592.41136199999994</v>
      </c>
      <c r="J98" s="49">
        <f t="shared" si="29"/>
        <v>0</v>
      </c>
      <c r="K98" s="43">
        <f t="shared" si="30"/>
        <v>592.41136199999994</v>
      </c>
      <c r="L98" s="43">
        <f t="shared" si="31"/>
        <v>3376.7447633999996</v>
      </c>
      <c r="M98" s="43"/>
      <c r="N98" s="39"/>
    </row>
    <row r="99" spans="1:14" ht="33.75" x14ac:dyDescent="0.2">
      <c r="A99" s="109" t="s">
        <v>791</v>
      </c>
      <c r="B99" s="112" t="s">
        <v>284</v>
      </c>
      <c r="C99" s="113" t="s">
        <v>91</v>
      </c>
      <c r="D99" s="46" t="s">
        <v>285</v>
      </c>
      <c r="E99" s="47" t="s">
        <v>46</v>
      </c>
      <c r="F99" s="114">
        <v>4</v>
      </c>
      <c r="G99" s="108">
        <v>606.97</v>
      </c>
      <c r="H99" s="41">
        <v>0.2354</v>
      </c>
      <c r="I99" s="42">
        <f t="shared" si="28"/>
        <v>749.85073800000009</v>
      </c>
      <c r="J99" s="49">
        <f t="shared" si="29"/>
        <v>0</v>
      </c>
      <c r="K99" s="43">
        <f t="shared" si="30"/>
        <v>749.85073800000009</v>
      </c>
      <c r="L99" s="43">
        <f t="shared" si="31"/>
        <v>2999.4029520000004</v>
      </c>
      <c r="M99" s="43"/>
      <c r="N99" s="39"/>
    </row>
    <row r="100" spans="1:14" ht="33.75" x14ac:dyDescent="0.2">
      <c r="A100" s="109" t="s">
        <v>792</v>
      </c>
      <c r="B100" s="112" t="s">
        <v>286</v>
      </c>
      <c r="C100" s="113" t="s">
        <v>91</v>
      </c>
      <c r="D100" s="46" t="s">
        <v>287</v>
      </c>
      <c r="E100" s="47" t="s">
        <v>41</v>
      </c>
      <c r="F100" s="114">
        <v>2.65</v>
      </c>
      <c r="G100" s="108">
        <v>1084.33</v>
      </c>
      <c r="H100" s="41">
        <v>0.2354</v>
      </c>
      <c r="I100" s="42">
        <f t="shared" si="28"/>
        <v>1339.5812819999999</v>
      </c>
      <c r="J100" s="49">
        <f t="shared" si="29"/>
        <v>0</v>
      </c>
      <c r="K100" s="43">
        <f t="shared" si="30"/>
        <v>1339.5812819999999</v>
      </c>
      <c r="L100" s="43">
        <f t="shared" si="31"/>
        <v>3549.8903972999997</v>
      </c>
      <c r="M100" s="43"/>
      <c r="N100" s="39"/>
    </row>
    <row r="101" spans="1:14" ht="45" x14ac:dyDescent="0.2">
      <c r="A101" s="109" t="s">
        <v>793</v>
      </c>
      <c r="B101" s="112" t="s">
        <v>288</v>
      </c>
      <c r="C101" s="113" t="s">
        <v>91</v>
      </c>
      <c r="D101" s="46" t="s">
        <v>289</v>
      </c>
      <c r="E101" s="47" t="s">
        <v>41</v>
      </c>
      <c r="F101" s="114">
        <v>12</v>
      </c>
      <c r="G101" s="108">
        <v>373.19</v>
      </c>
      <c r="H101" s="41">
        <v>0.2354</v>
      </c>
      <c r="I101" s="42">
        <f t="shared" si="28"/>
        <v>461.038926</v>
      </c>
      <c r="J101" s="49">
        <f t="shared" si="29"/>
        <v>0</v>
      </c>
      <c r="K101" s="43">
        <f t="shared" si="30"/>
        <v>461.038926</v>
      </c>
      <c r="L101" s="43">
        <f t="shared" si="31"/>
        <v>5532.4671120000003</v>
      </c>
      <c r="M101" s="43"/>
      <c r="N101" s="39"/>
    </row>
    <row r="102" spans="1:14" ht="22.5" x14ac:dyDescent="0.2">
      <c r="A102" s="109" t="s">
        <v>794</v>
      </c>
      <c r="B102" s="112" t="s">
        <v>290</v>
      </c>
      <c r="C102" s="113" t="s">
        <v>91</v>
      </c>
      <c r="D102" s="46" t="s">
        <v>291</v>
      </c>
      <c r="E102" s="47" t="s">
        <v>41</v>
      </c>
      <c r="F102" s="114">
        <v>1.03</v>
      </c>
      <c r="G102" s="108">
        <v>279.83999999999997</v>
      </c>
      <c r="H102" s="41">
        <v>0.2354</v>
      </c>
      <c r="I102" s="42">
        <f t="shared" si="28"/>
        <v>345.714336</v>
      </c>
      <c r="J102" s="49">
        <f t="shared" si="29"/>
        <v>0</v>
      </c>
      <c r="K102" s="43">
        <f t="shared" si="30"/>
        <v>345.714336</v>
      </c>
      <c r="L102" s="43">
        <f t="shared" si="31"/>
        <v>356.08576607999998</v>
      </c>
      <c r="M102" s="43"/>
      <c r="N102" s="39"/>
    </row>
    <row r="103" spans="1:14" x14ac:dyDescent="0.2">
      <c r="A103" s="124">
        <v>9</v>
      </c>
      <c r="B103" s="125"/>
      <c r="C103" s="126"/>
      <c r="D103" s="60" t="s">
        <v>292</v>
      </c>
      <c r="E103" s="37"/>
      <c r="F103" s="127"/>
      <c r="G103" s="122"/>
      <c r="H103" s="54"/>
      <c r="I103" s="53"/>
      <c r="J103" s="64"/>
      <c r="K103" s="59"/>
      <c r="L103" s="59"/>
      <c r="M103" s="115"/>
      <c r="N103" s="48">
        <f>SUM(M104:M173)</f>
        <v>115710.39405432</v>
      </c>
    </row>
    <row r="104" spans="1:14" x14ac:dyDescent="0.2">
      <c r="A104" s="128" t="s">
        <v>795</v>
      </c>
      <c r="B104" s="129"/>
      <c r="C104" s="130"/>
      <c r="D104" s="131" t="s">
        <v>294</v>
      </c>
      <c r="E104" s="38"/>
      <c r="F104" s="137"/>
      <c r="G104" s="133"/>
      <c r="H104" s="58"/>
      <c r="I104" s="57"/>
      <c r="J104" s="56"/>
      <c r="K104" s="55"/>
      <c r="L104" s="55"/>
      <c r="M104" s="55">
        <f>SUM(L105:L127)</f>
        <v>23887.714166400001</v>
      </c>
      <c r="N104" s="39"/>
    </row>
    <row r="105" spans="1:14" ht="78.75" x14ac:dyDescent="0.2">
      <c r="A105" s="109" t="s">
        <v>796</v>
      </c>
      <c r="B105" s="112" t="s">
        <v>295</v>
      </c>
      <c r="C105" s="113" t="s">
        <v>20</v>
      </c>
      <c r="D105" s="46" t="s">
        <v>296</v>
      </c>
      <c r="E105" s="47" t="s">
        <v>131</v>
      </c>
      <c r="F105" s="114">
        <v>107.8</v>
      </c>
      <c r="G105" s="108">
        <v>44.75</v>
      </c>
      <c r="H105" s="41">
        <v>0.2354</v>
      </c>
      <c r="I105" s="42">
        <f t="shared" ref="I105:I127" si="32">G105*(1+H105)</f>
        <v>55.284150000000004</v>
      </c>
      <c r="J105" s="49">
        <f t="shared" ref="J105:J127" si="33">$J$426</f>
        <v>0</v>
      </c>
      <c r="K105" s="43">
        <f t="shared" ref="K105:K127" si="34">I105*(1-J105)</f>
        <v>55.284150000000004</v>
      </c>
      <c r="L105" s="43">
        <f t="shared" ref="L105:L127" si="35">F105*K105</f>
        <v>5959.6313700000001</v>
      </c>
      <c r="M105" s="43"/>
      <c r="N105" s="39"/>
    </row>
    <row r="106" spans="1:14" ht="78.75" x14ac:dyDescent="0.2">
      <c r="A106" s="109" t="s">
        <v>797</v>
      </c>
      <c r="B106" s="112" t="s">
        <v>297</v>
      </c>
      <c r="C106" s="113" t="s">
        <v>20</v>
      </c>
      <c r="D106" s="46" t="s">
        <v>298</v>
      </c>
      <c r="E106" s="47" t="s">
        <v>131</v>
      </c>
      <c r="F106" s="114">
        <v>21.8</v>
      </c>
      <c r="G106" s="108">
        <v>28.98</v>
      </c>
      <c r="H106" s="41">
        <v>0.2354</v>
      </c>
      <c r="I106" s="42">
        <f t="shared" si="32"/>
        <v>35.801892000000002</v>
      </c>
      <c r="J106" s="49">
        <f t="shared" si="33"/>
        <v>0</v>
      </c>
      <c r="K106" s="43">
        <f t="shared" si="34"/>
        <v>35.801892000000002</v>
      </c>
      <c r="L106" s="43">
        <f t="shared" si="35"/>
        <v>780.48124560000008</v>
      </c>
      <c r="M106" s="43"/>
      <c r="N106" s="39"/>
    </row>
    <row r="107" spans="1:14" ht="67.5" x14ac:dyDescent="0.2">
      <c r="A107" s="109" t="s">
        <v>798</v>
      </c>
      <c r="B107" s="112" t="s">
        <v>299</v>
      </c>
      <c r="C107" s="113" t="s">
        <v>20</v>
      </c>
      <c r="D107" s="46" t="s">
        <v>300</v>
      </c>
      <c r="E107" s="47" t="s">
        <v>131</v>
      </c>
      <c r="F107" s="114">
        <v>39.6</v>
      </c>
      <c r="G107" s="108">
        <v>40.200000000000003</v>
      </c>
      <c r="H107" s="41">
        <v>0.2354</v>
      </c>
      <c r="I107" s="42">
        <f t="shared" si="32"/>
        <v>49.663080000000008</v>
      </c>
      <c r="J107" s="49">
        <f t="shared" si="33"/>
        <v>0</v>
      </c>
      <c r="K107" s="43">
        <f t="shared" si="34"/>
        <v>49.663080000000008</v>
      </c>
      <c r="L107" s="43">
        <f t="shared" si="35"/>
        <v>1966.6579680000004</v>
      </c>
      <c r="M107" s="43"/>
      <c r="N107" s="39"/>
    </row>
    <row r="108" spans="1:14" ht="45" x14ac:dyDescent="0.2">
      <c r="A108" s="109" t="s">
        <v>799</v>
      </c>
      <c r="B108" s="112" t="s">
        <v>301</v>
      </c>
      <c r="C108" s="113" t="s">
        <v>20</v>
      </c>
      <c r="D108" s="46" t="s">
        <v>302</v>
      </c>
      <c r="E108" s="47" t="s">
        <v>131</v>
      </c>
      <c r="F108" s="114">
        <v>52.5</v>
      </c>
      <c r="G108" s="108">
        <v>27.33</v>
      </c>
      <c r="H108" s="41">
        <v>0.2354</v>
      </c>
      <c r="I108" s="42">
        <f t="shared" si="32"/>
        <v>33.763481999999996</v>
      </c>
      <c r="J108" s="49">
        <f t="shared" si="33"/>
        <v>0</v>
      </c>
      <c r="K108" s="43">
        <f t="shared" si="34"/>
        <v>33.763481999999996</v>
      </c>
      <c r="L108" s="43">
        <f t="shared" si="35"/>
        <v>1772.5828049999998</v>
      </c>
      <c r="M108" s="43"/>
      <c r="N108" s="39"/>
    </row>
    <row r="109" spans="1:14" ht="78.75" x14ac:dyDescent="0.2">
      <c r="A109" s="109" t="s">
        <v>800</v>
      </c>
      <c r="B109" s="112" t="s">
        <v>303</v>
      </c>
      <c r="C109" s="113" t="s">
        <v>20</v>
      </c>
      <c r="D109" s="46" t="s">
        <v>304</v>
      </c>
      <c r="E109" s="47" t="s">
        <v>131</v>
      </c>
      <c r="F109" s="114">
        <v>50</v>
      </c>
      <c r="G109" s="108">
        <v>40.28</v>
      </c>
      <c r="H109" s="41">
        <v>0.2354</v>
      </c>
      <c r="I109" s="42">
        <f t="shared" si="32"/>
        <v>49.761912000000002</v>
      </c>
      <c r="J109" s="49">
        <f t="shared" si="33"/>
        <v>0</v>
      </c>
      <c r="K109" s="43">
        <f t="shared" si="34"/>
        <v>49.761912000000002</v>
      </c>
      <c r="L109" s="43">
        <f t="shared" si="35"/>
        <v>2488.0956000000001</v>
      </c>
      <c r="M109" s="43"/>
      <c r="N109" s="39"/>
    </row>
    <row r="110" spans="1:14" ht="33.75" x14ac:dyDescent="0.2">
      <c r="A110" s="109" t="s">
        <v>801</v>
      </c>
      <c r="B110" s="112" t="s">
        <v>305</v>
      </c>
      <c r="C110" s="113" t="s">
        <v>20</v>
      </c>
      <c r="D110" s="46" t="s">
        <v>306</v>
      </c>
      <c r="E110" s="47" t="s">
        <v>131</v>
      </c>
      <c r="F110" s="114">
        <v>106.1</v>
      </c>
      <c r="G110" s="108">
        <v>14.29</v>
      </c>
      <c r="H110" s="41">
        <v>0.2354</v>
      </c>
      <c r="I110" s="42">
        <f t="shared" si="32"/>
        <v>17.653866000000001</v>
      </c>
      <c r="J110" s="49">
        <f t="shared" si="33"/>
        <v>0</v>
      </c>
      <c r="K110" s="43">
        <f t="shared" si="34"/>
        <v>17.653866000000001</v>
      </c>
      <c r="L110" s="43">
        <f t="shared" si="35"/>
        <v>1873.0751826000001</v>
      </c>
      <c r="M110" s="43"/>
      <c r="N110" s="39"/>
    </row>
    <row r="111" spans="1:14" ht="45" x14ac:dyDescent="0.2">
      <c r="A111" s="109" t="s">
        <v>802</v>
      </c>
      <c r="B111" s="112" t="s">
        <v>307</v>
      </c>
      <c r="C111" s="113" t="s">
        <v>20</v>
      </c>
      <c r="D111" s="46" t="s">
        <v>308</v>
      </c>
      <c r="E111" s="47" t="s">
        <v>131</v>
      </c>
      <c r="F111" s="114">
        <v>106.1</v>
      </c>
      <c r="G111" s="108">
        <v>13.84</v>
      </c>
      <c r="H111" s="41">
        <v>0.2354</v>
      </c>
      <c r="I111" s="42">
        <f t="shared" si="32"/>
        <v>17.097936000000001</v>
      </c>
      <c r="J111" s="49">
        <f t="shared" si="33"/>
        <v>0</v>
      </c>
      <c r="K111" s="43">
        <f t="shared" si="34"/>
        <v>17.097936000000001</v>
      </c>
      <c r="L111" s="43">
        <f t="shared" si="35"/>
        <v>1814.0910096</v>
      </c>
      <c r="M111" s="43"/>
      <c r="N111" s="39"/>
    </row>
    <row r="112" spans="1:14" ht="45" x14ac:dyDescent="0.2">
      <c r="A112" s="109" t="s">
        <v>803</v>
      </c>
      <c r="B112" s="112" t="s">
        <v>309</v>
      </c>
      <c r="C112" s="113" t="s">
        <v>20</v>
      </c>
      <c r="D112" s="46" t="s">
        <v>310</v>
      </c>
      <c r="E112" s="47" t="s">
        <v>131</v>
      </c>
      <c r="F112" s="114">
        <v>42.6</v>
      </c>
      <c r="G112" s="108">
        <v>15.39</v>
      </c>
      <c r="H112" s="41">
        <v>0.2354</v>
      </c>
      <c r="I112" s="42">
        <f t="shared" si="32"/>
        <v>19.012806000000001</v>
      </c>
      <c r="J112" s="49">
        <f t="shared" si="33"/>
        <v>0</v>
      </c>
      <c r="K112" s="43">
        <f t="shared" si="34"/>
        <v>19.012806000000001</v>
      </c>
      <c r="L112" s="43">
        <f t="shared" si="35"/>
        <v>809.94553560000008</v>
      </c>
      <c r="M112" s="43"/>
      <c r="N112" s="39"/>
    </row>
    <row r="113" spans="1:14" ht="45" x14ac:dyDescent="0.2">
      <c r="A113" s="109" t="s">
        <v>804</v>
      </c>
      <c r="B113" s="112" t="s">
        <v>311</v>
      </c>
      <c r="C113" s="113" t="s">
        <v>20</v>
      </c>
      <c r="D113" s="46" t="s">
        <v>312</v>
      </c>
      <c r="E113" s="47" t="s">
        <v>131</v>
      </c>
      <c r="F113" s="114">
        <v>42.6</v>
      </c>
      <c r="G113" s="108">
        <v>21.85</v>
      </c>
      <c r="H113" s="41">
        <v>0.2354</v>
      </c>
      <c r="I113" s="42">
        <f t="shared" si="32"/>
        <v>26.993490000000001</v>
      </c>
      <c r="J113" s="49">
        <f t="shared" si="33"/>
        <v>0</v>
      </c>
      <c r="K113" s="43">
        <f t="shared" si="34"/>
        <v>26.993490000000001</v>
      </c>
      <c r="L113" s="43">
        <f t="shared" si="35"/>
        <v>1149.9226740000001</v>
      </c>
      <c r="M113" s="43"/>
      <c r="N113" s="39"/>
    </row>
    <row r="114" spans="1:14" ht="56.25" x14ac:dyDescent="0.2">
      <c r="A114" s="109" t="s">
        <v>805</v>
      </c>
      <c r="B114" s="112" t="s">
        <v>313</v>
      </c>
      <c r="C114" s="113" t="s">
        <v>20</v>
      </c>
      <c r="D114" s="46" t="s">
        <v>314</v>
      </c>
      <c r="E114" s="47" t="s">
        <v>131</v>
      </c>
      <c r="F114" s="114">
        <v>18</v>
      </c>
      <c r="G114" s="108">
        <v>7.69</v>
      </c>
      <c r="H114" s="41">
        <v>0.2354</v>
      </c>
      <c r="I114" s="42">
        <f t="shared" si="32"/>
        <v>9.5002260000000014</v>
      </c>
      <c r="J114" s="49">
        <f t="shared" si="33"/>
        <v>0</v>
      </c>
      <c r="K114" s="43">
        <f t="shared" si="34"/>
        <v>9.5002260000000014</v>
      </c>
      <c r="L114" s="43">
        <f t="shared" si="35"/>
        <v>171.00406800000002</v>
      </c>
      <c r="M114" s="43"/>
      <c r="N114" s="39"/>
    </row>
    <row r="115" spans="1:14" ht="67.5" x14ac:dyDescent="0.2">
      <c r="A115" s="109" t="s">
        <v>806</v>
      </c>
      <c r="B115" s="112" t="s">
        <v>315</v>
      </c>
      <c r="C115" s="113" t="s">
        <v>20</v>
      </c>
      <c r="D115" s="46" t="s">
        <v>316</v>
      </c>
      <c r="E115" s="47" t="s">
        <v>131</v>
      </c>
      <c r="F115" s="114">
        <v>12</v>
      </c>
      <c r="G115" s="108">
        <v>6.29</v>
      </c>
      <c r="H115" s="41">
        <v>0.2354</v>
      </c>
      <c r="I115" s="42">
        <f t="shared" si="32"/>
        <v>7.7706660000000003</v>
      </c>
      <c r="J115" s="49">
        <f t="shared" si="33"/>
        <v>0</v>
      </c>
      <c r="K115" s="43">
        <f t="shared" si="34"/>
        <v>7.7706660000000003</v>
      </c>
      <c r="L115" s="43">
        <f t="shared" si="35"/>
        <v>93.247992000000011</v>
      </c>
      <c r="M115" s="43"/>
      <c r="N115" s="39"/>
    </row>
    <row r="116" spans="1:14" ht="45" x14ac:dyDescent="0.2">
      <c r="A116" s="109" t="s">
        <v>807</v>
      </c>
      <c r="B116" s="112" t="s">
        <v>317</v>
      </c>
      <c r="C116" s="113" t="s">
        <v>20</v>
      </c>
      <c r="D116" s="46" t="s">
        <v>318</v>
      </c>
      <c r="E116" s="47" t="s">
        <v>102</v>
      </c>
      <c r="F116" s="114">
        <v>6</v>
      </c>
      <c r="G116" s="108">
        <v>52.86</v>
      </c>
      <c r="H116" s="41">
        <v>0.2354</v>
      </c>
      <c r="I116" s="42">
        <f t="shared" si="32"/>
        <v>65.303244000000007</v>
      </c>
      <c r="J116" s="49">
        <f t="shared" si="33"/>
        <v>0</v>
      </c>
      <c r="K116" s="43">
        <f t="shared" si="34"/>
        <v>65.303244000000007</v>
      </c>
      <c r="L116" s="43">
        <f t="shared" si="35"/>
        <v>391.81946400000004</v>
      </c>
      <c r="M116" s="43"/>
      <c r="N116" s="39"/>
    </row>
    <row r="117" spans="1:14" ht="45" x14ac:dyDescent="0.2">
      <c r="A117" s="109" t="s">
        <v>808</v>
      </c>
      <c r="B117" s="112" t="s">
        <v>319</v>
      </c>
      <c r="C117" s="113" t="s">
        <v>20</v>
      </c>
      <c r="D117" s="46" t="s">
        <v>320</v>
      </c>
      <c r="E117" s="47" t="s">
        <v>102</v>
      </c>
      <c r="F117" s="114">
        <v>2</v>
      </c>
      <c r="G117" s="108">
        <v>64.14</v>
      </c>
      <c r="H117" s="41">
        <v>0.2354</v>
      </c>
      <c r="I117" s="42">
        <f t="shared" si="32"/>
        <v>79.238556000000003</v>
      </c>
      <c r="J117" s="49">
        <f t="shared" si="33"/>
        <v>0</v>
      </c>
      <c r="K117" s="43">
        <f t="shared" si="34"/>
        <v>79.238556000000003</v>
      </c>
      <c r="L117" s="43">
        <f t="shared" si="35"/>
        <v>158.47711200000001</v>
      </c>
      <c r="M117" s="43"/>
      <c r="N117" s="39"/>
    </row>
    <row r="118" spans="1:14" ht="45" x14ac:dyDescent="0.2">
      <c r="A118" s="109" t="s">
        <v>809</v>
      </c>
      <c r="B118" s="112" t="s">
        <v>321</v>
      </c>
      <c r="C118" s="113" t="s">
        <v>20</v>
      </c>
      <c r="D118" s="46" t="s">
        <v>322</v>
      </c>
      <c r="E118" s="47" t="s">
        <v>102</v>
      </c>
      <c r="F118" s="114">
        <v>4</v>
      </c>
      <c r="G118" s="108">
        <v>93.13</v>
      </c>
      <c r="H118" s="41">
        <v>0.2354</v>
      </c>
      <c r="I118" s="42">
        <f t="shared" si="32"/>
        <v>115.052802</v>
      </c>
      <c r="J118" s="49">
        <f t="shared" si="33"/>
        <v>0</v>
      </c>
      <c r="K118" s="43">
        <f t="shared" si="34"/>
        <v>115.052802</v>
      </c>
      <c r="L118" s="43">
        <f t="shared" si="35"/>
        <v>460.211208</v>
      </c>
      <c r="M118" s="43"/>
      <c r="N118" s="39"/>
    </row>
    <row r="119" spans="1:14" ht="45" x14ac:dyDescent="0.2">
      <c r="A119" s="109" t="s">
        <v>810</v>
      </c>
      <c r="B119" s="112" t="s">
        <v>323</v>
      </c>
      <c r="C119" s="113" t="s">
        <v>20</v>
      </c>
      <c r="D119" s="46" t="s">
        <v>324</v>
      </c>
      <c r="E119" s="47" t="s">
        <v>102</v>
      </c>
      <c r="F119" s="114">
        <v>6</v>
      </c>
      <c r="G119" s="108">
        <v>50.48</v>
      </c>
      <c r="H119" s="41">
        <v>0.2354</v>
      </c>
      <c r="I119" s="42">
        <f t="shared" si="32"/>
        <v>62.362991999999998</v>
      </c>
      <c r="J119" s="49">
        <f t="shared" si="33"/>
        <v>0</v>
      </c>
      <c r="K119" s="43">
        <f t="shared" si="34"/>
        <v>62.362991999999998</v>
      </c>
      <c r="L119" s="43">
        <f t="shared" si="35"/>
        <v>374.177952</v>
      </c>
      <c r="M119" s="43"/>
      <c r="N119" s="39"/>
    </row>
    <row r="120" spans="1:14" ht="45" x14ac:dyDescent="0.2">
      <c r="A120" s="109" t="s">
        <v>811</v>
      </c>
      <c r="B120" s="112" t="s">
        <v>325</v>
      </c>
      <c r="C120" s="113" t="s">
        <v>20</v>
      </c>
      <c r="D120" s="46" t="s">
        <v>326</v>
      </c>
      <c r="E120" s="47" t="s">
        <v>102</v>
      </c>
      <c r="F120" s="114">
        <v>3</v>
      </c>
      <c r="G120" s="108">
        <v>253.34</v>
      </c>
      <c r="H120" s="41">
        <v>0.2354</v>
      </c>
      <c r="I120" s="42">
        <f t="shared" si="32"/>
        <v>312.97623600000003</v>
      </c>
      <c r="J120" s="49">
        <f t="shared" si="33"/>
        <v>0</v>
      </c>
      <c r="K120" s="43">
        <f t="shared" si="34"/>
        <v>312.97623600000003</v>
      </c>
      <c r="L120" s="43">
        <f t="shared" si="35"/>
        <v>938.92870800000014</v>
      </c>
      <c r="M120" s="43"/>
      <c r="N120" s="39"/>
    </row>
    <row r="121" spans="1:14" ht="33.75" x14ac:dyDescent="0.2">
      <c r="A121" s="109" t="s">
        <v>812</v>
      </c>
      <c r="B121" s="112" t="s">
        <v>327</v>
      </c>
      <c r="C121" s="113" t="s">
        <v>20</v>
      </c>
      <c r="D121" s="46" t="s">
        <v>328</v>
      </c>
      <c r="E121" s="47" t="s">
        <v>102</v>
      </c>
      <c r="F121" s="114">
        <v>1</v>
      </c>
      <c r="G121" s="108">
        <v>34.54</v>
      </c>
      <c r="H121" s="41">
        <v>0.2354</v>
      </c>
      <c r="I121" s="42">
        <f t="shared" si="32"/>
        <v>42.670715999999999</v>
      </c>
      <c r="J121" s="49">
        <f t="shared" si="33"/>
        <v>0</v>
      </c>
      <c r="K121" s="43">
        <f t="shared" si="34"/>
        <v>42.670715999999999</v>
      </c>
      <c r="L121" s="43">
        <f t="shared" si="35"/>
        <v>42.670715999999999</v>
      </c>
      <c r="M121" s="43"/>
      <c r="N121" s="39"/>
    </row>
    <row r="122" spans="1:14" ht="22.5" x14ac:dyDescent="0.2">
      <c r="A122" s="109" t="s">
        <v>813</v>
      </c>
      <c r="B122" s="112" t="s">
        <v>329</v>
      </c>
      <c r="C122" s="113" t="s">
        <v>43</v>
      </c>
      <c r="D122" s="46" t="s">
        <v>330</v>
      </c>
      <c r="E122" s="47" t="s">
        <v>102</v>
      </c>
      <c r="F122" s="114">
        <v>9</v>
      </c>
      <c r="G122" s="108">
        <v>129.65</v>
      </c>
      <c r="H122" s="41">
        <v>0.2354</v>
      </c>
      <c r="I122" s="42">
        <f t="shared" si="32"/>
        <v>160.16961000000001</v>
      </c>
      <c r="J122" s="49">
        <f t="shared" si="33"/>
        <v>0</v>
      </c>
      <c r="K122" s="43">
        <f t="shared" si="34"/>
        <v>160.16961000000001</v>
      </c>
      <c r="L122" s="43">
        <f t="shared" si="35"/>
        <v>1441.52649</v>
      </c>
      <c r="M122" s="43"/>
      <c r="N122" s="39"/>
    </row>
    <row r="123" spans="1:14" ht="33.75" x14ac:dyDescent="0.2">
      <c r="A123" s="109" t="s">
        <v>814</v>
      </c>
      <c r="B123" s="112" t="s">
        <v>331</v>
      </c>
      <c r="C123" s="113" t="s">
        <v>20</v>
      </c>
      <c r="D123" s="46" t="s">
        <v>332</v>
      </c>
      <c r="E123" s="47" t="s">
        <v>102</v>
      </c>
      <c r="F123" s="114">
        <v>3</v>
      </c>
      <c r="G123" s="108">
        <v>81.900000000000006</v>
      </c>
      <c r="H123" s="41">
        <v>0.2354</v>
      </c>
      <c r="I123" s="42">
        <f t="shared" si="32"/>
        <v>101.17926000000001</v>
      </c>
      <c r="J123" s="49">
        <f t="shared" si="33"/>
        <v>0</v>
      </c>
      <c r="K123" s="43">
        <f t="shared" si="34"/>
        <v>101.17926000000001</v>
      </c>
      <c r="L123" s="43">
        <f t="shared" si="35"/>
        <v>303.53778000000005</v>
      </c>
      <c r="M123" s="43"/>
      <c r="N123" s="39"/>
    </row>
    <row r="124" spans="1:14" ht="33.75" x14ac:dyDescent="0.2">
      <c r="A124" s="109" t="s">
        <v>815</v>
      </c>
      <c r="B124" s="112" t="s">
        <v>333</v>
      </c>
      <c r="C124" s="113" t="s">
        <v>20</v>
      </c>
      <c r="D124" s="46" t="s">
        <v>334</v>
      </c>
      <c r="E124" s="47" t="s">
        <v>102</v>
      </c>
      <c r="F124" s="114">
        <v>1</v>
      </c>
      <c r="G124" s="108">
        <v>157.05000000000001</v>
      </c>
      <c r="H124" s="41">
        <v>0.2354</v>
      </c>
      <c r="I124" s="42">
        <f t="shared" si="32"/>
        <v>194.01957000000002</v>
      </c>
      <c r="J124" s="49">
        <f t="shared" si="33"/>
        <v>0</v>
      </c>
      <c r="K124" s="43">
        <f t="shared" si="34"/>
        <v>194.01957000000002</v>
      </c>
      <c r="L124" s="43">
        <f t="shared" si="35"/>
        <v>194.01957000000002</v>
      </c>
      <c r="M124" s="43"/>
      <c r="N124" s="39"/>
    </row>
    <row r="125" spans="1:14" ht="33.75" x14ac:dyDescent="0.2">
      <c r="A125" s="109" t="s">
        <v>816</v>
      </c>
      <c r="B125" s="112" t="s">
        <v>335</v>
      </c>
      <c r="C125" s="113" t="s">
        <v>20</v>
      </c>
      <c r="D125" s="46" t="s">
        <v>336</v>
      </c>
      <c r="E125" s="47" t="s">
        <v>55</v>
      </c>
      <c r="F125" s="114">
        <v>3</v>
      </c>
      <c r="G125" s="108">
        <v>89.08</v>
      </c>
      <c r="H125" s="41">
        <v>0.2354</v>
      </c>
      <c r="I125" s="42">
        <f t="shared" si="32"/>
        <v>110.049432</v>
      </c>
      <c r="J125" s="49">
        <f t="shared" si="33"/>
        <v>0</v>
      </c>
      <c r="K125" s="43">
        <f t="shared" si="34"/>
        <v>110.049432</v>
      </c>
      <c r="L125" s="43">
        <f t="shared" si="35"/>
        <v>330.14829599999996</v>
      </c>
      <c r="M125" s="43"/>
      <c r="N125" s="39"/>
    </row>
    <row r="126" spans="1:14" ht="33.75" x14ac:dyDescent="0.2">
      <c r="A126" s="109" t="s">
        <v>817</v>
      </c>
      <c r="B126" s="112" t="s">
        <v>337</v>
      </c>
      <c r="C126" s="113" t="s">
        <v>20</v>
      </c>
      <c r="D126" s="46" t="s">
        <v>338</v>
      </c>
      <c r="E126" s="47" t="s">
        <v>55</v>
      </c>
      <c r="F126" s="114">
        <v>2</v>
      </c>
      <c r="G126" s="108">
        <v>97.14</v>
      </c>
      <c r="H126" s="41">
        <v>0.2354</v>
      </c>
      <c r="I126" s="42">
        <f t="shared" si="32"/>
        <v>120.00675600000001</v>
      </c>
      <c r="J126" s="49">
        <f t="shared" si="33"/>
        <v>0</v>
      </c>
      <c r="K126" s="43">
        <f t="shared" si="34"/>
        <v>120.00675600000001</v>
      </c>
      <c r="L126" s="43">
        <f t="shared" si="35"/>
        <v>240.01351200000002</v>
      </c>
      <c r="M126" s="43"/>
      <c r="N126" s="39"/>
    </row>
    <row r="127" spans="1:14" ht="22.5" x14ac:dyDescent="0.2">
      <c r="A127" s="109" t="s">
        <v>818</v>
      </c>
      <c r="B127" s="112" t="s">
        <v>339</v>
      </c>
      <c r="C127" s="113" t="s">
        <v>20</v>
      </c>
      <c r="D127" s="46" t="s">
        <v>340</v>
      </c>
      <c r="E127" s="47" t="s">
        <v>55</v>
      </c>
      <c r="F127" s="114">
        <v>2</v>
      </c>
      <c r="G127" s="108">
        <v>54.01</v>
      </c>
      <c r="H127" s="41">
        <v>0.2354</v>
      </c>
      <c r="I127" s="42">
        <f t="shared" si="32"/>
        <v>66.723954000000006</v>
      </c>
      <c r="J127" s="49">
        <f t="shared" si="33"/>
        <v>0</v>
      </c>
      <c r="K127" s="43">
        <f t="shared" si="34"/>
        <v>66.723954000000006</v>
      </c>
      <c r="L127" s="43">
        <f t="shared" si="35"/>
        <v>133.44790800000001</v>
      </c>
      <c r="M127" s="43"/>
      <c r="N127" s="39"/>
    </row>
    <row r="128" spans="1:14" x14ac:dyDescent="0.2">
      <c r="A128" s="128" t="s">
        <v>819</v>
      </c>
      <c r="B128" s="129"/>
      <c r="C128" s="130"/>
      <c r="D128" s="131" t="s">
        <v>341</v>
      </c>
      <c r="E128" s="38"/>
      <c r="F128" s="137"/>
      <c r="G128" s="133"/>
      <c r="H128" s="58"/>
      <c r="I128" s="57"/>
      <c r="J128" s="56"/>
      <c r="K128" s="55"/>
      <c r="L128" s="55"/>
      <c r="M128" s="55">
        <f>SUM(L129:L152)</f>
        <v>40607.0988984</v>
      </c>
      <c r="N128" s="39"/>
    </row>
    <row r="129" spans="1:14" ht="78.75" x14ac:dyDescent="0.2">
      <c r="A129" s="109" t="s">
        <v>820</v>
      </c>
      <c r="B129" s="112" t="s">
        <v>342</v>
      </c>
      <c r="C129" s="113" t="s">
        <v>20</v>
      </c>
      <c r="D129" s="46" t="s">
        <v>343</v>
      </c>
      <c r="E129" s="47" t="s">
        <v>131</v>
      </c>
      <c r="F129" s="114">
        <v>52</v>
      </c>
      <c r="G129" s="108">
        <v>58.78</v>
      </c>
      <c r="H129" s="41">
        <v>0.2354</v>
      </c>
      <c r="I129" s="42">
        <f t="shared" ref="I129:I152" si="36">G129*(1+H129)</f>
        <v>72.61681200000001</v>
      </c>
      <c r="J129" s="49">
        <f t="shared" ref="J129:J152" si="37">$J$426</f>
        <v>0</v>
      </c>
      <c r="K129" s="43">
        <f t="shared" ref="K129:K152" si="38">I129*(1-J129)</f>
        <v>72.61681200000001</v>
      </c>
      <c r="L129" s="43">
        <f t="shared" ref="L129:L152" si="39">F129*K129</f>
        <v>3776.0742240000004</v>
      </c>
      <c r="M129" s="43"/>
      <c r="N129" s="39"/>
    </row>
    <row r="130" spans="1:14" ht="78.75" x14ac:dyDescent="0.2">
      <c r="A130" s="109" t="s">
        <v>821</v>
      </c>
      <c r="B130" s="112" t="s">
        <v>344</v>
      </c>
      <c r="C130" s="113" t="s">
        <v>20</v>
      </c>
      <c r="D130" s="46" t="s">
        <v>345</v>
      </c>
      <c r="E130" s="47" t="s">
        <v>131</v>
      </c>
      <c r="F130" s="114">
        <v>72</v>
      </c>
      <c r="G130" s="108">
        <v>84.63</v>
      </c>
      <c r="H130" s="41">
        <v>0.2354</v>
      </c>
      <c r="I130" s="42">
        <f t="shared" si="36"/>
        <v>104.551902</v>
      </c>
      <c r="J130" s="49">
        <f t="shared" si="37"/>
        <v>0</v>
      </c>
      <c r="K130" s="43">
        <f t="shared" si="38"/>
        <v>104.551902</v>
      </c>
      <c r="L130" s="43">
        <f t="shared" si="39"/>
        <v>7527.7369440000002</v>
      </c>
      <c r="M130" s="43"/>
      <c r="N130" s="39"/>
    </row>
    <row r="131" spans="1:14" ht="90" x14ac:dyDescent="0.2">
      <c r="A131" s="109" t="s">
        <v>822</v>
      </c>
      <c r="B131" s="112" t="s">
        <v>346</v>
      </c>
      <c r="C131" s="113" t="s">
        <v>20</v>
      </c>
      <c r="D131" s="46" t="s">
        <v>347</v>
      </c>
      <c r="E131" s="47" t="s">
        <v>131</v>
      </c>
      <c r="F131" s="114">
        <v>5</v>
      </c>
      <c r="G131" s="108">
        <v>37.92</v>
      </c>
      <c r="H131" s="41">
        <v>0.2354</v>
      </c>
      <c r="I131" s="42">
        <f t="shared" si="36"/>
        <v>46.846368000000005</v>
      </c>
      <c r="J131" s="49">
        <f t="shared" si="37"/>
        <v>0</v>
      </c>
      <c r="K131" s="43">
        <f t="shared" si="38"/>
        <v>46.846368000000005</v>
      </c>
      <c r="L131" s="43">
        <f t="shared" si="39"/>
        <v>234.23184000000003</v>
      </c>
      <c r="M131" s="43"/>
      <c r="N131" s="39"/>
    </row>
    <row r="132" spans="1:14" ht="56.25" x14ac:dyDescent="0.2">
      <c r="A132" s="109" t="s">
        <v>823</v>
      </c>
      <c r="B132" s="112" t="s">
        <v>348</v>
      </c>
      <c r="C132" s="113" t="s">
        <v>20</v>
      </c>
      <c r="D132" s="46" t="s">
        <v>349</v>
      </c>
      <c r="E132" s="47" t="s">
        <v>131</v>
      </c>
      <c r="F132" s="114">
        <v>140</v>
      </c>
      <c r="G132" s="108">
        <v>17.91</v>
      </c>
      <c r="H132" s="41">
        <v>0.2354</v>
      </c>
      <c r="I132" s="42">
        <f t="shared" si="36"/>
        <v>22.126014000000001</v>
      </c>
      <c r="J132" s="49">
        <f t="shared" si="37"/>
        <v>0</v>
      </c>
      <c r="K132" s="43">
        <f t="shared" si="38"/>
        <v>22.126014000000001</v>
      </c>
      <c r="L132" s="43">
        <f t="shared" si="39"/>
        <v>3097.6419600000004</v>
      </c>
      <c r="M132" s="43"/>
      <c r="N132" s="39"/>
    </row>
    <row r="133" spans="1:14" ht="45" x14ac:dyDescent="0.2">
      <c r="A133" s="109" t="s">
        <v>824</v>
      </c>
      <c r="B133" s="112" t="s">
        <v>350</v>
      </c>
      <c r="C133" s="113" t="s">
        <v>20</v>
      </c>
      <c r="D133" s="46" t="s">
        <v>351</v>
      </c>
      <c r="E133" s="47" t="s">
        <v>131</v>
      </c>
      <c r="F133" s="114">
        <v>44</v>
      </c>
      <c r="G133" s="108">
        <v>77.510000000000005</v>
      </c>
      <c r="H133" s="41">
        <v>0.2354</v>
      </c>
      <c r="I133" s="42">
        <f t="shared" si="36"/>
        <v>95.755854000000014</v>
      </c>
      <c r="J133" s="49">
        <f t="shared" si="37"/>
        <v>0</v>
      </c>
      <c r="K133" s="43">
        <f t="shared" si="38"/>
        <v>95.755854000000014</v>
      </c>
      <c r="L133" s="43">
        <f t="shared" si="39"/>
        <v>4213.2575760000009</v>
      </c>
      <c r="M133" s="43"/>
      <c r="N133" s="39"/>
    </row>
    <row r="134" spans="1:14" ht="33.75" x14ac:dyDescent="0.2">
      <c r="A134" s="109" t="s">
        <v>825</v>
      </c>
      <c r="B134" s="112" t="s">
        <v>305</v>
      </c>
      <c r="C134" s="113" t="s">
        <v>20</v>
      </c>
      <c r="D134" s="46" t="s">
        <v>306</v>
      </c>
      <c r="E134" s="47" t="s">
        <v>131</v>
      </c>
      <c r="F134" s="114">
        <v>10.199999999999999</v>
      </c>
      <c r="G134" s="108">
        <v>14.29</v>
      </c>
      <c r="H134" s="41">
        <v>0.2354</v>
      </c>
      <c r="I134" s="42">
        <f t="shared" si="36"/>
        <v>17.653866000000001</v>
      </c>
      <c r="J134" s="49">
        <f t="shared" si="37"/>
        <v>0</v>
      </c>
      <c r="K134" s="43">
        <f t="shared" si="38"/>
        <v>17.653866000000001</v>
      </c>
      <c r="L134" s="43">
        <f t="shared" si="39"/>
        <v>180.06943319999999</v>
      </c>
      <c r="M134" s="43"/>
      <c r="N134" s="39"/>
    </row>
    <row r="135" spans="1:14" ht="45" x14ac:dyDescent="0.2">
      <c r="A135" s="109" t="s">
        <v>826</v>
      </c>
      <c r="B135" s="112" t="s">
        <v>307</v>
      </c>
      <c r="C135" s="113" t="s">
        <v>20</v>
      </c>
      <c r="D135" s="46" t="s">
        <v>308</v>
      </c>
      <c r="E135" s="47" t="s">
        <v>131</v>
      </c>
      <c r="F135" s="114">
        <v>10.199999999999999</v>
      </c>
      <c r="G135" s="108">
        <v>13.84</v>
      </c>
      <c r="H135" s="41">
        <v>0.2354</v>
      </c>
      <c r="I135" s="42">
        <f t="shared" si="36"/>
        <v>17.097936000000001</v>
      </c>
      <c r="J135" s="49">
        <f t="shared" si="37"/>
        <v>0</v>
      </c>
      <c r="K135" s="43">
        <f t="shared" si="38"/>
        <v>17.097936000000001</v>
      </c>
      <c r="L135" s="43">
        <f t="shared" si="39"/>
        <v>174.39894719999998</v>
      </c>
      <c r="M135" s="43"/>
      <c r="N135" s="39"/>
    </row>
    <row r="136" spans="1:14" ht="45" x14ac:dyDescent="0.2">
      <c r="A136" s="109" t="s">
        <v>827</v>
      </c>
      <c r="B136" s="112" t="s">
        <v>309</v>
      </c>
      <c r="C136" s="113" t="s">
        <v>20</v>
      </c>
      <c r="D136" s="46" t="s">
        <v>310</v>
      </c>
      <c r="E136" s="47" t="s">
        <v>131</v>
      </c>
      <c r="F136" s="114">
        <v>3</v>
      </c>
      <c r="G136" s="108">
        <v>15.39</v>
      </c>
      <c r="H136" s="41">
        <v>0.2354</v>
      </c>
      <c r="I136" s="42">
        <f t="shared" si="36"/>
        <v>19.012806000000001</v>
      </c>
      <c r="J136" s="49">
        <f t="shared" si="37"/>
        <v>0</v>
      </c>
      <c r="K136" s="43">
        <f t="shared" si="38"/>
        <v>19.012806000000001</v>
      </c>
      <c r="L136" s="43">
        <f t="shared" si="39"/>
        <v>57.038418000000007</v>
      </c>
      <c r="M136" s="43"/>
      <c r="N136" s="39"/>
    </row>
    <row r="137" spans="1:14" ht="45" x14ac:dyDescent="0.2">
      <c r="A137" s="109" t="s">
        <v>828</v>
      </c>
      <c r="B137" s="112" t="s">
        <v>311</v>
      </c>
      <c r="C137" s="113" t="s">
        <v>20</v>
      </c>
      <c r="D137" s="46" t="s">
        <v>312</v>
      </c>
      <c r="E137" s="47" t="s">
        <v>131</v>
      </c>
      <c r="F137" s="114">
        <v>3</v>
      </c>
      <c r="G137" s="108">
        <v>21.85</v>
      </c>
      <c r="H137" s="41">
        <v>0.2354</v>
      </c>
      <c r="I137" s="42">
        <f t="shared" si="36"/>
        <v>26.993490000000001</v>
      </c>
      <c r="J137" s="49">
        <f t="shared" si="37"/>
        <v>0</v>
      </c>
      <c r="K137" s="43">
        <f t="shared" si="38"/>
        <v>26.993490000000001</v>
      </c>
      <c r="L137" s="43">
        <f t="shared" si="39"/>
        <v>80.980469999999997</v>
      </c>
      <c r="M137" s="43"/>
      <c r="N137" s="39"/>
    </row>
    <row r="138" spans="1:14" ht="33.75" x14ac:dyDescent="0.2">
      <c r="A138" s="109" t="s">
        <v>829</v>
      </c>
      <c r="B138" s="112" t="s">
        <v>352</v>
      </c>
      <c r="C138" s="113" t="s">
        <v>20</v>
      </c>
      <c r="D138" s="46" t="s">
        <v>353</v>
      </c>
      <c r="E138" s="47" t="s">
        <v>131</v>
      </c>
      <c r="F138" s="114">
        <v>29</v>
      </c>
      <c r="G138" s="108">
        <v>32.18</v>
      </c>
      <c r="H138" s="41">
        <v>0.2354</v>
      </c>
      <c r="I138" s="42">
        <f t="shared" si="36"/>
        <v>39.755172000000002</v>
      </c>
      <c r="J138" s="49">
        <f t="shared" si="37"/>
        <v>0</v>
      </c>
      <c r="K138" s="43">
        <f t="shared" si="38"/>
        <v>39.755172000000002</v>
      </c>
      <c r="L138" s="43">
        <f t="shared" si="39"/>
        <v>1152.8999880000001</v>
      </c>
      <c r="M138" s="43"/>
      <c r="N138" s="39"/>
    </row>
    <row r="139" spans="1:14" ht="45" x14ac:dyDescent="0.2">
      <c r="A139" s="109" t="s">
        <v>830</v>
      </c>
      <c r="B139" s="112" t="s">
        <v>354</v>
      </c>
      <c r="C139" s="113" t="s">
        <v>20</v>
      </c>
      <c r="D139" s="46" t="s">
        <v>355</v>
      </c>
      <c r="E139" s="47" t="s">
        <v>131</v>
      </c>
      <c r="F139" s="114">
        <v>29</v>
      </c>
      <c r="G139" s="108">
        <v>5.82</v>
      </c>
      <c r="H139" s="41">
        <v>0.2354</v>
      </c>
      <c r="I139" s="42">
        <f t="shared" si="36"/>
        <v>7.1900280000000008</v>
      </c>
      <c r="J139" s="49">
        <f t="shared" si="37"/>
        <v>0</v>
      </c>
      <c r="K139" s="43">
        <f t="shared" si="38"/>
        <v>7.1900280000000008</v>
      </c>
      <c r="L139" s="43">
        <f t="shared" si="39"/>
        <v>208.51081200000002</v>
      </c>
      <c r="M139" s="43"/>
      <c r="N139" s="39"/>
    </row>
    <row r="140" spans="1:14" ht="45" x14ac:dyDescent="0.2">
      <c r="A140" s="109" t="s">
        <v>831</v>
      </c>
      <c r="B140" s="112" t="s">
        <v>356</v>
      </c>
      <c r="C140" s="113" t="s">
        <v>20</v>
      </c>
      <c r="D140" s="46" t="s">
        <v>357</v>
      </c>
      <c r="E140" s="47" t="s">
        <v>131</v>
      </c>
      <c r="F140" s="114">
        <v>46</v>
      </c>
      <c r="G140" s="108">
        <v>34.36</v>
      </c>
      <c r="H140" s="41">
        <v>0.2354</v>
      </c>
      <c r="I140" s="42">
        <f t="shared" si="36"/>
        <v>42.448343999999999</v>
      </c>
      <c r="J140" s="49">
        <f t="shared" si="37"/>
        <v>0</v>
      </c>
      <c r="K140" s="43">
        <f t="shared" si="38"/>
        <v>42.448343999999999</v>
      </c>
      <c r="L140" s="43">
        <f t="shared" si="39"/>
        <v>1952.623824</v>
      </c>
      <c r="M140" s="43"/>
      <c r="N140" s="39"/>
    </row>
    <row r="141" spans="1:14" ht="45" x14ac:dyDescent="0.2">
      <c r="A141" s="109" t="s">
        <v>832</v>
      </c>
      <c r="B141" s="112" t="s">
        <v>358</v>
      </c>
      <c r="C141" s="113" t="s">
        <v>20</v>
      </c>
      <c r="D141" s="46" t="s">
        <v>359</v>
      </c>
      <c r="E141" s="47" t="s">
        <v>131</v>
      </c>
      <c r="F141" s="114">
        <v>46</v>
      </c>
      <c r="G141" s="108">
        <v>9.3000000000000007</v>
      </c>
      <c r="H141" s="41">
        <v>0.2354</v>
      </c>
      <c r="I141" s="42">
        <f t="shared" si="36"/>
        <v>11.489220000000001</v>
      </c>
      <c r="J141" s="49">
        <f t="shared" si="37"/>
        <v>0</v>
      </c>
      <c r="K141" s="43">
        <f t="shared" si="38"/>
        <v>11.489220000000001</v>
      </c>
      <c r="L141" s="43">
        <f t="shared" si="39"/>
        <v>528.50412000000006</v>
      </c>
      <c r="M141" s="43"/>
      <c r="N141" s="39"/>
    </row>
    <row r="142" spans="1:14" ht="33.75" x14ac:dyDescent="0.2">
      <c r="A142" s="109" t="s">
        <v>833</v>
      </c>
      <c r="B142" s="112" t="s">
        <v>360</v>
      </c>
      <c r="C142" s="113" t="s">
        <v>20</v>
      </c>
      <c r="D142" s="46" t="s">
        <v>361</v>
      </c>
      <c r="E142" s="47" t="s">
        <v>131</v>
      </c>
      <c r="F142" s="114">
        <v>10</v>
      </c>
      <c r="G142" s="108">
        <v>37.32</v>
      </c>
      <c r="H142" s="41">
        <v>0.2354</v>
      </c>
      <c r="I142" s="42">
        <f t="shared" si="36"/>
        <v>46.105128000000001</v>
      </c>
      <c r="J142" s="49">
        <f t="shared" si="37"/>
        <v>0</v>
      </c>
      <c r="K142" s="43">
        <f t="shared" si="38"/>
        <v>46.105128000000001</v>
      </c>
      <c r="L142" s="43">
        <f t="shared" si="39"/>
        <v>461.05128000000002</v>
      </c>
      <c r="M142" s="43"/>
      <c r="N142" s="39"/>
    </row>
    <row r="143" spans="1:14" ht="45" x14ac:dyDescent="0.2">
      <c r="A143" s="109" t="s">
        <v>834</v>
      </c>
      <c r="B143" s="112" t="s">
        <v>362</v>
      </c>
      <c r="C143" s="113" t="s">
        <v>20</v>
      </c>
      <c r="D143" s="46" t="s">
        <v>363</v>
      </c>
      <c r="E143" s="47" t="s">
        <v>131</v>
      </c>
      <c r="F143" s="114">
        <v>10</v>
      </c>
      <c r="G143" s="108">
        <v>12.63</v>
      </c>
      <c r="H143" s="41">
        <v>0.2354</v>
      </c>
      <c r="I143" s="42">
        <f t="shared" si="36"/>
        <v>15.603102000000002</v>
      </c>
      <c r="J143" s="49">
        <f t="shared" si="37"/>
        <v>0</v>
      </c>
      <c r="K143" s="43">
        <f t="shared" si="38"/>
        <v>15.603102000000002</v>
      </c>
      <c r="L143" s="43">
        <f t="shared" si="39"/>
        <v>156.03102000000001</v>
      </c>
      <c r="M143" s="43"/>
      <c r="N143" s="39"/>
    </row>
    <row r="144" spans="1:14" ht="45" x14ac:dyDescent="0.2">
      <c r="A144" s="109" t="s">
        <v>835</v>
      </c>
      <c r="B144" s="112" t="s">
        <v>364</v>
      </c>
      <c r="C144" s="113" t="s">
        <v>20</v>
      </c>
      <c r="D144" s="46" t="s">
        <v>365</v>
      </c>
      <c r="E144" s="47" t="s">
        <v>102</v>
      </c>
      <c r="F144" s="114">
        <v>5</v>
      </c>
      <c r="G144" s="108">
        <v>12.07</v>
      </c>
      <c r="H144" s="41">
        <v>0.2354</v>
      </c>
      <c r="I144" s="42">
        <f t="shared" si="36"/>
        <v>14.911278000000001</v>
      </c>
      <c r="J144" s="49">
        <f t="shared" si="37"/>
        <v>0</v>
      </c>
      <c r="K144" s="43">
        <f t="shared" si="38"/>
        <v>14.911278000000001</v>
      </c>
      <c r="L144" s="43">
        <f t="shared" si="39"/>
        <v>74.556390000000007</v>
      </c>
      <c r="M144" s="43"/>
      <c r="N144" s="39"/>
    </row>
    <row r="145" spans="1:14" ht="45" x14ac:dyDescent="0.2">
      <c r="A145" s="109" t="s">
        <v>836</v>
      </c>
      <c r="B145" s="112" t="s">
        <v>366</v>
      </c>
      <c r="C145" s="113" t="s">
        <v>20</v>
      </c>
      <c r="D145" s="46" t="s">
        <v>367</v>
      </c>
      <c r="E145" s="47" t="s">
        <v>102</v>
      </c>
      <c r="F145" s="114">
        <v>6</v>
      </c>
      <c r="G145" s="108">
        <v>36.57</v>
      </c>
      <c r="H145" s="41">
        <v>0.2354</v>
      </c>
      <c r="I145" s="42">
        <f t="shared" si="36"/>
        <v>45.178578000000002</v>
      </c>
      <c r="J145" s="49">
        <f t="shared" si="37"/>
        <v>0</v>
      </c>
      <c r="K145" s="43">
        <f t="shared" si="38"/>
        <v>45.178578000000002</v>
      </c>
      <c r="L145" s="43">
        <f t="shared" si="39"/>
        <v>271.07146799999998</v>
      </c>
      <c r="M145" s="43"/>
      <c r="N145" s="39"/>
    </row>
    <row r="146" spans="1:14" ht="56.25" x14ac:dyDescent="0.2">
      <c r="A146" s="109" t="s">
        <v>837</v>
      </c>
      <c r="B146" s="112" t="s">
        <v>368</v>
      </c>
      <c r="C146" s="113" t="s">
        <v>91</v>
      </c>
      <c r="D146" s="46" t="s">
        <v>369</v>
      </c>
      <c r="E146" s="47" t="s">
        <v>102</v>
      </c>
      <c r="F146" s="114">
        <v>6</v>
      </c>
      <c r="G146" s="108">
        <v>61.63</v>
      </c>
      <c r="H146" s="41">
        <v>0.2354</v>
      </c>
      <c r="I146" s="42">
        <f t="shared" si="36"/>
        <v>76.137702000000004</v>
      </c>
      <c r="J146" s="49">
        <f t="shared" si="37"/>
        <v>0</v>
      </c>
      <c r="K146" s="43">
        <f t="shared" si="38"/>
        <v>76.137702000000004</v>
      </c>
      <c r="L146" s="43">
        <f t="shared" si="39"/>
        <v>456.82621200000006</v>
      </c>
      <c r="M146" s="43"/>
      <c r="N146" s="39"/>
    </row>
    <row r="147" spans="1:14" ht="45" x14ac:dyDescent="0.2">
      <c r="A147" s="109" t="s">
        <v>838</v>
      </c>
      <c r="B147" s="112" t="s">
        <v>370</v>
      </c>
      <c r="C147" s="113" t="s">
        <v>20</v>
      </c>
      <c r="D147" s="46" t="s">
        <v>371</v>
      </c>
      <c r="E147" s="47" t="s">
        <v>102</v>
      </c>
      <c r="F147" s="114">
        <v>1</v>
      </c>
      <c r="G147" s="108">
        <v>81.150000000000006</v>
      </c>
      <c r="H147" s="41">
        <v>0.2354</v>
      </c>
      <c r="I147" s="42">
        <f t="shared" si="36"/>
        <v>100.25271000000001</v>
      </c>
      <c r="J147" s="49">
        <f t="shared" si="37"/>
        <v>0</v>
      </c>
      <c r="K147" s="43">
        <f t="shared" si="38"/>
        <v>100.25271000000001</v>
      </c>
      <c r="L147" s="43">
        <f t="shared" si="39"/>
        <v>100.25271000000001</v>
      </c>
      <c r="M147" s="43"/>
      <c r="N147" s="39"/>
    </row>
    <row r="148" spans="1:14" ht="33.75" x14ac:dyDescent="0.2">
      <c r="A148" s="109" t="s">
        <v>839</v>
      </c>
      <c r="B148" s="112" t="s">
        <v>335</v>
      </c>
      <c r="C148" s="113" t="s">
        <v>20</v>
      </c>
      <c r="D148" s="46" t="s">
        <v>336</v>
      </c>
      <c r="E148" s="47" t="s">
        <v>55</v>
      </c>
      <c r="F148" s="114">
        <v>39</v>
      </c>
      <c r="G148" s="108">
        <v>89.08</v>
      </c>
      <c r="H148" s="41">
        <v>0.2354</v>
      </c>
      <c r="I148" s="42">
        <f t="shared" si="36"/>
        <v>110.049432</v>
      </c>
      <c r="J148" s="49">
        <f t="shared" si="37"/>
        <v>0</v>
      </c>
      <c r="K148" s="43">
        <f t="shared" si="38"/>
        <v>110.049432</v>
      </c>
      <c r="L148" s="43">
        <f t="shared" si="39"/>
        <v>4291.9278480000003</v>
      </c>
      <c r="M148" s="43"/>
      <c r="N148" s="39"/>
    </row>
    <row r="149" spans="1:14" ht="33.75" x14ac:dyDescent="0.2">
      <c r="A149" s="109" t="s">
        <v>840</v>
      </c>
      <c r="B149" s="112" t="s">
        <v>337</v>
      </c>
      <c r="C149" s="113" t="s">
        <v>20</v>
      </c>
      <c r="D149" s="46" t="s">
        <v>338</v>
      </c>
      <c r="E149" s="47" t="s">
        <v>55</v>
      </c>
      <c r="F149" s="114">
        <v>13</v>
      </c>
      <c r="G149" s="108">
        <v>97.14</v>
      </c>
      <c r="H149" s="41">
        <v>0.2354</v>
      </c>
      <c r="I149" s="42">
        <f t="shared" si="36"/>
        <v>120.00675600000001</v>
      </c>
      <c r="J149" s="49">
        <f t="shared" si="37"/>
        <v>0</v>
      </c>
      <c r="K149" s="43">
        <f t="shared" si="38"/>
        <v>120.00675600000001</v>
      </c>
      <c r="L149" s="43">
        <f t="shared" si="39"/>
        <v>1560.0878280000002</v>
      </c>
      <c r="M149" s="43"/>
      <c r="N149" s="39"/>
    </row>
    <row r="150" spans="1:14" ht="22.5" x14ac:dyDescent="0.2">
      <c r="A150" s="109" t="s">
        <v>841</v>
      </c>
      <c r="B150" s="112" t="s">
        <v>339</v>
      </c>
      <c r="C150" s="113" t="s">
        <v>20</v>
      </c>
      <c r="D150" s="46" t="s">
        <v>340</v>
      </c>
      <c r="E150" s="47" t="s">
        <v>55</v>
      </c>
      <c r="F150" s="114">
        <v>24</v>
      </c>
      <c r="G150" s="108">
        <v>54.01</v>
      </c>
      <c r="H150" s="41">
        <v>0.2354</v>
      </c>
      <c r="I150" s="42">
        <f t="shared" si="36"/>
        <v>66.723954000000006</v>
      </c>
      <c r="J150" s="49">
        <f t="shared" si="37"/>
        <v>0</v>
      </c>
      <c r="K150" s="43">
        <f t="shared" si="38"/>
        <v>66.723954000000006</v>
      </c>
      <c r="L150" s="43">
        <f t="shared" si="39"/>
        <v>1601.3748960000003</v>
      </c>
      <c r="M150" s="43"/>
      <c r="N150" s="39"/>
    </row>
    <row r="151" spans="1:14" ht="78.75" x14ac:dyDescent="0.2">
      <c r="A151" s="109" t="s">
        <v>842</v>
      </c>
      <c r="B151" s="112" t="s">
        <v>372</v>
      </c>
      <c r="C151" s="113" t="s">
        <v>20</v>
      </c>
      <c r="D151" s="46" t="s">
        <v>373</v>
      </c>
      <c r="E151" s="47" t="s">
        <v>102</v>
      </c>
      <c r="F151" s="114">
        <v>1</v>
      </c>
      <c r="G151" s="108">
        <v>815.05</v>
      </c>
      <c r="H151" s="41">
        <v>0.2354</v>
      </c>
      <c r="I151" s="42">
        <f t="shared" si="36"/>
        <v>1006.91277</v>
      </c>
      <c r="J151" s="49">
        <f t="shared" si="37"/>
        <v>0</v>
      </c>
      <c r="K151" s="43">
        <f t="shared" si="38"/>
        <v>1006.91277</v>
      </c>
      <c r="L151" s="43">
        <f t="shared" si="39"/>
        <v>1006.91277</v>
      </c>
      <c r="M151" s="43"/>
      <c r="N151" s="39"/>
    </row>
    <row r="152" spans="1:14" ht="56.25" x14ac:dyDescent="0.2">
      <c r="A152" s="109" t="s">
        <v>843</v>
      </c>
      <c r="B152" s="112" t="s">
        <v>374</v>
      </c>
      <c r="C152" s="113" t="s">
        <v>20</v>
      </c>
      <c r="D152" s="46" t="s">
        <v>375</v>
      </c>
      <c r="E152" s="47" t="s">
        <v>102</v>
      </c>
      <c r="F152" s="114">
        <v>17</v>
      </c>
      <c r="G152" s="108">
        <v>354.4</v>
      </c>
      <c r="H152" s="41">
        <v>0.2354</v>
      </c>
      <c r="I152" s="42">
        <f t="shared" si="36"/>
        <v>437.82576</v>
      </c>
      <c r="J152" s="49">
        <f t="shared" si="37"/>
        <v>0</v>
      </c>
      <c r="K152" s="43">
        <f t="shared" si="38"/>
        <v>437.82576</v>
      </c>
      <c r="L152" s="43">
        <f t="shared" si="39"/>
        <v>7443.0379199999998</v>
      </c>
      <c r="M152" s="43"/>
      <c r="N152" s="39"/>
    </row>
    <row r="153" spans="1:14" x14ac:dyDescent="0.2">
      <c r="A153" s="128" t="s">
        <v>844</v>
      </c>
      <c r="B153" s="129"/>
      <c r="C153" s="130"/>
      <c r="D153" s="131" t="s">
        <v>376</v>
      </c>
      <c r="E153" s="38"/>
      <c r="F153" s="137"/>
      <c r="G153" s="133"/>
      <c r="H153" s="58"/>
      <c r="I153" s="57"/>
      <c r="J153" s="56"/>
      <c r="K153" s="55"/>
      <c r="L153" s="55"/>
      <c r="M153" s="55">
        <f>SUM(L154:L172)</f>
        <v>27464.830679520004</v>
      </c>
      <c r="N153" s="39"/>
    </row>
    <row r="154" spans="1:14" ht="45" x14ac:dyDescent="0.2">
      <c r="A154" s="109" t="s">
        <v>845</v>
      </c>
      <c r="B154" s="112" t="s">
        <v>377</v>
      </c>
      <c r="C154" s="113" t="s">
        <v>91</v>
      </c>
      <c r="D154" s="46" t="s">
        <v>378</v>
      </c>
      <c r="E154" s="47" t="s">
        <v>131</v>
      </c>
      <c r="F154" s="114">
        <v>6.22</v>
      </c>
      <c r="G154" s="108">
        <v>209.06</v>
      </c>
      <c r="H154" s="41">
        <v>0.2354</v>
      </c>
      <c r="I154" s="42">
        <f t="shared" ref="I154:I172" si="40">G154*(1+H154)</f>
        <v>258.27272400000004</v>
      </c>
      <c r="J154" s="49">
        <f t="shared" ref="J154:J172" si="41">$J$426</f>
        <v>0</v>
      </c>
      <c r="K154" s="43">
        <f t="shared" ref="K154:K172" si="42">I154*(1-J154)</f>
        <v>258.27272400000004</v>
      </c>
      <c r="L154" s="43">
        <f t="shared" ref="L154:L172" si="43">F154*K154</f>
        <v>1606.4563432800003</v>
      </c>
      <c r="M154" s="43"/>
      <c r="N154" s="39"/>
    </row>
    <row r="155" spans="1:14" ht="45" x14ac:dyDescent="0.2">
      <c r="A155" s="109" t="s">
        <v>846</v>
      </c>
      <c r="B155" s="112" t="s">
        <v>379</v>
      </c>
      <c r="C155" s="113" t="s">
        <v>91</v>
      </c>
      <c r="D155" s="46" t="s">
        <v>380</v>
      </c>
      <c r="E155" s="47" t="s">
        <v>131</v>
      </c>
      <c r="F155" s="114">
        <v>9.3000000000000007</v>
      </c>
      <c r="G155" s="108">
        <v>189.88</v>
      </c>
      <c r="H155" s="41">
        <v>0.2354</v>
      </c>
      <c r="I155" s="42">
        <f t="shared" si="40"/>
        <v>234.577752</v>
      </c>
      <c r="J155" s="49">
        <f t="shared" si="41"/>
        <v>0</v>
      </c>
      <c r="K155" s="43">
        <f t="shared" si="42"/>
        <v>234.577752</v>
      </c>
      <c r="L155" s="43">
        <f t="shared" si="43"/>
        <v>2181.5730936</v>
      </c>
      <c r="M155" s="43"/>
      <c r="N155" s="39"/>
    </row>
    <row r="156" spans="1:14" ht="45" x14ac:dyDescent="0.2">
      <c r="A156" s="109" t="s">
        <v>847</v>
      </c>
      <c r="B156" s="112" t="s">
        <v>381</v>
      </c>
      <c r="C156" s="113" t="s">
        <v>91</v>
      </c>
      <c r="D156" s="46" t="s">
        <v>382</v>
      </c>
      <c r="E156" s="47" t="s">
        <v>131</v>
      </c>
      <c r="F156" s="114">
        <v>3.3</v>
      </c>
      <c r="G156" s="108">
        <v>146.94999999999999</v>
      </c>
      <c r="H156" s="41">
        <v>0.2354</v>
      </c>
      <c r="I156" s="42">
        <f t="shared" si="40"/>
        <v>181.54202999999998</v>
      </c>
      <c r="J156" s="49">
        <f t="shared" si="41"/>
        <v>0</v>
      </c>
      <c r="K156" s="43">
        <f t="shared" si="42"/>
        <v>181.54202999999998</v>
      </c>
      <c r="L156" s="43">
        <f t="shared" si="43"/>
        <v>599.08869899999991</v>
      </c>
      <c r="M156" s="43"/>
      <c r="N156" s="39"/>
    </row>
    <row r="157" spans="1:14" ht="22.5" x14ac:dyDescent="0.2">
      <c r="A157" s="109" t="s">
        <v>848</v>
      </c>
      <c r="B157" s="112" t="s">
        <v>383</v>
      </c>
      <c r="C157" s="113" t="s">
        <v>91</v>
      </c>
      <c r="D157" s="46" t="s">
        <v>384</v>
      </c>
      <c r="E157" s="47" t="s">
        <v>131</v>
      </c>
      <c r="F157" s="114">
        <v>23.42</v>
      </c>
      <c r="G157" s="108">
        <v>66.73</v>
      </c>
      <c r="H157" s="41">
        <v>0.2354</v>
      </c>
      <c r="I157" s="42">
        <f t="shared" si="40"/>
        <v>82.438242000000002</v>
      </c>
      <c r="J157" s="49">
        <f t="shared" si="41"/>
        <v>0</v>
      </c>
      <c r="K157" s="43">
        <f t="shared" si="42"/>
        <v>82.438242000000002</v>
      </c>
      <c r="L157" s="43">
        <f t="shared" si="43"/>
        <v>1930.7036276400001</v>
      </c>
      <c r="M157" s="43"/>
      <c r="N157" s="39"/>
    </row>
    <row r="158" spans="1:14" ht="56.25" x14ac:dyDescent="0.2">
      <c r="A158" s="109" t="s">
        <v>849</v>
      </c>
      <c r="B158" s="112" t="s">
        <v>385</v>
      </c>
      <c r="C158" s="113" t="s">
        <v>20</v>
      </c>
      <c r="D158" s="46" t="s">
        <v>386</v>
      </c>
      <c r="E158" s="47" t="s">
        <v>102</v>
      </c>
      <c r="F158" s="114">
        <v>3</v>
      </c>
      <c r="G158" s="108">
        <v>369.76</v>
      </c>
      <c r="H158" s="41">
        <v>0.2354</v>
      </c>
      <c r="I158" s="42">
        <f t="shared" si="40"/>
        <v>456.80150400000002</v>
      </c>
      <c r="J158" s="49">
        <f t="shared" si="41"/>
        <v>0</v>
      </c>
      <c r="K158" s="43">
        <f t="shared" si="42"/>
        <v>456.80150400000002</v>
      </c>
      <c r="L158" s="43">
        <f t="shared" si="43"/>
        <v>1370.4045120000001</v>
      </c>
      <c r="M158" s="43"/>
      <c r="N158" s="39"/>
    </row>
    <row r="159" spans="1:14" ht="45" x14ac:dyDescent="0.2">
      <c r="A159" s="109" t="s">
        <v>850</v>
      </c>
      <c r="B159" s="112" t="s">
        <v>387</v>
      </c>
      <c r="C159" s="113" t="s">
        <v>20</v>
      </c>
      <c r="D159" s="46" t="s">
        <v>388</v>
      </c>
      <c r="E159" s="47" t="s">
        <v>102</v>
      </c>
      <c r="F159" s="114">
        <v>3</v>
      </c>
      <c r="G159" s="108">
        <v>82.11</v>
      </c>
      <c r="H159" s="41">
        <v>0.2354</v>
      </c>
      <c r="I159" s="42">
        <f t="shared" si="40"/>
        <v>101.438694</v>
      </c>
      <c r="J159" s="49">
        <f t="shared" si="41"/>
        <v>0</v>
      </c>
      <c r="K159" s="43">
        <f t="shared" si="42"/>
        <v>101.438694</v>
      </c>
      <c r="L159" s="43">
        <f t="shared" si="43"/>
        <v>304.31608199999999</v>
      </c>
      <c r="M159" s="43"/>
      <c r="N159" s="39"/>
    </row>
    <row r="160" spans="1:14" ht="56.25" x14ac:dyDescent="0.2">
      <c r="A160" s="109" t="s">
        <v>851</v>
      </c>
      <c r="B160" s="112" t="s">
        <v>389</v>
      </c>
      <c r="C160" s="113" t="s">
        <v>91</v>
      </c>
      <c r="D160" s="46" t="s">
        <v>390</v>
      </c>
      <c r="E160" s="47" t="s">
        <v>102</v>
      </c>
      <c r="F160" s="114">
        <v>4</v>
      </c>
      <c r="G160" s="108">
        <v>552.19000000000005</v>
      </c>
      <c r="H160" s="41">
        <v>0.2354</v>
      </c>
      <c r="I160" s="42">
        <f t="shared" si="40"/>
        <v>682.1755260000001</v>
      </c>
      <c r="J160" s="49">
        <f t="shared" si="41"/>
        <v>0</v>
      </c>
      <c r="K160" s="43">
        <f t="shared" si="42"/>
        <v>682.1755260000001</v>
      </c>
      <c r="L160" s="43">
        <f t="shared" si="43"/>
        <v>2728.7021040000004</v>
      </c>
      <c r="M160" s="43"/>
      <c r="N160" s="39"/>
    </row>
    <row r="161" spans="1:14" ht="56.25" x14ac:dyDescent="0.2">
      <c r="A161" s="109" t="s">
        <v>852</v>
      </c>
      <c r="B161" s="112" t="s">
        <v>391</v>
      </c>
      <c r="C161" s="113" t="s">
        <v>20</v>
      </c>
      <c r="D161" s="46" t="s">
        <v>392</v>
      </c>
      <c r="E161" s="47" t="s">
        <v>102</v>
      </c>
      <c r="F161" s="114">
        <v>6</v>
      </c>
      <c r="G161" s="108">
        <v>297.39</v>
      </c>
      <c r="H161" s="41">
        <v>0.2354</v>
      </c>
      <c r="I161" s="42">
        <f t="shared" si="40"/>
        <v>367.39560599999999</v>
      </c>
      <c r="J161" s="49">
        <f t="shared" si="41"/>
        <v>0</v>
      </c>
      <c r="K161" s="43">
        <f t="shared" si="42"/>
        <v>367.39560599999999</v>
      </c>
      <c r="L161" s="43">
        <f t="shared" si="43"/>
        <v>2204.3736359999998</v>
      </c>
      <c r="M161" s="43"/>
      <c r="N161" s="39"/>
    </row>
    <row r="162" spans="1:14" ht="45" x14ac:dyDescent="0.2">
      <c r="A162" s="109" t="s">
        <v>853</v>
      </c>
      <c r="B162" s="112" t="s">
        <v>393</v>
      </c>
      <c r="C162" s="113" t="s">
        <v>20</v>
      </c>
      <c r="D162" s="46" t="s">
        <v>394</v>
      </c>
      <c r="E162" s="47" t="s">
        <v>102</v>
      </c>
      <c r="F162" s="114">
        <v>10</v>
      </c>
      <c r="G162" s="108">
        <v>68.42</v>
      </c>
      <c r="H162" s="41">
        <v>0.2354</v>
      </c>
      <c r="I162" s="42">
        <f t="shared" si="40"/>
        <v>84.526068000000009</v>
      </c>
      <c r="J162" s="49">
        <f t="shared" si="41"/>
        <v>0</v>
      </c>
      <c r="K162" s="43">
        <f t="shared" si="42"/>
        <v>84.526068000000009</v>
      </c>
      <c r="L162" s="43">
        <f t="shared" si="43"/>
        <v>845.26068000000009</v>
      </c>
      <c r="M162" s="43"/>
      <c r="N162" s="39"/>
    </row>
    <row r="163" spans="1:14" ht="90" x14ac:dyDescent="0.2">
      <c r="A163" s="109" t="s">
        <v>854</v>
      </c>
      <c r="B163" s="112" t="s">
        <v>395</v>
      </c>
      <c r="C163" s="113" t="s">
        <v>20</v>
      </c>
      <c r="D163" s="46" t="s">
        <v>396</v>
      </c>
      <c r="E163" s="47" t="s">
        <v>102</v>
      </c>
      <c r="F163" s="114">
        <v>2</v>
      </c>
      <c r="G163" s="108">
        <v>211.21</v>
      </c>
      <c r="H163" s="41">
        <v>0.2354</v>
      </c>
      <c r="I163" s="42">
        <f t="shared" si="40"/>
        <v>260.92883399999999</v>
      </c>
      <c r="J163" s="49">
        <f t="shared" si="41"/>
        <v>0</v>
      </c>
      <c r="K163" s="43">
        <f t="shared" si="42"/>
        <v>260.92883399999999</v>
      </c>
      <c r="L163" s="43">
        <f t="shared" si="43"/>
        <v>521.85766799999999</v>
      </c>
      <c r="M163" s="43"/>
      <c r="N163" s="39"/>
    </row>
    <row r="164" spans="1:14" ht="67.5" x14ac:dyDescent="0.2">
      <c r="A164" s="109" t="s">
        <v>855</v>
      </c>
      <c r="B164" s="112" t="s">
        <v>397</v>
      </c>
      <c r="C164" s="113" t="s">
        <v>91</v>
      </c>
      <c r="D164" s="46" t="s">
        <v>398</v>
      </c>
      <c r="E164" s="47" t="s">
        <v>102</v>
      </c>
      <c r="F164" s="114">
        <v>1</v>
      </c>
      <c r="G164" s="108">
        <v>665.32</v>
      </c>
      <c r="H164" s="41">
        <v>0.2354</v>
      </c>
      <c r="I164" s="42">
        <f t="shared" si="40"/>
        <v>821.93632800000012</v>
      </c>
      <c r="J164" s="49">
        <f t="shared" si="41"/>
        <v>0</v>
      </c>
      <c r="K164" s="43">
        <f t="shared" si="42"/>
        <v>821.93632800000012</v>
      </c>
      <c r="L164" s="43">
        <f t="shared" si="43"/>
        <v>821.93632800000012</v>
      </c>
      <c r="M164" s="43"/>
      <c r="N164" s="39"/>
    </row>
    <row r="165" spans="1:14" ht="56.25" x14ac:dyDescent="0.2">
      <c r="A165" s="109" t="s">
        <v>856</v>
      </c>
      <c r="B165" s="112" t="s">
        <v>399</v>
      </c>
      <c r="C165" s="113" t="s">
        <v>20</v>
      </c>
      <c r="D165" s="46" t="s">
        <v>400</v>
      </c>
      <c r="E165" s="47" t="s">
        <v>102</v>
      </c>
      <c r="F165" s="114">
        <v>8</v>
      </c>
      <c r="G165" s="108">
        <v>429.79</v>
      </c>
      <c r="H165" s="41">
        <v>0.2354</v>
      </c>
      <c r="I165" s="42">
        <f t="shared" si="40"/>
        <v>530.96256600000004</v>
      </c>
      <c r="J165" s="49">
        <f t="shared" si="41"/>
        <v>0</v>
      </c>
      <c r="K165" s="43">
        <f t="shared" si="42"/>
        <v>530.96256600000004</v>
      </c>
      <c r="L165" s="43">
        <f t="shared" si="43"/>
        <v>4247.7005280000003</v>
      </c>
      <c r="M165" s="43"/>
      <c r="N165" s="39"/>
    </row>
    <row r="166" spans="1:14" ht="33.75" x14ac:dyDescent="0.2">
      <c r="A166" s="109" t="s">
        <v>857</v>
      </c>
      <c r="B166" s="112" t="s">
        <v>401</v>
      </c>
      <c r="C166" s="113" t="s">
        <v>20</v>
      </c>
      <c r="D166" s="46" t="s">
        <v>402</v>
      </c>
      <c r="E166" s="47" t="s">
        <v>102</v>
      </c>
      <c r="F166" s="114">
        <v>8</v>
      </c>
      <c r="G166" s="108">
        <v>32.729999999999997</v>
      </c>
      <c r="H166" s="41">
        <v>0.2354</v>
      </c>
      <c r="I166" s="42">
        <f t="shared" si="40"/>
        <v>40.434641999999997</v>
      </c>
      <c r="J166" s="49">
        <f t="shared" si="41"/>
        <v>0</v>
      </c>
      <c r="K166" s="43">
        <f t="shared" si="42"/>
        <v>40.434641999999997</v>
      </c>
      <c r="L166" s="43">
        <f t="shared" si="43"/>
        <v>323.47713599999997</v>
      </c>
      <c r="M166" s="43"/>
      <c r="N166" s="39"/>
    </row>
    <row r="167" spans="1:14" ht="78.75" x14ac:dyDescent="0.2">
      <c r="A167" s="109" t="s">
        <v>858</v>
      </c>
      <c r="B167" s="112" t="s">
        <v>403</v>
      </c>
      <c r="C167" s="113" t="s">
        <v>20</v>
      </c>
      <c r="D167" s="46" t="s">
        <v>404</v>
      </c>
      <c r="E167" s="47" t="s">
        <v>102</v>
      </c>
      <c r="F167" s="114">
        <v>3</v>
      </c>
      <c r="G167" s="108">
        <v>661.85</v>
      </c>
      <c r="H167" s="41">
        <v>0.2354</v>
      </c>
      <c r="I167" s="42">
        <f t="shared" si="40"/>
        <v>817.64949000000001</v>
      </c>
      <c r="J167" s="49">
        <f t="shared" si="41"/>
        <v>0</v>
      </c>
      <c r="K167" s="43">
        <f t="shared" si="42"/>
        <v>817.64949000000001</v>
      </c>
      <c r="L167" s="43">
        <f t="shared" si="43"/>
        <v>2452.9484700000003</v>
      </c>
      <c r="M167" s="43"/>
      <c r="N167" s="39"/>
    </row>
    <row r="168" spans="1:14" ht="22.5" x14ac:dyDescent="0.2">
      <c r="A168" s="109" t="s">
        <v>859</v>
      </c>
      <c r="B168" s="112" t="s">
        <v>405</v>
      </c>
      <c r="C168" s="113" t="s">
        <v>43</v>
      </c>
      <c r="D168" s="46" t="s">
        <v>406</v>
      </c>
      <c r="E168" s="47" t="s">
        <v>102</v>
      </c>
      <c r="F168" s="114">
        <v>3</v>
      </c>
      <c r="G168" s="108">
        <v>176.74</v>
      </c>
      <c r="H168" s="41">
        <v>0.2354</v>
      </c>
      <c r="I168" s="42">
        <f t="shared" si="40"/>
        <v>218.34459600000002</v>
      </c>
      <c r="J168" s="49">
        <f t="shared" si="41"/>
        <v>0</v>
      </c>
      <c r="K168" s="43">
        <f t="shared" si="42"/>
        <v>218.34459600000002</v>
      </c>
      <c r="L168" s="43">
        <f t="shared" si="43"/>
        <v>655.03378800000007</v>
      </c>
      <c r="M168" s="43"/>
      <c r="N168" s="39"/>
    </row>
    <row r="169" spans="1:14" ht="45" x14ac:dyDescent="0.2">
      <c r="A169" s="109" t="s">
        <v>860</v>
      </c>
      <c r="B169" s="112" t="s">
        <v>407</v>
      </c>
      <c r="C169" s="113" t="s">
        <v>20</v>
      </c>
      <c r="D169" s="46" t="s">
        <v>408</v>
      </c>
      <c r="E169" s="47" t="s">
        <v>102</v>
      </c>
      <c r="F169" s="114">
        <v>8</v>
      </c>
      <c r="G169" s="108">
        <v>270.10000000000002</v>
      </c>
      <c r="H169" s="41">
        <v>0.2354</v>
      </c>
      <c r="I169" s="42">
        <f t="shared" si="40"/>
        <v>333.68154000000004</v>
      </c>
      <c r="J169" s="49">
        <f t="shared" si="41"/>
        <v>0</v>
      </c>
      <c r="K169" s="43">
        <f t="shared" si="42"/>
        <v>333.68154000000004</v>
      </c>
      <c r="L169" s="43">
        <f t="shared" si="43"/>
        <v>2669.4523200000003</v>
      </c>
      <c r="M169" s="43"/>
      <c r="N169" s="39"/>
    </row>
    <row r="170" spans="1:14" ht="45" x14ac:dyDescent="0.2">
      <c r="A170" s="109" t="s">
        <v>861</v>
      </c>
      <c r="B170" s="112" t="s">
        <v>409</v>
      </c>
      <c r="C170" s="113" t="s">
        <v>20</v>
      </c>
      <c r="D170" s="46" t="s">
        <v>410</v>
      </c>
      <c r="E170" s="47" t="s">
        <v>102</v>
      </c>
      <c r="F170" s="114">
        <v>1</v>
      </c>
      <c r="G170" s="108">
        <v>462.89</v>
      </c>
      <c r="H170" s="41">
        <v>0.2354</v>
      </c>
      <c r="I170" s="42">
        <f t="shared" si="40"/>
        <v>571.85430599999995</v>
      </c>
      <c r="J170" s="49">
        <f t="shared" si="41"/>
        <v>0</v>
      </c>
      <c r="K170" s="43">
        <f t="shared" si="42"/>
        <v>571.85430599999995</v>
      </c>
      <c r="L170" s="43">
        <f t="shared" si="43"/>
        <v>571.85430599999995</v>
      </c>
      <c r="M170" s="43"/>
      <c r="N170" s="39"/>
    </row>
    <row r="171" spans="1:14" ht="33.75" x14ac:dyDescent="0.2">
      <c r="A171" s="109" t="s">
        <v>862</v>
      </c>
      <c r="B171" s="112" t="s">
        <v>411</v>
      </c>
      <c r="C171" s="113" t="s">
        <v>20</v>
      </c>
      <c r="D171" s="46" t="s">
        <v>412</v>
      </c>
      <c r="E171" s="47" t="s">
        <v>102</v>
      </c>
      <c r="F171" s="114">
        <v>5</v>
      </c>
      <c r="G171" s="108">
        <v>76.67</v>
      </c>
      <c r="H171" s="41">
        <v>0.2354</v>
      </c>
      <c r="I171" s="42">
        <f t="shared" si="40"/>
        <v>94.718118000000004</v>
      </c>
      <c r="J171" s="49">
        <f t="shared" si="41"/>
        <v>0</v>
      </c>
      <c r="K171" s="43">
        <f t="shared" si="42"/>
        <v>94.718118000000004</v>
      </c>
      <c r="L171" s="43">
        <f t="shared" si="43"/>
        <v>473.59059000000002</v>
      </c>
      <c r="M171" s="43"/>
      <c r="N171" s="39"/>
    </row>
    <row r="172" spans="1:14" ht="33.75" x14ac:dyDescent="0.2">
      <c r="A172" s="109" t="s">
        <v>863</v>
      </c>
      <c r="B172" s="112" t="s">
        <v>413</v>
      </c>
      <c r="C172" s="113" t="s">
        <v>20</v>
      </c>
      <c r="D172" s="46" t="s">
        <v>414</v>
      </c>
      <c r="E172" s="47" t="s">
        <v>102</v>
      </c>
      <c r="F172" s="114">
        <v>1</v>
      </c>
      <c r="G172" s="108">
        <v>773.92</v>
      </c>
      <c r="H172" s="41">
        <v>0.2354</v>
      </c>
      <c r="I172" s="42">
        <f t="shared" si="40"/>
        <v>956.10076800000002</v>
      </c>
      <c r="J172" s="49">
        <f t="shared" si="41"/>
        <v>0</v>
      </c>
      <c r="K172" s="43">
        <f t="shared" si="42"/>
        <v>956.10076800000002</v>
      </c>
      <c r="L172" s="43">
        <f t="shared" si="43"/>
        <v>956.10076800000002</v>
      </c>
      <c r="M172" s="43"/>
      <c r="N172" s="39"/>
    </row>
    <row r="173" spans="1:14" x14ac:dyDescent="0.2">
      <c r="A173" s="128" t="s">
        <v>864</v>
      </c>
      <c r="B173" s="129"/>
      <c r="C173" s="130"/>
      <c r="D173" s="131" t="s">
        <v>415</v>
      </c>
      <c r="E173" s="38"/>
      <c r="F173" s="137"/>
      <c r="G173" s="133"/>
      <c r="H173" s="58"/>
      <c r="I173" s="57"/>
      <c r="J173" s="56"/>
      <c r="K173" s="55"/>
      <c r="L173" s="55"/>
      <c r="M173" s="55">
        <f>SUM(L174:L182)</f>
        <v>23750.750310000003</v>
      </c>
      <c r="N173" s="39"/>
    </row>
    <row r="174" spans="1:14" ht="56.25" x14ac:dyDescent="0.2">
      <c r="A174" s="109" t="s">
        <v>865</v>
      </c>
      <c r="B174" s="112" t="s">
        <v>348</v>
      </c>
      <c r="C174" s="113" t="s">
        <v>20</v>
      </c>
      <c r="D174" s="46" t="s">
        <v>349</v>
      </c>
      <c r="E174" s="47" t="s">
        <v>131</v>
      </c>
      <c r="F174" s="114">
        <v>20</v>
      </c>
      <c r="G174" s="108">
        <v>17.91</v>
      </c>
      <c r="H174" s="41">
        <v>0.2354</v>
      </c>
      <c r="I174" s="42">
        <f t="shared" ref="I174:I182" si="44">G174*(1+H174)</f>
        <v>22.126014000000001</v>
      </c>
      <c r="J174" s="49">
        <f t="shared" ref="J174:J182" si="45">$J$426</f>
        <v>0</v>
      </c>
      <c r="K174" s="43">
        <f t="shared" ref="K174:K182" si="46">I174*(1-J174)</f>
        <v>22.126014000000001</v>
      </c>
      <c r="L174" s="43">
        <f t="shared" ref="L174:L182" si="47">F174*K174</f>
        <v>442.52028000000001</v>
      </c>
      <c r="M174" s="43"/>
      <c r="N174" s="39"/>
    </row>
    <row r="175" spans="1:14" ht="45" x14ac:dyDescent="0.2">
      <c r="A175" s="109" t="s">
        <v>866</v>
      </c>
      <c r="B175" s="112" t="s">
        <v>350</v>
      </c>
      <c r="C175" s="113" t="s">
        <v>20</v>
      </c>
      <c r="D175" s="46" t="s">
        <v>351</v>
      </c>
      <c r="E175" s="47" t="s">
        <v>131</v>
      </c>
      <c r="F175" s="114">
        <v>23</v>
      </c>
      <c r="G175" s="108">
        <v>77.510000000000005</v>
      </c>
      <c r="H175" s="41">
        <v>0.2354</v>
      </c>
      <c r="I175" s="42">
        <f t="shared" si="44"/>
        <v>95.755854000000014</v>
      </c>
      <c r="J175" s="49">
        <f t="shared" si="45"/>
        <v>0</v>
      </c>
      <c r="K175" s="43">
        <f t="shared" si="46"/>
        <v>95.755854000000014</v>
      </c>
      <c r="L175" s="43">
        <f t="shared" si="47"/>
        <v>2202.3846420000004</v>
      </c>
      <c r="M175" s="43"/>
      <c r="N175" s="39"/>
    </row>
    <row r="176" spans="1:14" ht="33.75" x14ac:dyDescent="0.2">
      <c r="A176" s="109" t="s">
        <v>867</v>
      </c>
      <c r="B176" s="112" t="s">
        <v>335</v>
      </c>
      <c r="C176" s="113" t="s">
        <v>20</v>
      </c>
      <c r="D176" s="46" t="s">
        <v>336</v>
      </c>
      <c r="E176" s="47" t="s">
        <v>55</v>
      </c>
      <c r="F176" s="114">
        <v>8</v>
      </c>
      <c r="G176" s="108">
        <v>89.08</v>
      </c>
      <c r="H176" s="41">
        <v>0.2354</v>
      </c>
      <c r="I176" s="42">
        <f t="shared" si="44"/>
        <v>110.049432</v>
      </c>
      <c r="J176" s="49">
        <f t="shared" si="45"/>
        <v>0</v>
      </c>
      <c r="K176" s="43">
        <f t="shared" si="46"/>
        <v>110.049432</v>
      </c>
      <c r="L176" s="43">
        <f t="shared" si="47"/>
        <v>880.39545599999997</v>
      </c>
      <c r="M176" s="43"/>
      <c r="N176" s="39"/>
    </row>
    <row r="177" spans="1:14" ht="33.75" x14ac:dyDescent="0.2">
      <c r="A177" s="109" t="s">
        <v>868</v>
      </c>
      <c r="B177" s="112" t="s">
        <v>337</v>
      </c>
      <c r="C177" s="113" t="s">
        <v>20</v>
      </c>
      <c r="D177" s="46" t="s">
        <v>338</v>
      </c>
      <c r="E177" s="47" t="s">
        <v>55</v>
      </c>
      <c r="F177" s="114">
        <v>3</v>
      </c>
      <c r="G177" s="108">
        <v>97.14</v>
      </c>
      <c r="H177" s="41">
        <v>0.2354</v>
      </c>
      <c r="I177" s="42">
        <f t="shared" si="44"/>
        <v>120.00675600000001</v>
      </c>
      <c r="J177" s="49">
        <f t="shared" si="45"/>
        <v>0</v>
      </c>
      <c r="K177" s="43">
        <f t="shared" si="46"/>
        <v>120.00675600000001</v>
      </c>
      <c r="L177" s="43">
        <f t="shared" si="47"/>
        <v>360.02026800000004</v>
      </c>
      <c r="M177" s="43"/>
      <c r="N177" s="39"/>
    </row>
    <row r="178" spans="1:14" ht="22.5" x14ac:dyDescent="0.2">
      <c r="A178" s="109" t="s">
        <v>869</v>
      </c>
      <c r="B178" s="112" t="s">
        <v>339</v>
      </c>
      <c r="C178" s="113" t="s">
        <v>20</v>
      </c>
      <c r="D178" s="46" t="s">
        <v>340</v>
      </c>
      <c r="E178" s="47" t="s">
        <v>55</v>
      </c>
      <c r="F178" s="114">
        <v>2</v>
      </c>
      <c r="G178" s="108">
        <v>54.01</v>
      </c>
      <c r="H178" s="41">
        <v>0.2354</v>
      </c>
      <c r="I178" s="42">
        <f t="shared" si="44"/>
        <v>66.723954000000006</v>
      </c>
      <c r="J178" s="49">
        <f t="shared" si="45"/>
        <v>0</v>
      </c>
      <c r="K178" s="43">
        <f t="shared" si="46"/>
        <v>66.723954000000006</v>
      </c>
      <c r="L178" s="43">
        <f t="shared" si="47"/>
        <v>133.44790800000001</v>
      </c>
      <c r="M178" s="43"/>
      <c r="N178" s="39"/>
    </row>
    <row r="179" spans="1:14" ht="56.25" x14ac:dyDescent="0.2">
      <c r="A179" s="109" t="s">
        <v>870</v>
      </c>
      <c r="B179" s="112" t="s">
        <v>416</v>
      </c>
      <c r="C179" s="113" t="s">
        <v>20</v>
      </c>
      <c r="D179" s="46" t="s">
        <v>417</v>
      </c>
      <c r="E179" s="47" t="s">
        <v>102</v>
      </c>
      <c r="F179" s="114">
        <v>1</v>
      </c>
      <c r="G179" s="108">
        <v>4684.41</v>
      </c>
      <c r="H179" s="41">
        <v>0.2354</v>
      </c>
      <c r="I179" s="42">
        <f t="shared" si="44"/>
        <v>5787.1201140000003</v>
      </c>
      <c r="J179" s="49">
        <f t="shared" si="45"/>
        <v>0</v>
      </c>
      <c r="K179" s="43">
        <f t="shared" si="46"/>
        <v>5787.1201140000003</v>
      </c>
      <c r="L179" s="43">
        <f t="shared" si="47"/>
        <v>5787.1201140000003</v>
      </c>
      <c r="M179" s="43"/>
      <c r="N179" s="39"/>
    </row>
    <row r="180" spans="1:14" ht="56.25" x14ac:dyDescent="0.2">
      <c r="A180" s="109" t="s">
        <v>871</v>
      </c>
      <c r="B180" s="112" t="s">
        <v>418</v>
      </c>
      <c r="C180" s="113" t="s">
        <v>20</v>
      </c>
      <c r="D180" s="46" t="s">
        <v>419</v>
      </c>
      <c r="E180" s="47" t="s">
        <v>102</v>
      </c>
      <c r="F180" s="114">
        <v>1</v>
      </c>
      <c r="G180" s="108">
        <v>5690.75</v>
      </c>
      <c r="H180" s="41">
        <v>0.2354</v>
      </c>
      <c r="I180" s="42">
        <f t="shared" si="44"/>
        <v>7030.3525500000005</v>
      </c>
      <c r="J180" s="49">
        <f t="shared" si="45"/>
        <v>0</v>
      </c>
      <c r="K180" s="43">
        <f t="shared" si="46"/>
        <v>7030.3525500000005</v>
      </c>
      <c r="L180" s="43">
        <f t="shared" si="47"/>
        <v>7030.3525500000005</v>
      </c>
      <c r="M180" s="43"/>
      <c r="N180" s="39"/>
    </row>
    <row r="181" spans="1:14" ht="56.25" x14ac:dyDescent="0.2">
      <c r="A181" s="109" t="s">
        <v>872</v>
      </c>
      <c r="B181" s="112" t="s">
        <v>420</v>
      </c>
      <c r="C181" s="113" t="s">
        <v>20</v>
      </c>
      <c r="D181" s="46" t="s">
        <v>421</v>
      </c>
      <c r="E181" s="47" t="s">
        <v>102</v>
      </c>
      <c r="F181" s="114">
        <v>1</v>
      </c>
      <c r="G181" s="108">
        <v>5304.38</v>
      </c>
      <c r="H181" s="41">
        <v>0.2354</v>
      </c>
      <c r="I181" s="42">
        <f t="shared" si="44"/>
        <v>6553.0310520000003</v>
      </c>
      <c r="J181" s="49">
        <f t="shared" si="45"/>
        <v>0</v>
      </c>
      <c r="K181" s="43">
        <f t="shared" si="46"/>
        <v>6553.0310520000003</v>
      </c>
      <c r="L181" s="43">
        <f t="shared" si="47"/>
        <v>6553.0310520000003</v>
      </c>
      <c r="M181" s="43"/>
      <c r="N181" s="39"/>
    </row>
    <row r="182" spans="1:14" ht="45" x14ac:dyDescent="0.2">
      <c r="A182" s="109" t="s">
        <v>873</v>
      </c>
      <c r="B182" s="112" t="s">
        <v>422</v>
      </c>
      <c r="C182" s="113" t="s">
        <v>20</v>
      </c>
      <c r="D182" s="46" t="s">
        <v>423</v>
      </c>
      <c r="E182" s="47" t="s">
        <v>102</v>
      </c>
      <c r="F182" s="114">
        <v>1</v>
      </c>
      <c r="G182" s="108">
        <v>292.60000000000002</v>
      </c>
      <c r="H182" s="41">
        <v>0.2354</v>
      </c>
      <c r="I182" s="42">
        <f t="shared" si="44"/>
        <v>361.47804000000002</v>
      </c>
      <c r="J182" s="49">
        <f t="shared" si="45"/>
        <v>0</v>
      </c>
      <c r="K182" s="43">
        <f t="shared" si="46"/>
        <v>361.47804000000002</v>
      </c>
      <c r="L182" s="43">
        <f t="shared" si="47"/>
        <v>361.47804000000002</v>
      </c>
      <c r="M182" s="43"/>
      <c r="N182" s="39"/>
    </row>
    <row r="183" spans="1:14" x14ac:dyDescent="0.2">
      <c r="A183" s="124">
        <v>10</v>
      </c>
      <c r="B183" s="125"/>
      <c r="C183" s="126"/>
      <c r="D183" s="60" t="s">
        <v>424</v>
      </c>
      <c r="E183" s="37"/>
      <c r="F183" s="127"/>
      <c r="G183" s="122"/>
      <c r="H183" s="54"/>
      <c r="I183" s="53"/>
      <c r="J183" s="64"/>
      <c r="K183" s="59"/>
      <c r="L183" s="59"/>
      <c r="M183" s="115"/>
      <c r="N183" s="48">
        <f>M184+M215+M243+M320</f>
        <v>99283.926121439988</v>
      </c>
    </row>
    <row r="184" spans="1:14" x14ac:dyDescent="0.2">
      <c r="A184" s="128" t="s">
        <v>874</v>
      </c>
      <c r="B184" s="129"/>
      <c r="C184" s="130"/>
      <c r="D184" s="131" t="s">
        <v>426</v>
      </c>
      <c r="E184" s="38"/>
      <c r="F184" s="137"/>
      <c r="G184" s="133"/>
      <c r="H184" s="58"/>
      <c r="I184" s="57"/>
      <c r="J184" s="56"/>
      <c r="K184" s="55"/>
      <c r="L184" s="55"/>
      <c r="M184" s="55">
        <f>SUM(M185:M206)</f>
        <v>33541.742030639994</v>
      </c>
      <c r="N184" s="39"/>
    </row>
    <row r="185" spans="1:14" x14ac:dyDescent="0.2">
      <c r="A185" s="128" t="s">
        <v>875</v>
      </c>
      <c r="B185" s="129"/>
      <c r="C185" s="130"/>
      <c r="D185" s="131" t="s">
        <v>427</v>
      </c>
      <c r="E185" s="38"/>
      <c r="F185" s="137"/>
      <c r="G185" s="133"/>
      <c r="H185" s="58"/>
      <c r="I185" s="57"/>
      <c r="J185" s="56"/>
      <c r="K185" s="55"/>
      <c r="L185" s="55"/>
      <c r="M185" s="55">
        <f>SUM(L186:L191)</f>
        <v>3281.8771620000002</v>
      </c>
      <c r="N185" s="39"/>
    </row>
    <row r="186" spans="1:14" ht="67.5" x14ac:dyDescent="0.2">
      <c r="A186" s="109" t="s">
        <v>876</v>
      </c>
      <c r="B186" s="112" t="s">
        <v>428</v>
      </c>
      <c r="C186" s="113" t="s">
        <v>20</v>
      </c>
      <c r="D186" s="46" t="s">
        <v>429</v>
      </c>
      <c r="E186" s="47" t="s">
        <v>102</v>
      </c>
      <c r="F186" s="114">
        <v>1</v>
      </c>
      <c r="G186" s="108">
        <v>317.76</v>
      </c>
      <c r="H186" s="41">
        <v>0.2354</v>
      </c>
      <c r="I186" s="42">
        <f t="shared" ref="I186:I191" si="48">G186*(1+H186)</f>
        <v>392.56070399999999</v>
      </c>
      <c r="J186" s="49">
        <f t="shared" ref="J186:J191" si="49">$J$426</f>
        <v>0</v>
      </c>
      <c r="K186" s="43">
        <f t="shared" ref="K186:K191" si="50">I186*(1-J186)</f>
        <v>392.56070399999999</v>
      </c>
      <c r="L186" s="43">
        <f t="shared" ref="L186:L191" si="51">F186*K186</f>
        <v>392.56070399999999</v>
      </c>
      <c r="M186" s="43"/>
      <c r="N186" s="39"/>
    </row>
    <row r="187" spans="1:14" ht="22.5" x14ac:dyDescent="0.2">
      <c r="A187" s="109" t="s">
        <v>877</v>
      </c>
      <c r="B187" s="112" t="s">
        <v>430</v>
      </c>
      <c r="C187" s="113" t="s">
        <v>91</v>
      </c>
      <c r="D187" s="46" t="s">
        <v>431</v>
      </c>
      <c r="E187" s="47" t="s">
        <v>40</v>
      </c>
      <c r="F187" s="114">
        <v>2</v>
      </c>
      <c r="G187" s="108">
        <v>157.16</v>
      </c>
      <c r="H187" s="41">
        <v>0.2354</v>
      </c>
      <c r="I187" s="42">
        <f t="shared" si="48"/>
        <v>194.15546399999999</v>
      </c>
      <c r="J187" s="49">
        <f t="shared" si="49"/>
        <v>0</v>
      </c>
      <c r="K187" s="43">
        <f t="shared" si="50"/>
        <v>194.15546399999999</v>
      </c>
      <c r="L187" s="43">
        <f t="shared" si="51"/>
        <v>388.31092799999999</v>
      </c>
      <c r="M187" s="43"/>
      <c r="N187" s="39"/>
    </row>
    <row r="188" spans="1:14" ht="33.75" x14ac:dyDescent="0.2">
      <c r="A188" s="109" t="s">
        <v>878</v>
      </c>
      <c r="B188" s="112" t="s">
        <v>432</v>
      </c>
      <c r="C188" s="113" t="s">
        <v>91</v>
      </c>
      <c r="D188" s="46" t="s">
        <v>433</v>
      </c>
      <c r="E188" s="47" t="s">
        <v>40</v>
      </c>
      <c r="F188" s="114">
        <v>1</v>
      </c>
      <c r="G188" s="108">
        <v>124.75</v>
      </c>
      <c r="H188" s="41">
        <v>0.2354</v>
      </c>
      <c r="I188" s="42">
        <f t="shared" si="48"/>
        <v>154.11615</v>
      </c>
      <c r="J188" s="49">
        <f t="shared" si="49"/>
        <v>0</v>
      </c>
      <c r="K188" s="43">
        <f t="shared" si="50"/>
        <v>154.11615</v>
      </c>
      <c r="L188" s="43">
        <f t="shared" si="51"/>
        <v>154.11615</v>
      </c>
      <c r="M188" s="43"/>
      <c r="N188" s="39"/>
    </row>
    <row r="189" spans="1:14" ht="33.75" x14ac:dyDescent="0.2">
      <c r="A189" s="109" t="s">
        <v>879</v>
      </c>
      <c r="B189" s="112" t="s">
        <v>434</v>
      </c>
      <c r="C189" s="113" t="s">
        <v>91</v>
      </c>
      <c r="D189" s="46" t="s">
        <v>435</v>
      </c>
      <c r="E189" s="47" t="s">
        <v>40</v>
      </c>
      <c r="F189" s="114">
        <v>1</v>
      </c>
      <c r="G189" s="108">
        <v>160.21</v>
      </c>
      <c r="H189" s="41">
        <v>0.2354</v>
      </c>
      <c r="I189" s="42">
        <f t="shared" si="48"/>
        <v>197.92343400000001</v>
      </c>
      <c r="J189" s="49">
        <f t="shared" si="49"/>
        <v>0</v>
      </c>
      <c r="K189" s="43">
        <f t="shared" si="50"/>
        <v>197.92343400000001</v>
      </c>
      <c r="L189" s="43">
        <f t="shared" si="51"/>
        <v>197.92343400000001</v>
      </c>
      <c r="M189" s="43"/>
      <c r="N189" s="39"/>
    </row>
    <row r="190" spans="1:14" ht="22.5" x14ac:dyDescent="0.2">
      <c r="A190" s="109" t="s">
        <v>880</v>
      </c>
      <c r="B190" s="112"/>
      <c r="C190" s="113"/>
      <c r="D190" s="46" t="s">
        <v>436</v>
      </c>
      <c r="E190" s="47"/>
      <c r="F190" s="114"/>
      <c r="G190" s="108"/>
      <c r="H190" s="41">
        <v>0.2354</v>
      </c>
      <c r="I190" s="42">
        <f t="shared" si="48"/>
        <v>0</v>
      </c>
      <c r="J190" s="49">
        <f t="shared" si="49"/>
        <v>0</v>
      </c>
      <c r="K190" s="43">
        <f t="shared" si="50"/>
        <v>0</v>
      </c>
      <c r="L190" s="43">
        <f t="shared" si="51"/>
        <v>0</v>
      </c>
      <c r="M190" s="43"/>
      <c r="N190" s="39"/>
    </row>
    <row r="191" spans="1:14" ht="22.5" x14ac:dyDescent="0.2">
      <c r="A191" s="109" t="s">
        <v>881</v>
      </c>
      <c r="B191" s="112" t="s">
        <v>437</v>
      </c>
      <c r="C191" s="113" t="s">
        <v>91</v>
      </c>
      <c r="D191" s="46" t="s">
        <v>438</v>
      </c>
      <c r="E191" s="47" t="s">
        <v>40</v>
      </c>
      <c r="F191" s="114">
        <v>1</v>
      </c>
      <c r="G191" s="108">
        <v>1739.49</v>
      </c>
      <c r="H191" s="41">
        <v>0.2354</v>
      </c>
      <c r="I191" s="42">
        <f t="shared" si="48"/>
        <v>2148.9659460000003</v>
      </c>
      <c r="J191" s="49">
        <f t="shared" si="49"/>
        <v>0</v>
      </c>
      <c r="K191" s="43">
        <f t="shared" si="50"/>
        <v>2148.9659460000003</v>
      </c>
      <c r="L191" s="43">
        <f t="shared" si="51"/>
        <v>2148.9659460000003</v>
      </c>
      <c r="M191" s="43"/>
      <c r="N191" s="39"/>
    </row>
    <row r="192" spans="1:14" x14ac:dyDescent="0.2">
      <c r="A192" s="128" t="s">
        <v>882</v>
      </c>
      <c r="B192" s="129"/>
      <c r="C192" s="130"/>
      <c r="D192" s="131" t="s">
        <v>439</v>
      </c>
      <c r="E192" s="38"/>
      <c r="F192" s="137"/>
      <c r="G192" s="133"/>
      <c r="H192" s="58"/>
      <c r="I192" s="57"/>
      <c r="J192" s="56"/>
      <c r="K192" s="55"/>
      <c r="L192" s="55"/>
      <c r="M192" s="55">
        <f>SUM(L193:L198)</f>
        <v>15511.758500639999</v>
      </c>
      <c r="N192" s="39"/>
    </row>
    <row r="193" spans="1:14" ht="45" x14ac:dyDescent="0.2">
      <c r="A193" s="109" t="s">
        <v>883</v>
      </c>
      <c r="B193" s="112" t="s">
        <v>440</v>
      </c>
      <c r="C193" s="113" t="s">
        <v>20</v>
      </c>
      <c r="D193" s="46" t="s">
        <v>441</v>
      </c>
      <c r="E193" s="47" t="s">
        <v>131</v>
      </c>
      <c r="F193" s="114">
        <v>64</v>
      </c>
      <c r="G193" s="108">
        <v>33</v>
      </c>
      <c r="H193" s="41">
        <v>0.2354</v>
      </c>
      <c r="I193" s="42">
        <f t="shared" ref="I193:I198" si="52">G193*(1+H193)</f>
        <v>40.7682</v>
      </c>
      <c r="J193" s="49">
        <f t="shared" ref="J193:J198" si="53">$J$426</f>
        <v>0</v>
      </c>
      <c r="K193" s="43">
        <f t="shared" ref="K193:K198" si="54">I193*(1-J193)</f>
        <v>40.7682</v>
      </c>
      <c r="L193" s="43">
        <f t="shared" ref="L193:L198" si="55">F193*K193</f>
        <v>2609.1648</v>
      </c>
      <c r="M193" s="43"/>
      <c r="N193" s="39"/>
    </row>
    <row r="194" spans="1:14" ht="33.75" x14ac:dyDescent="0.2">
      <c r="A194" s="109" t="s">
        <v>884</v>
      </c>
      <c r="B194" s="112" t="s">
        <v>335</v>
      </c>
      <c r="C194" s="113" t="s">
        <v>20</v>
      </c>
      <c r="D194" s="46" t="s">
        <v>336</v>
      </c>
      <c r="E194" s="47" t="s">
        <v>55</v>
      </c>
      <c r="F194" s="114">
        <v>5.5</v>
      </c>
      <c r="G194" s="108">
        <v>89.08</v>
      </c>
      <c r="H194" s="41">
        <v>0.2354</v>
      </c>
      <c r="I194" s="42">
        <f t="shared" si="52"/>
        <v>110.049432</v>
      </c>
      <c r="J194" s="49">
        <f t="shared" si="53"/>
        <v>0</v>
      </c>
      <c r="K194" s="43">
        <f t="shared" si="54"/>
        <v>110.049432</v>
      </c>
      <c r="L194" s="43">
        <f t="shared" si="55"/>
        <v>605.27187600000002</v>
      </c>
      <c r="M194" s="43"/>
      <c r="N194" s="39"/>
    </row>
    <row r="195" spans="1:14" ht="22.5" x14ac:dyDescent="0.2">
      <c r="A195" s="109" t="s">
        <v>885</v>
      </c>
      <c r="B195" s="112" t="s">
        <v>442</v>
      </c>
      <c r="C195" s="113" t="s">
        <v>20</v>
      </c>
      <c r="D195" s="46" t="s">
        <v>443</v>
      </c>
      <c r="E195" s="47" t="s">
        <v>55</v>
      </c>
      <c r="F195" s="114">
        <v>2.56</v>
      </c>
      <c r="G195" s="108">
        <v>76.36</v>
      </c>
      <c r="H195" s="41">
        <v>0.2354</v>
      </c>
      <c r="I195" s="42">
        <f t="shared" si="52"/>
        <v>94.335144</v>
      </c>
      <c r="J195" s="49">
        <f t="shared" si="53"/>
        <v>0</v>
      </c>
      <c r="K195" s="43">
        <f t="shared" si="54"/>
        <v>94.335144</v>
      </c>
      <c r="L195" s="43">
        <f t="shared" si="55"/>
        <v>241.49796864000001</v>
      </c>
      <c r="M195" s="43"/>
      <c r="N195" s="39"/>
    </row>
    <row r="196" spans="1:14" ht="45" x14ac:dyDescent="0.2">
      <c r="A196" s="109" t="s">
        <v>886</v>
      </c>
      <c r="B196" s="112" t="s">
        <v>444</v>
      </c>
      <c r="C196" s="113" t="s">
        <v>20</v>
      </c>
      <c r="D196" s="46" t="s">
        <v>445</v>
      </c>
      <c r="E196" s="47" t="s">
        <v>131</v>
      </c>
      <c r="F196" s="114">
        <v>134</v>
      </c>
      <c r="G196" s="108">
        <v>33.159999999999997</v>
      </c>
      <c r="H196" s="41">
        <v>0.2354</v>
      </c>
      <c r="I196" s="42">
        <f t="shared" si="52"/>
        <v>40.965863999999996</v>
      </c>
      <c r="J196" s="49">
        <f t="shared" si="53"/>
        <v>0</v>
      </c>
      <c r="K196" s="43">
        <f t="shared" si="54"/>
        <v>40.965863999999996</v>
      </c>
      <c r="L196" s="43">
        <f t="shared" si="55"/>
        <v>5489.4257759999991</v>
      </c>
      <c r="M196" s="43"/>
      <c r="N196" s="39"/>
    </row>
    <row r="197" spans="1:14" ht="45" x14ac:dyDescent="0.2">
      <c r="A197" s="109" t="s">
        <v>887</v>
      </c>
      <c r="B197" s="112" t="s">
        <v>446</v>
      </c>
      <c r="C197" s="113" t="s">
        <v>20</v>
      </c>
      <c r="D197" s="46" t="s">
        <v>447</v>
      </c>
      <c r="E197" s="47" t="s">
        <v>131</v>
      </c>
      <c r="F197" s="114">
        <v>204</v>
      </c>
      <c r="G197" s="108">
        <v>22.37</v>
      </c>
      <c r="H197" s="41">
        <v>0.2354</v>
      </c>
      <c r="I197" s="42">
        <f t="shared" si="52"/>
        <v>27.635898000000001</v>
      </c>
      <c r="J197" s="49">
        <f t="shared" si="53"/>
        <v>0</v>
      </c>
      <c r="K197" s="43">
        <f t="shared" si="54"/>
        <v>27.635898000000001</v>
      </c>
      <c r="L197" s="43">
        <f t="shared" si="55"/>
        <v>5637.7231920000004</v>
      </c>
      <c r="M197" s="43"/>
      <c r="N197" s="39"/>
    </row>
    <row r="198" spans="1:14" ht="56.25" x14ac:dyDescent="0.2">
      <c r="A198" s="109" t="s">
        <v>888</v>
      </c>
      <c r="B198" s="112" t="s">
        <v>448</v>
      </c>
      <c r="C198" s="113" t="s">
        <v>20</v>
      </c>
      <c r="D198" s="46" t="s">
        <v>449</v>
      </c>
      <c r="E198" s="47" t="s">
        <v>102</v>
      </c>
      <c r="F198" s="114">
        <v>2</v>
      </c>
      <c r="G198" s="108">
        <v>375.86</v>
      </c>
      <c r="H198" s="41">
        <v>0.2354</v>
      </c>
      <c r="I198" s="42">
        <f t="shared" si="52"/>
        <v>464.33744400000006</v>
      </c>
      <c r="J198" s="49">
        <f t="shared" si="53"/>
        <v>0</v>
      </c>
      <c r="K198" s="43">
        <f t="shared" si="54"/>
        <v>464.33744400000006</v>
      </c>
      <c r="L198" s="43">
        <f t="shared" si="55"/>
        <v>928.67488800000012</v>
      </c>
      <c r="M198" s="43"/>
      <c r="N198" s="39"/>
    </row>
    <row r="199" spans="1:14" x14ac:dyDescent="0.2">
      <c r="A199" s="128" t="s">
        <v>889</v>
      </c>
      <c r="B199" s="129"/>
      <c r="C199" s="130"/>
      <c r="D199" s="131" t="s">
        <v>450</v>
      </c>
      <c r="E199" s="38"/>
      <c r="F199" s="137"/>
      <c r="G199" s="133"/>
      <c r="H199" s="58"/>
      <c r="I199" s="57"/>
      <c r="J199" s="56"/>
      <c r="K199" s="55"/>
      <c r="L199" s="55"/>
      <c r="M199" s="55">
        <f>SUM(L200:L205)</f>
        <v>904.80695999999989</v>
      </c>
      <c r="N199" s="39"/>
    </row>
    <row r="200" spans="1:14" ht="33.75" x14ac:dyDescent="0.2">
      <c r="A200" s="109" t="s">
        <v>890</v>
      </c>
      <c r="B200" s="112" t="s">
        <v>451</v>
      </c>
      <c r="C200" s="113" t="s">
        <v>20</v>
      </c>
      <c r="D200" s="46" t="s">
        <v>452</v>
      </c>
      <c r="E200" s="47" t="s">
        <v>102</v>
      </c>
      <c r="F200" s="114">
        <v>3</v>
      </c>
      <c r="G200" s="108">
        <v>57.64</v>
      </c>
      <c r="H200" s="41">
        <v>0.2354</v>
      </c>
      <c r="I200" s="42">
        <f t="shared" ref="I200:I205" si="56">G200*(1+H200)</f>
        <v>71.208455999999998</v>
      </c>
      <c r="J200" s="49">
        <f t="shared" ref="J200:J205" si="57">$J$426</f>
        <v>0</v>
      </c>
      <c r="K200" s="43">
        <f t="shared" ref="K200:K205" si="58">I200*(1-J200)</f>
        <v>71.208455999999998</v>
      </c>
      <c r="L200" s="43">
        <f t="shared" ref="L200:L205" si="59">F200*K200</f>
        <v>213.62536799999998</v>
      </c>
      <c r="M200" s="43"/>
      <c r="N200" s="39"/>
    </row>
    <row r="201" spans="1:14" ht="22.5" x14ac:dyDescent="0.2">
      <c r="A201" s="109" t="s">
        <v>891</v>
      </c>
      <c r="B201" s="112" t="s">
        <v>453</v>
      </c>
      <c r="C201" s="113" t="s">
        <v>20</v>
      </c>
      <c r="D201" s="46" t="s">
        <v>454</v>
      </c>
      <c r="E201" s="47" t="s">
        <v>131</v>
      </c>
      <c r="F201" s="114">
        <v>7</v>
      </c>
      <c r="G201" s="108">
        <v>57.54</v>
      </c>
      <c r="H201" s="41">
        <v>0.2354</v>
      </c>
      <c r="I201" s="42">
        <f t="shared" si="56"/>
        <v>71.084916000000007</v>
      </c>
      <c r="J201" s="49">
        <f t="shared" si="57"/>
        <v>0</v>
      </c>
      <c r="K201" s="43">
        <f t="shared" si="58"/>
        <v>71.084916000000007</v>
      </c>
      <c r="L201" s="43">
        <f t="shared" si="59"/>
        <v>497.59441200000003</v>
      </c>
      <c r="M201" s="43"/>
      <c r="N201" s="39"/>
    </row>
    <row r="202" spans="1:14" ht="33.75" x14ac:dyDescent="0.2">
      <c r="A202" s="109" t="s">
        <v>892</v>
      </c>
      <c r="B202" s="112" t="s">
        <v>455</v>
      </c>
      <c r="C202" s="113" t="s">
        <v>91</v>
      </c>
      <c r="D202" s="46" t="s">
        <v>456</v>
      </c>
      <c r="E202" s="47" t="s">
        <v>40</v>
      </c>
      <c r="F202" s="114">
        <v>3</v>
      </c>
      <c r="G202" s="108">
        <v>9.3699999999999992</v>
      </c>
      <c r="H202" s="41">
        <v>0.2354</v>
      </c>
      <c r="I202" s="42">
        <f t="shared" si="56"/>
        <v>11.575697999999999</v>
      </c>
      <c r="J202" s="49">
        <f t="shared" si="57"/>
        <v>0</v>
      </c>
      <c r="K202" s="43">
        <f t="shared" si="58"/>
        <v>11.575697999999999</v>
      </c>
      <c r="L202" s="43">
        <f t="shared" si="59"/>
        <v>34.727093999999994</v>
      </c>
      <c r="M202" s="43"/>
      <c r="N202" s="39"/>
    </row>
    <row r="203" spans="1:14" ht="33.75" x14ac:dyDescent="0.2">
      <c r="A203" s="109" t="s">
        <v>893</v>
      </c>
      <c r="B203" s="112" t="s">
        <v>457</v>
      </c>
      <c r="C203" s="113" t="s">
        <v>20</v>
      </c>
      <c r="D203" s="46" t="s">
        <v>458</v>
      </c>
      <c r="E203" s="47" t="s">
        <v>102</v>
      </c>
      <c r="F203" s="114">
        <v>1</v>
      </c>
      <c r="G203" s="108">
        <v>47.85</v>
      </c>
      <c r="H203" s="41">
        <v>0.2354</v>
      </c>
      <c r="I203" s="42">
        <f t="shared" si="56"/>
        <v>59.113890000000005</v>
      </c>
      <c r="J203" s="49">
        <f t="shared" si="57"/>
        <v>0</v>
      </c>
      <c r="K203" s="43">
        <f t="shared" si="58"/>
        <v>59.113890000000005</v>
      </c>
      <c r="L203" s="43">
        <f t="shared" si="59"/>
        <v>59.113890000000005</v>
      </c>
      <c r="M203" s="43"/>
      <c r="N203" s="39"/>
    </row>
    <row r="204" spans="1:14" ht="45" x14ac:dyDescent="0.2">
      <c r="A204" s="109" t="s">
        <v>894</v>
      </c>
      <c r="B204" s="112" t="s">
        <v>459</v>
      </c>
      <c r="C204" s="113" t="s">
        <v>20</v>
      </c>
      <c r="D204" s="46" t="s">
        <v>460</v>
      </c>
      <c r="E204" s="47" t="s">
        <v>131</v>
      </c>
      <c r="F204" s="114">
        <v>3</v>
      </c>
      <c r="G204" s="108">
        <v>12</v>
      </c>
      <c r="H204" s="41">
        <v>0.2354</v>
      </c>
      <c r="I204" s="42">
        <f t="shared" si="56"/>
        <v>14.8248</v>
      </c>
      <c r="J204" s="49">
        <f t="shared" si="57"/>
        <v>0</v>
      </c>
      <c r="K204" s="43">
        <f t="shared" si="58"/>
        <v>14.8248</v>
      </c>
      <c r="L204" s="43">
        <f t="shared" si="59"/>
        <v>44.474400000000003</v>
      </c>
      <c r="M204" s="43"/>
      <c r="N204" s="39"/>
    </row>
    <row r="205" spans="1:14" ht="45" x14ac:dyDescent="0.2">
      <c r="A205" s="109" t="s">
        <v>895</v>
      </c>
      <c r="B205" s="112" t="s">
        <v>446</v>
      </c>
      <c r="C205" s="113" t="s">
        <v>20</v>
      </c>
      <c r="D205" s="46" t="s">
        <v>447</v>
      </c>
      <c r="E205" s="47" t="s">
        <v>131</v>
      </c>
      <c r="F205" s="114">
        <v>2</v>
      </c>
      <c r="G205" s="108">
        <v>22.37</v>
      </c>
      <c r="H205" s="41">
        <v>0.2354</v>
      </c>
      <c r="I205" s="42">
        <f t="shared" si="56"/>
        <v>27.635898000000001</v>
      </c>
      <c r="J205" s="49">
        <f t="shared" si="57"/>
        <v>0</v>
      </c>
      <c r="K205" s="43">
        <f t="shared" si="58"/>
        <v>27.635898000000001</v>
      </c>
      <c r="L205" s="43">
        <f t="shared" si="59"/>
        <v>55.271796000000002</v>
      </c>
      <c r="M205" s="43"/>
      <c r="N205" s="39"/>
    </row>
    <row r="206" spans="1:14" x14ac:dyDescent="0.2">
      <c r="A206" s="128" t="s">
        <v>896</v>
      </c>
      <c r="B206" s="129"/>
      <c r="C206" s="130"/>
      <c r="D206" s="131" t="s">
        <v>461</v>
      </c>
      <c r="E206" s="38"/>
      <c r="F206" s="137"/>
      <c r="G206" s="133"/>
      <c r="H206" s="58"/>
      <c r="I206" s="57"/>
      <c r="J206" s="56"/>
      <c r="K206" s="55"/>
      <c r="L206" s="55"/>
      <c r="M206" s="55">
        <f>SUM(L207:L214)</f>
        <v>13843.299408000001</v>
      </c>
      <c r="N206" s="39"/>
    </row>
    <row r="207" spans="1:14" ht="45" x14ac:dyDescent="0.2">
      <c r="A207" s="109" t="s">
        <v>897</v>
      </c>
      <c r="B207" s="112" t="s">
        <v>462</v>
      </c>
      <c r="C207" s="113" t="s">
        <v>20</v>
      </c>
      <c r="D207" s="46" t="s">
        <v>463</v>
      </c>
      <c r="E207" s="47" t="s">
        <v>102</v>
      </c>
      <c r="F207" s="114">
        <v>1</v>
      </c>
      <c r="G207" s="108">
        <v>230.95</v>
      </c>
      <c r="H207" s="41">
        <v>0.2354</v>
      </c>
      <c r="I207" s="42">
        <f t="shared" ref="I207:I214" si="60">G207*(1+H207)</f>
        <v>285.31563</v>
      </c>
      <c r="J207" s="49">
        <f t="shared" ref="J207:J214" si="61">$J$426</f>
        <v>0</v>
      </c>
      <c r="K207" s="43">
        <f t="shared" ref="K207:K214" si="62">I207*(1-J207)</f>
        <v>285.31563</v>
      </c>
      <c r="L207" s="43">
        <f t="shared" ref="L207:L214" si="63">F207*K207</f>
        <v>285.31563</v>
      </c>
      <c r="M207" s="43"/>
      <c r="N207" s="39"/>
    </row>
    <row r="208" spans="1:14" ht="56.25" x14ac:dyDescent="0.2">
      <c r="A208" s="109" t="s">
        <v>898</v>
      </c>
      <c r="B208" s="112" t="s">
        <v>464</v>
      </c>
      <c r="C208" s="113" t="s">
        <v>20</v>
      </c>
      <c r="D208" s="46" t="s">
        <v>465</v>
      </c>
      <c r="E208" s="47" t="s">
        <v>131</v>
      </c>
      <c r="F208" s="114">
        <v>6</v>
      </c>
      <c r="G208" s="108">
        <v>42.26</v>
      </c>
      <c r="H208" s="41">
        <v>0.2354</v>
      </c>
      <c r="I208" s="42">
        <f t="shared" si="60"/>
        <v>52.208004000000003</v>
      </c>
      <c r="J208" s="49">
        <f t="shared" si="61"/>
        <v>0</v>
      </c>
      <c r="K208" s="43">
        <f t="shared" si="62"/>
        <v>52.208004000000003</v>
      </c>
      <c r="L208" s="43">
        <f t="shared" si="63"/>
        <v>313.24802399999999</v>
      </c>
      <c r="M208" s="43"/>
      <c r="N208" s="39"/>
    </row>
    <row r="209" spans="1:14" ht="22.5" x14ac:dyDescent="0.2">
      <c r="A209" s="109" t="s">
        <v>899</v>
      </c>
      <c r="B209" s="112" t="s">
        <v>466</v>
      </c>
      <c r="C209" s="113" t="s">
        <v>20</v>
      </c>
      <c r="D209" s="46" t="s">
        <v>467</v>
      </c>
      <c r="E209" s="47" t="s">
        <v>102</v>
      </c>
      <c r="F209" s="114">
        <v>3</v>
      </c>
      <c r="G209" s="108">
        <v>15.12</v>
      </c>
      <c r="H209" s="41">
        <v>0.2354</v>
      </c>
      <c r="I209" s="42">
        <f t="shared" si="60"/>
        <v>18.679248000000001</v>
      </c>
      <c r="J209" s="49">
        <f t="shared" si="61"/>
        <v>0</v>
      </c>
      <c r="K209" s="43">
        <f t="shared" si="62"/>
        <v>18.679248000000001</v>
      </c>
      <c r="L209" s="43">
        <f t="shared" si="63"/>
        <v>56.037744000000004</v>
      </c>
      <c r="M209" s="43"/>
      <c r="N209" s="39"/>
    </row>
    <row r="210" spans="1:14" ht="56.25" x14ac:dyDescent="0.2">
      <c r="A210" s="109" t="s">
        <v>900</v>
      </c>
      <c r="B210" s="112" t="s">
        <v>468</v>
      </c>
      <c r="C210" s="113" t="s">
        <v>20</v>
      </c>
      <c r="D210" s="46" t="s">
        <v>469</v>
      </c>
      <c r="E210" s="47" t="s">
        <v>102</v>
      </c>
      <c r="F210" s="114">
        <v>1</v>
      </c>
      <c r="G210" s="108">
        <v>68.52</v>
      </c>
      <c r="H210" s="41">
        <v>0.2354</v>
      </c>
      <c r="I210" s="42">
        <f t="shared" si="60"/>
        <v>84.649608000000001</v>
      </c>
      <c r="J210" s="49">
        <f t="shared" si="61"/>
        <v>0</v>
      </c>
      <c r="K210" s="43">
        <f t="shared" si="62"/>
        <v>84.649608000000001</v>
      </c>
      <c r="L210" s="43">
        <f t="shared" si="63"/>
        <v>84.649608000000001</v>
      </c>
      <c r="M210" s="43"/>
      <c r="N210" s="39"/>
    </row>
    <row r="211" spans="1:14" ht="33.75" x14ac:dyDescent="0.2">
      <c r="A211" s="109" t="s">
        <v>901</v>
      </c>
      <c r="B211" s="112" t="s">
        <v>470</v>
      </c>
      <c r="C211" s="113" t="s">
        <v>91</v>
      </c>
      <c r="D211" s="46" t="s">
        <v>471</v>
      </c>
      <c r="E211" s="47" t="s">
        <v>40</v>
      </c>
      <c r="F211" s="114">
        <v>1</v>
      </c>
      <c r="G211" s="108">
        <v>71.78</v>
      </c>
      <c r="H211" s="41">
        <v>0.2354</v>
      </c>
      <c r="I211" s="42">
        <f t="shared" si="60"/>
        <v>88.677012000000005</v>
      </c>
      <c r="J211" s="49">
        <f t="shared" si="61"/>
        <v>0</v>
      </c>
      <c r="K211" s="43">
        <f t="shared" si="62"/>
        <v>88.677012000000005</v>
      </c>
      <c r="L211" s="43">
        <f t="shared" si="63"/>
        <v>88.677012000000005</v>
      </c>
      <c r="M211" s="43"/>
      <c r="N211" s="39"/>
    </row>
    <row r="212" spans="1:14" ht="67.5" x14ac:dyDescent="0.2">
      <c r="A212" s="109" t="s">
        <v>902</v>
      </c>
      <c r="B212" s="112" t="s">
        <v>472</v>
      </c>
      <c r="C212" s="113" t="s">
        <v>20</v>
      </c>
      <c r="D212" s="46" t="s">
        <v>473</v>
      </c>
      <c r="E212" s="47" t="s">
        <v>102</v>
      </c>
      <c r="F212" s="114">
        <v>1</v>
      </c>
      <c r="G212" s="108">
        <v>10169.35</v>
      </c>
      <c r="H212" s="41">
        <v>0.2354</v>
      </c>
      <c r="I212" s="42">
        <f t="shared" si="60"/>
        <v>12563.21499</v>
      </c>
      <c r="J212" s="49">
        <f t="shared" si="61"/>
        <v>0</v>
      </c>
      <c r="K212" s="43">
        <f t="shared" si="62"/>
        <v>12563.21499</v>
      </c>
      <c r="L212" s="43">
        <f t="shared" si="63"/>
        <v>12563.21499</v>
      </c>
      <c r="M212" s="43"/>
      <c r="N212" s="39"/>
    </row>
    <row r="213" spans="1:14" ht="67.5" x14ac:dyDescent="0.2">
      <c r="A213" s="109" t="s">
        <v>903</v>
      </c>
      <c r="B213" s="112" t="s">
        <v>474</v>
      </c>
      <c r="C213" s="113" t="s">
        <v>20</v>
      </c>
      <c r="D213" s="46" t="s">
        <v>475</v>
      </c>
      <c r="E213" s="47" t="s">
        <v>476</v>
      </c>
      <c r="F213" s="114">
        <v>2</v>
      </c>
      <c r="G213" s="108">
        <v>146.27000000000001</v>
      </c>
      <c r="H213" s="41">
        <v>0.2354</v>
      </c>
      <c r="I213" s="42">
        <f t="shared" si="60"/>
        <v>180.70195800000002</v>
      </c>
      <c r="J213" s="49">
        <f t="shared" si="61"/>
        <v>0</v>
      </c>
      <c r="K213" s="43">
        <f t="shared" si="62"/>
        <v>180.70195800000002</v>
      </c>
      <c r="L213" s="43">
        <f t="shared" si="63"/>
        <v>361.40391600000004</v>
      </c>
      <c r="M213" s="43"/>
      <c r="N213" s="39"/>
    </row>
    <row r="214" spans="1:14" ht="67.5" x14ac:dyDescent="0.2">
      <c r="A214" s="109" t="s">
        <v>904</v>
      </c>
      <c r="B214" s="112" t="s">
        <v>477</v>
      </c>
      <c r="C214" s="113" t="s">
        <v>20</v>
      </c>
      <c r="D214" s="46" t="s">
        <v>478</v>
      </c>
      <c r="E214" s="47" t="s">
        <v>479</v>
      </c>
      <c r="F214" s="114">
        <v>2</v>
      </c>
      <c r="G214" s="108">
        <v>36.729999999999997</v>
      </c>
      <c r="H214" s="41">
        <v>0.2354</v>
      </c>
      <c r="I214" s="42">
        <f t="shared" si="60"/>
        <v>45.376241999999998</v>
      </c>
      <c r="J214" s="49">
        <f t="shared" si="61"/>
        <v>0</v>
      </c>
      <c r="K214" s="43">
        <f t="shared" si="62"/>
        <v>45.376241999999998</v>
      </c>
      <c r="L214" s="43">
        <f t="shared" si="63"/>
        <v>90.752483999999995</v>
      </c>
      <c r="M214" s="43"/>
      <c r="N214" s="39"/>
    </row>
    <row r="215" spans="1:14" x14ac:dyDescent="0.2">
      <c r="A215" s="128" t="s">
        <v>1093</v>
      </c>
      <c r="B215" s="129"/>
      <c r="C215" s="130"/>
      <c r="D215" s="131" t="s">
        <v>480</v>
      </c>
      <c r="E215" s="38"/>
      <c r="F215" s="137"/>
      <c r="G215" s="133"/>
      <c r="H215" s="58"/>
      <c r="I215" s="57"/>
      <c r="J215" s="56"/>
      <c r="K215" s="55"/>
      <c r="L215" s="55"/>
      <c r="M215" s="55">
        <f>SUM(M216:M238)</f>
        <v>6652.5548760000001</v>
      </c>
      <c r="N215" s="39"/>
    </row>
    <row r="216" spans="1:14" x14ac:dyDescent="0.2">
      <c r="A216" s="128" t="s">
        <v>905</v>
      </c>
      <c r="B216" s="129"/>
      <c r="C216" s="130"/>
      <c r="D216" s="131" t="s">
        <v>481</v>
      </c>
      <c r="E216" s="38"/>
      <c r="F216" s="137"/>
      <c r="G216" s="133"/>
      <c r="H216" s="58"/>
      <c r="I216" s="57"/>
      <c r="J216" s="56"/>
      <c r="K216" s="55"/>
      <c r="L216" s="55"/>
      <c r="M216" s="55">
        <f>SUM(L217:L225)</f>
        <v>2357.674422</v>
      </c>
      <c r="N216" s="39"/>
    </row>
    <row r="217" spans="1:14" ht="67.5" x14ac:dyDescent="0.2">
      <c r="A217" s="109" t="s">
        <v>906</v>
      </c>
      <c r="B217" s="112" t="s">
        <v>482</v>
      </c>
      <c r="C217" s="113" t="s">
        <v>20</v>
      </c>
      <c r="D217" s="46" t="s">
        <v>483</v>
      </c>
      <c r="E217" s="47" t="s">
        <v>102</v>
      </c>
      <c r="F217" s="114">
        <v>1</v>
      </c>
      <c r="G217" s="108">
        <v>542.96</v>
      </c>
      <c r="H217" s="41">
        <v>0.2354</v>
      </c>
      <c r="I217" s="42">
        <f t="shared" ref="I217:I225" si="64">G217*(1+H217)</f>
        <v>670.77278400000012</v>
      </c>
      <c r="J217" s="49">
        <f t="shared" ref="J217:J225" si="65">$J$426</f>
        <v>0</v>
      </c>
      <c r="K217" s="43">
        <f t="shared" ref="K217:K225" si="66">I217*(1-J217)</f>
        <v>670.77278400000012</v>
      </c>
      <c r="L217" s="43">
        <f t="shared" ref="L217:L225" si="67">F217*K217</f>
        <v>670.77278400000012</v>
      </c>
      <c r="M217" s="43"/>
      <c r="N217" s="39"/>
    </row>
    <row r="218" spans="1:14" ht="45" x14ac:dyDescent="0.2">
      <c r="A218" s="109" t="s">
        <v>907</v>
      </c>
      <c r="B218" s="112" t="s">
        <v>484</v>
      </c>
      <c r="C218" s="113" t="s">
        <v>20</v>
      </c>
      <c r="D218" s="46" t="s">
        <v>485</v>
      </c>
      <c r="E218" s="47" t="s">
        <v>102</v>
      </c>
      <c r="F218" s="114">
        <v>9</v>
      </c>
      <c r="G218" s="108">
        <v>10.37</v>
      </c>
      <c r="H218" s="41">
        <v>0.2354</v>
      </c>
      <c r="I218" s="42">
        <f t="shared" si="64"/>
        <v>12.811097999999999</v>
      </c>
      <c r="J218" s="49">
        <f t="shared" si="65"/>
        <v>0</v>
      </c>
      <c r="K218" s="43">
        <f t="shared" si="66"/>
        <v>12.811097999999999</v>
      </c>
      <c r="L218" s="43">
        <f t="shared" si="67"/>
        <v>115.299882</v>
      </c>
      <c r="M218" s="43"/>
      <c r="N218" s="39"/>
    </row>
    <row r="219" spans="1:14" ht="33.75" x14ac:dyDescent="0.2">
      <c r="A219" s="109" t="s">
        <v>908</v>
      </c>
      <c r="B219" s="112" t="s">
        <v>486</v>
      </c>
      <c r="C219" s="113" t="s">
        <v>20</v>
      </c>
      <c r="D219" s="46" t="s">
        <v>487</v>
      </c>
      <c r="E219" s="47" t="s">
        <v>102</v>
      </c>
      <c r="F219" s="114">
        <v>2</v>
      </c>
      <c r="G219" s="108">
        <v>50.37</v>
      </c>
      <c r="H219" s="41">
        <v>0.2354</v>
      </c>
      <c r="I219" s="42">
        <f t="shared" si="64"/>
        <v>62.227097999999998</v>
      </c>
      <c r="J219" s="49">
        <f t="shared" si="65"/>
        <v>0</v>
      </c>
      <c r="K219" s="43">
        <f t="shared" si="66"/>
        <v>62.227097999999998</v>
      </c>
      <c r="L219" s="43">
        <f t="shared" si="67"/>
        <v>124.454196</v>
      </c>
      <c r="M219" s="43"/>
      <c r="N219" s="39"/>
    </row>
    <row r="220" spans="1:14" ht="45" x14ac:dyDescent="0.2">
      <c r="A220" s="109" t="s">
        <v>909</v>
      </c>
      <c r="B220" s="112" t="s">
        <v>488</v>
      </c>
      <c r="C220" s="113" t="s">
        <v>20</v>
      </c>
      <c r="D220" s="46" t="s">
        <v>489</v>
      </c>
      <c r="E220" s="47" t="s">
        <v>102</v>
      </c>
      <c r="F220" s="114">
        <v>1</v>
      </c>
      <c r="G220" s="108">
        <v>11.5</v>
      </c>
      <c r="H220" s="41">
        <v>0.2354</v>
      </c>
      <c r="I220" s="42">
        <f t="shared" si="64"/>
        <v>14.207100000000001</v>
      </c>
      <c r="J220" s="49">
        <f t="shared" si="65"/>
        <v>0</v>
      </c>
      <c r="K220" s="43">
        <f t="shared" si="66"/>
        <v>14.207100000000001</v>
      </c>
      <c r="L220" s="43">
        <f t="shared" si="67"/>
        <v>14.207100000000001</v>
      </c>
      <c r="M220" s="43"/>
      <c r="N220" s="39"/>
    </row>
    <row r="221" spans="1:14" ht="33.75" x14ac:dyDescent="0.2">
      <c r="A221" s="109" t="s">
        <v>910</v>
      </c>
      <c r="B221" s="112" t="s">
        <v>490</v>
      </c>
      <c r="C221" s="113" t="s">
        <v>20</v>
      </c>
      <c r="D221" s="46" t="s">
        <v>491</v>
      </c>
      <c r="E221" s="47" t="s">
        <v>102</v>
      </c>
      <c r="F221" s="114">
        <v>1</v>
      </c>
      <c r="G221" s="108">
        <v>48.11</v>
      </c>
      <c r="H221" s="41">
        <v>0.2354</v>
      </c>
      <c r="I221" s="42">
        <f t="shared" si="64"/>
        <v>59.435093999999999</v>
      </c>
      <c r="J221" s="49">
        <f t="shared" si="65"/>
        <v>0</v>
      </c>
      <c r="K221" s="43">
        <f t="shared" si="66"/>
        <v>59.435093999999999</v>
      </c>
      <c r="L221" s="43">
        <f t="shared" si="67"/>
        <v>59.435093999999999</v>
      </c>
      <c r="M221" s="43"/>
      <c r="N221" s="39"/>
    </row>
    <row r="222" spans="1:14" ht="22.5" x14ac:dyDescent="0.2">
      <c r="A222" s="109" t="s">
        <v>911</v>
      </c>
      <c r="B222" s="112" t="s">
        <v>492</v>
      </c>
      <c r="C222" s="113" t="s">
        <v>91</v>
      </c>
      <c r="D222" s="46" t="s">
        <v>493</v>
      </c>
      <c r="E222" s="47" t="s">
        <v>40</v>
      </c>
      <c r="F222" s="114">
        <v>2</v>
      </c>
      <c r="G222" s="108">
        <v>121.28</v>
      </c>
      <c r="H222" s="41">
        <v>0.2354</v>
      </c>
      <c r="I222" s="42">
        <f t="shared" si="64"/>
        <v>149.82931200000002</v>
      </c>
      <c r="J222" s="49">
        <f t="shared" si="65"/>
        <v>0</v>
      </c>
      <c r="K222" s="43">
        <f t="shared" si="66"/>
        <v>149.82931200000002</v>
      </c>
      <c r="L222" s="43">
        <f t="shared" si="67"/>
        <v>299.65862400000003</v>
      </c>
      <c r="M222" s="43"/>
      <c r="N222" s="39"/>
    </row>
    <row r="223" spans="1:14" ht="33.75" x14ac:dyDescent="0.2">
      <c r="A223" s="109" t="s">
        <v>912</v>
      </c>
      <c r="B223" s="112" t="s">
        <v>434</v>
      </c>
      <c r="C223" s="113" t="s">
        <v>91</v>
      </c>
      <c r="D223" s="46" t="s">
        <v>435</v>
      </c>
      <c r="E223" s="47" t="s">
        <v>40</v>
      </c>
      <c r="F223" s="114">
        <v>3</v>
      </c>
      <c r="G223" s="108">
        <v>160.21</v>
      </c>
      <c r="H223" s="41">
        <v>0.2354</v>
      </c>
      <c r="I223" s="42">
        <f t="shared" si="64"/>
        <v>197.92343400000001</v>
      </c>
      <c r="J223" s="49">
        <f t="shared" si="65"/>
        <v>0</v>
      </c>
      <c r="K223" s="43">
        <f t="shared" si="66"/>
        <v>197.92343400000001</v>
      </c>
      <c r="L223" s="43">
        <f t="shared" si="67"/>
        <v>593.77030200000002</v>
      </c>
      <c r="M223" s="43"/>
      <c r="N223" s="39"/>
    </row>
    <row r="224" spans="1:14" ht="33.75" x14ac:dyDescent="0.2">
      <c r="A224" s="109" t="s">
        <v>913</v>
      </c>
      <c r="B224" s="112" t="s">
        <v>494</v>
      </c>
      <c r="C224" s="113" t="s">
        <v>20</v>
      </c>
      <c r="D224" s="46" t="s">
        <v>495</v>
      </c>
      <c r="E224" s="47" t="s">
        <v>102</v>
      </c>
      <c r="F224" s="114">
        <v>2</v>
      </c>
      <c r="G224" s="108">
        <v>53.23</v>
      </c>
      <c r="H224" s="41">
        <v>0.2354</v>
      </c>
      <c r="I224" s="42">
        <f t="shared" si="64"/>
        <v>65.760341999999994</v>
      </c>
      <c r="J224" s="49">
        <f t="shared" si="65"/>
        <v>0</v>
      </c>
      <c r="K224" s="43">
        <f t="shared" si="66"/>
        <v>65.760341999999994</v>
      </c>
      <c r="L224" s="43">
        <f t="shared" si="67"/>
        <v>131.52068399999999</v>
      </c>
      <c r="M224" s="43"/>
      <c r="N224" s="39"/>
    </row>
    <row r="225" spans="1:14" ht="22.5" x14ac:dyDescent="0.2">
      <c r="A225" s="109" t="s">
        <v>914</v>
      </c>
      <c r="B225" s="112" t="s">
        <v>496</v>
      </c>
      <c r="C225" s="113" t="s">
        <v>91</v>
      </c>
      <c r="D225" s="46" t="s">
        <v>497</v>
      </c>
      <c r="E225" s="47" t="s">
        <v>40</v>
      </c>
      <c r="F225" s="114">
        <v>1</v>
      </c>
      <c r="G225" s="108">
        <v>282.14</v>
      </c>
      <c r="H225" s="41">
        <v>0.2354</v>
      </c>
      <c r="I225" s="42">
        <f t="shared" si="64"/>
        <v>348.55575599999997</v>
      </c>
      <c r="J225" s="49">
        <f t="shared" si="65"/>
        <v>0</v>
      </c>
      <c r="K225" s="43">
        <f t="shared" si="66"/>
        <v>348.55575599999997</v>
      </c>
      <c r="L225" s="43">
        <f t="shared" si="67"/>
        <v>348.55575599999997</v>
      </c>
      <c r="M225" s="43"/>
      <c r="N225" s="39"/>
    </row>
    <row r="226" spans="1:14" x14ac:dyDescent="0.2">
      <c r="A226" s="128" t="s">
        <v>915</v>
      </c>
      <c r="B226" s="129"/>
      <c r="C226" s="130"/>
      <c r="D226" s="131" t="s">
        <v>498</v>
      </c>
      <c r="E226" s="38"/>
      <c r="F226" s="137"/>
      <c r="G226" s="133"/>
      <c r="H226" s="58"/>
      <c r="I226" s="57"/>
      <c r="J226" s="56"/>
      <c r="K226" s="55"/>
      <c r="L226" s="55"/>
      <c r="M226" s="55">
        <f>SUM(L227:L232)</f>
        <v>1972.7361360000004</v>
      </c>
      <c r="N226" s="39"/>
    </row>
    <row r="227" spans="1:14" ht="67.5" x14ac:dyDescent="0.2">
      <c r="A227" s="109" t="s">
        <v>916</v>
      </c>
      <c r="B227" s="112" t="s">
        <v>482</v>
      </c>
      <c r="C227" s="113" t="s">
        <v>20</v>
      </c>
      <c r="D227" s="46" t="s">
        <v>483</v>
      </c>
      <c r="E227" s="47" t="s">
        <v>102</v>
      </c>
      <c r="F227" s="114">
        <v>1</v>
      </c>
      <c r="G227" s="108">
        <v>542.96</v>
      </c>
      <c r="H227" s="41">
        <v>0.2354</v>
      </c>
      <c r="I227" s="42">
        <f t="shared" ref="I227:I232" si="68">G227*(1+H227)</f>
        <v>670.77278400000012</v>
      </c>
      <c r="J227" s="49">
        <f t="shared" ref="J227:J232" si="69">$J$426</f>
        <v>0</v>
      </c>
      <c r="K227" s="43">
        <f t="shared" ref="K227:K232" si="70">I227*(1-J227)</f>
        <v>670.77278400000012</v>
      </c>
      <c r="L227" s="43">
        <f t="shared" ref="L227:L232" si="71">F227*K227</f>
        <v>670.77278400000012</v>
      </c>
      <c r="M227" s="43"/>
      <c r="N227" s="39"/>
    </row>
    <row r="228" spans="1:14" ht="22.5" x14ac:dyDescent="0.2">
      <c r="A228" s="109" t="s">
        <v>917</v>
      </c>
      <c r="B228" s="112" t="s">
        <v>430</v>
      </c>
      <c r="C228" s="113" t="s">
        <v>91</v>
      </c>
      <c r="D228" s="46" t="s">
        <v>431</v>
      </c>
      <c r="E228" s="47" t="s">
        <v>40</v>
      </c>
      <c r="F228" s="114">
        <v>1</v>
      </c>
      <c r="G228" s="108">
        <v>157.16</v>
      </c>
      <c r="H228" s="41">
        <v>0.2354</v>
      </c>
      <c r="I228" s="42">
        <f t="shared" si="68"/>
        <v>194.15546399999999</v>
      </c>
      <c r="J228" s="49">
        <f t="shared" si="69"/>
        <v>0</v>
      </c>
      <c r="K228" s="43">
        <f t="shared" si="70"/>
        <v>194.15546399999999</v>
      </c>
      <c r="L228" s="43">
        <f t="shared" si="71"/>
        <v>194.15546399999999</v>
      </c>
      <c r="M228" s="43"/>
      <c r="N228" s="39"/>
    </row>
    <row r="229" spans="1:14" ht="45" x14ac:dyDescent="0.2">
      <c r="A229" s="109" t="s">
        <v>918</v>
      </c>
      <c r="B229" s="112" t="s">
        <v>484</v>
      </c>
      <c r="C229" s="113" t="s">
        <v>20</v>
      </c>
      <c r="D229" s="46" t="s">
        <v>485</v>
      </c>
      <c r="E229" s="47" t="s">
        <v>102</v>
      </c>
      <c r="F229" s="114">
        <v>9</v>
      </c>
      <c r="G229" s="108">
        <v>10.37</v>
      </c>
      <c r="H229" s="41">
        <v>0.2354</v>
      </c>
      <c r="I229" s="42">
        <f t="shared" si="68"/>
        <v>12.811097999999999</v>
      </c>
      <c r="J229" s="49">
        <f t="shared" si="69"/>
        <v>0</v>
      </c>
      <c r="K229" s="43">
        <f t="shared" si="70"/>
        <v>12.811097999999999</v>
      </c>
      <c r="L229" s="43">
        <f t="shared" si="71"/>
        <v>115.299882</v>
      </c>
      <c r="M229" s="43"/>
      <c r="N229" s="39"/>
    </row>
    <row r="230" spans="1:14" ht="33.75" x14ac:dyDescent="0.2">
      <c r="A230" s="109" t="s">
        <v>919</v>
      </c>
      <c r="B230" s="112" t="s">
        <v>486</v>
      </c>
      <c r="C230" s="113" t="s">
        <v>20</v>
      </c>
      <c r="D230" s="46" t="s">
        <v>487</v>
      </c>
      <c r="E230" s="47" t="s">
        <v>102</v>
      </c>
      <c r="F230" s="114">
        <v>4</v>
      </c>
      <c r="G230" s="108">
        <v>50.37</v>
      </c>
      <c r="H230" s="41">
        <v>0.2354</v>
      </c>
      <c r="I230" s="42">
        <f t="shared" si="68"/>
        <v>62.227097999999998</v>
      </c>
      <c r="J230" s="49">
        <f t="shared" si="69"/>
        <v>0</v>
      </c>
      <c r="K230" s="43">
        <f t="shared" si="70"/>
        <v>62.227097999999998</v>
      </c>
      <c r="L230" s="43">
        <f t="shared" si="71"/>
        <v>248.90839199999999</v>
      </c>
      <c r="M230" s="43"/>
      <c r="N230" s="39"/>
    </row>
    <row r="231" spans="1:14" ht="22.5" x14ac:dyDescent="0.2">
      <c r="A231" s="109" t="s">
        <v>920</v>
      </c>
      <c r="B231" s="112" t="s">
        <v>492</v>
      </c>
      <c r="C231" s="113" t="s">
        <v>91</v>
      </c>
      <c r="D231" s="46" t="s">
        <v>493</v>
      </c>
      <c r="E231" s="47" t="s">
        <v>40</v>
      </c>
      <c r="F231" s="114">
        <v>1</v>
      </c>
      <c r="G231" s="108">
        <v>121.28</v>
      </c>
      <c r="H231" s="41">
        <v>0.2354</v>
      </c>
      <c r="I231" s="42">
        <f t="shared" si="68"/>
        <v>149.82931200000002</v>
      </c>
      <c r="J231" s="49">
        <f t="shared" si="69"/>
        <v>0</v>
      </c>
      <c r="K231" s="43">
        <f t="shared" si="70"/>
        <v>149.82931200000002</v>
      </c>
      <c r="L231" s="43">
        <f t="shared" si="71"/>
        <v>149.82931200000002</v>
      </c>
      <c r="M231" s="43"/>
      <c r="N231" s="39"/>
    </row>
    <row r="232" spans="1:14" ht="33.75" x14ac:dyDescent="0.2">
      <c r="A232" s="109" t="s">
        <v>921</v>
      </c>
      <c r="B232" s="112" t="s">
        <v>434</v>
      </c>
      <c r="C232" s="113" t="s">
        <v>91</v>
      </c>
      <c r="D232" s="46" t="s">
        <v>435</v>
      </c>
      <c r="E232" s="47" t="s">
        <v>40</v>
      </c>
      <c r="F232" s="114">
        <v>3</v>
      </c>
      <c r="G232" s="108">
        <v>160.21</v>
      </c>
      <c r="H232" s="41">
        <v>0.2354</v>
      </c>
      <c r="I232" s="42">
        <f t="shared" si="68"/>
        <v>197.92343400000001</v>
      </c>
      <c r="J232" s="49">
        <f t="shared" si="69"/>
        <v>0</v>
      </c>
      <c r="K232" s="43">
        <f t="shared" si="70"/>
        <v>197.92343400000001</v>
      </c>
      <c r="L232" s="43">
        <f t="shared" si="71"/>
        <v>593.77030200000002</v>
      </c>
      <c r="M232" s="43"/>
      <c r="N232" s="39"/>
    </row>
    <row r="233" spans="1:14" x14ac:dyDescent="0.2">
      <c r="A233" s="128" t="s">
        <v>922</v>
      </c>
      <c r="B233" s="129"/>
      <c r="C233" s="130"/>
      <c r="D233" s="131" t="s">
        <v>499</v>
      </c>
      <c r="E233" s="38"/>
      <c r="F233" s="137"/>
      <c r="G233" s="133"/>
      <c r="H233" s="58"/>
      <c r="I233" s="57"/>
      <c r="J233" s="56"/>
      <c r="K233" s="55"/>
      <c r="L233" s="55"/>
      <c r="M233" s="55">
        <f>SUM(L234:L237)</f>
        <v>1568.9580000000001</v>
      </c>
      <c r="N233" s="39"/>
    </row>
    <row r="234" spans="1:14" ht="67.5" x14ac:dyDescent="0.2">
      <c r="A234" s="109" t="s">
        <v>923</v>
      </c>
      <c r="B234" s="112" t="s">
        <v>500</v>
      </c>
      <c r="C234" s="113" t="s">
        <v>20</v>
      </c>
      <c r="D234" s="46" t="s">
        <v>501</v>
      </c>
      <c r="E234" s="47" t="s">
        <v>102</v>
      </c>
      <c r="F234" s="114">
        <v>1</v>
      </c>
      <c r="G234" s="108">
        <v>407.3</v>
      </c>
      <c r="H234" s="41">
        <v>0.2354</v>
      </c>
      <c r="I234" s="42">
        <f t="shared" ref="I234:I237" si="72">G234*(1+H234)</f>
        <v>503.17842000000002</v>
      </c>
      <c r="J234" s="49">
        <f t="shared" ref="J234:J237" si="73">$J$426</f>
        <v>0</v>
      </c>
      <c r="K234" s="43">
        <f t="shared" ref="K234:K237" si="74">I234*(1-J234)</f>
        <v>503.17842000000002</v>
      </c>
      <c r="L234" s="43">
        <f t="shared" ref="L234:L237" si="75">F234*K234</f>
        <v>503.17842000000002</v>
      </c>
      <c r="M234" s="43"/>
      <c r="N234" s="39"/>
    </row>
    <row r="235" spans="1:14" ht="33.75" x14ac:dyDescent="0.2">
      <c r="A235" s="109" t="s">
        <v>924</v>
      </c>
      <c r="B235" s="112" t="s">
        <v>502</v>
      </c>
      <c r="C235" s="113" t="s">
        <v>91</v>
      </c>
      <c r="D235" s="46" t="s">
        <v>503</v>
      </c>
      <c r="E235" s="47" t="s">
        <v>40</v>
      </c>
      <c r="F235" s="114">
        <v>1</v>
      </c>
      <c r="G235" s="108">
        <v>79.849999999999994</v>
      </c>
      <c r="H235" s="41">
        <v>0.2354</v>
      </c>
      <c r="I235" s="42">
        <f t="shared" si="72"/>
        <v>98.646689999999992</v>
      </c>
      <c r="J235" s="49">
        <f t="shared" si="73"/>
        <v>0</v>
      </c>
      <c r="K235" s="43">
        <f t="shared" si="74"/>
        <v>98.646689999999992</v>
      </c>
      <c r="L235" s="43">
        <f t="shared" si="75"/>
        <v>98.646689999999992</v>
      </c>
      <c r="M235" s="43"/>
      <c r="N235" s="39"/>
    </row>
    <row r="236" spans="1:14" ht="33.75" x14ac:dyDescent="0.2">
      <c r="A236" s="109" t="s">
        <v>925</v>
      </c>
      <c r="B236" s="112" t="s">
        <v>486</v>
      </c>
      <c r="C236" s="113" t="s">
        <v>20</v>
      </c>
      <c r="D236" s="46" t="s">
        <v>487</v>
      </c>
      <c r="E236" s="47" t="s">
        <v>102</v>
      </c>
      <c r="F236" s="114">
        <v>6</v>
      </c>
      <c r="G236" s="108">
        <v>50.37</v>
      </c>
      <c r="H236" s="41">
        <v>0.2354</v>
      </c>
      <c r="I236" s="42">
        <f t="shared" si="72"/>
        <v>62.227097999999998</v>
      </c>
      <c r="J236" s="49">
        <f t="shared" si="73"/>
        <v>0</v>
      </c>
      <c r="K236" s="43">
        <f t="shared" si="74"/>
        <v>62.227097999999998</v>
      </c>
      <c r="L236" s="43">
        <f t="shared" si="75"/>
        <v>373.36258799999996</v>
      </c>
      <c r="M236" s="43"/>
      <c r="N236" s="39"/>
    </row>
    <row r="237" spans="1:14" ht="33.75" x14ac:dyDescent="0.2">
      <c r="A237" s="109" t="s">
        <v>926</v>
      </c>
      <c r="B237" s="112" t="s">
        <v>434</v>
      </c>
      <c r="C237" s="113" t="s">
        <v>91</v>
      </c>
      <c r="D237" s="46" t="s">
        <v>435</v>
      </c>
      <c r="E237" s="47" t="s">
        <v>40</v>
      </c>
      <c r="F237" s="114">
        <v>3</v>
      </c>
      <c r="G237" s="108">
        <v>160.21</v>
      </c>
      <c r="H237" s="41">
        <v>0.2354</v>
      </c>
      <c r="I237" s="42">
        <f t="shared" si="72"/>
        <v>197.92343400000001</v>
      </c>
      <c r="J237" s="49">
        <f t="shared" si="73"/>
        <v>0</v>
      </c>
      <c r="K237" s="43">
        <f t="shared" si="74"/>
        <v>197.92343400000001</v>
      </c>
      <c r="L237" s="43">
        <f t="shared" si="75"/>
        <v>593.77030200000002</v>
      </c>
      <c r="M237" s="43"/>
      <c r="N237" s="39"/>
    </row>
    <row r="238" spans="1:14" x14ac:dyDescent="0.2">
      <c r="A238" s="128" t="s">
        <v>927</v>
      </c>
      <c r="B238" s="129"/>
      <c r="C238" s="130"/>
      <c r="D238" s="131" t="s">
        <v>504</v>
      </c>
      <c r="E238" s="38"/>
      <c r="F238" s="137"/>
      <c r="G238" s="133"/>
      <c r="H238" s="58"/>
      <c r="I238" s="57"/>
      <c r="J238" s="56"/>
      <c r="K238" s="55"/>
      <c r="L238" s="55"/>
      <c r="M238" s="55">
        <f>SUM(L239:L242)</f>
        <v>753.18631800000003</v>
      </c>
      <c r="N238" s="39"/>
    </row>
    <row r="239" spans="1:14" ht="67.5" x14ac:dyDescent="0.2">
      <c r="A239" s="109" t="s">
        <v>928</v>
      </c>
      <c r="B239" s="112" t="s">
        <v>428</v>
      </c>
      <c r="C239" s="113" t="s">
        <v>20</v>
      </c>
      <c r="D239" s="46" t="s">
        <v>429</v>
      </c>
      <c r="E239" s="47" t="s">
        <v>102</v>
      </c>
      <c r="F239" s="114">
        <v>1</v>
      </c>
      <c r="G239" s="108">
        <v>317.76</v>
      </c>
      <c r="H239" s="41">
        <v>0.2354</v>
      </c>
      <c r="I239" s="42">
        <f t="shared" ref="I239:I242" si="76">G239*(1+H239)</f>
        <v>392.56070399999999</v>
      </c>
      <c r="J239" s="49">
        <f t="shared" ref="J239:J242" si="77">$J$426</f>
        <v>0</v>
      </c>
      <c r="K239" s="43">
        <f t="shared" ref="K239:K242" si="78">I239*(1-J239)</f>
        <v>392.56070399999999</v>
      </c>
      <c r="L239" s="43">
        <f t="shared" ref="L239:L242" si="79">F239*K239</f>
        <v>392.56070399999999</v>
      </c>
      <c r="M239" s="43"/>
      <c r="N239" s="39"/>
    </row>
    <row r="240" spans="1:14" ht="45" x14ac:dyDescent="0.2">
      <c r="A240" s="109" t="s">
        <v>929</v>
      </c>
      <c r="B240" s="112" t="s">
        <v>484</v>
      </c>
      <c r="C240" s="113" t="s">
        <v>20</v>
      </c>
      <c r="D240" s="46" t="s">
        <v>485</v>
      </c>
      <c r="E240" s="47" t="s">
        <v>102</v>
      </c>
      <c r="F240" s="114">
        <v>5</v>
      </c>
      <c r="G240" s="108">
        <v>10.37</v>
      </c>
      <c r="H240" s="41">
        <v>0.2354</v>
      </c>
      <c r="I240" s="42">
        <f t="shared" si="76"/>
        <v>12.811097999999999</v>
      </c>
      <c r="J240" s="49">
        <f t="shared" si="77"/>
        <v>0</v>
      </c>
      <c r="K240" s="43">
        <f t="shared" si="78"/>
        <v>12.811097999999999</v>
      </c>
      <c r="L240" s="43">
        <f t="shared" si="79"/>
        <v>64.055489999999992</v>
      </c>
      <c r="M240" s="43"/>
      <c r="N240" s="39"/>
    </row>
    <row r="241" spans="1:14" ht="33.75" x14ac:dyDescent="0.2">
      <c r="A241" s="109" t="s">
        <v>930</v>
      </c>
      <c r="B241" s="112" t="s">
        <v>502</v>
      </c>
      <c r="C241" s="113" t="s">
        <v>91</v>
      </c>
      <c r="D241" s="46" t="s">
        <v>503</v>
      </c>
      <c r="E241" s="47" t="s">
        <v>40</v>
      </c>
      <c r="F241" s="114">
        <v>1</v>
      </c>
      <c r="G241" s="108">
        <v>79.849999999999994</v>
      </c>
      <c r="H241" s="41">
        <v>0.2354</v>
      </c>
      <c r="I241" s="42">
        <f t="shared" si="76"/>
        <v>98.646689999999992</v>
      </c>
      <c r="J241" s="49">
        <f t="shared" si="77"/>
        <v>0</v>
      </c>
      <c r="K241" s="43">
        <f t="shared" si="78"/>
        <v>98.646689999999992</v>
      </c>
      <c r="L241" s="43">
        <f t="shared" si="79"/>
        <v>98.646689999999992</v>
      </c>
      <c r="M241" s="43"/>
      <c r="N241" s="39"/>
    </row>
    <row r="242" spans="1:14" ht="33.75" x14ac:dyDescent="0.2">
      <c r="A242" s="109" t="s">
        <v>931</v>
      </c>
      <c r="B242" s="112" t="s">
        <v>434</v>
      </c>
      <c r="C242" s="113" t="s">
        <v>91</v>
      </c>
      <c r="D242" s="46" t="s">
        <v>435</v>
      </c>
      <c r="E242" s="47" t="s">
        <v>40</v>
      </c>
      <c r="F242" s="114">
        <v>1</v>
      </c>
      <c r="G242" s="108">
        <v>160.21</v>
      </c>
      <c r="H242" s="41">
        <v>0.2354</v>
      </c>
      <c r="I242" s="42">
        <f t="shared" si="76"/>
        <v>197.92343400000001</v>
      </c>
      <c r="J242" s="49">
        <f t="shared" si="77"/>
        <v>0</v>
      </c>
      <c r="K242" s="43">
        <f t="shared" si="78"/>
        <v>197.92343400000001</v>
      </c>
      <c r="L242" s="43">
        <f t="shared" si="79"/>
        <v>197.92343400000001</v>
      </c>
      <c r="M242" s="43"/>
      <c r="N242" s="39"/>
    </row>
    <row r="243" spans="1:14" x14ac:dyDescent="0.2">
      <c r="A243" s="128" t="s">
        <v>266</v>
      </c>
      <c r="B243" s="129"/>
      <c r="C243" s="130"/>
      <c r="D243" s="131" t="s">
        <v>505</v>
      </c>
      <c r="E243" s="38"/>
      <c r="F243" s="137"/>
      <c r="G243" s="133"/>
      <c r="H243" s="58"/>
      <c r="I243" s="57"/>
      <c r="J243" s="56"/>
      <c r="K243" s="55"/>
      <c r="L243" s="55"/>
      <c r="M243" s="55">
        <f>SUM(M244:M285)</f>
        <v>49357.429685999989</v>
      </c>
      <c r="N243" s="39"/>
    </row>
    <row r="244" spans="1:14" x14ac:dyDescent="0.2">
      <c r="A244" s="128" t="s">
        <v>932</v>
      </c>
      <c r="B244" s="129"/>
      <c r="C244" s="130"/>
      <c r="D244" s="131" t="s">
        <v>506</v>
      </c>
      <c r="E244" s="38"/>
      <c r="F244" s="137"/>
      <c r="G244" s="133"/>
      <c r="H244" s="58"/>
      <c r="I244" s="57"/>
      <c r="J244" s="56"/>
      <c r="K244" s="55"/>
      <c r="L244" s="55"/>
      <c r="M244" s="55">
        <f>SUM(L245:L284)</f>
        <v>32098.45929599999</v>
      </c>
      <c r="N244" s="39"/>
    </row>
    <row r="245" spans="1:14" ht="56.25" x14ac:dyDescent="0.2">
      <c r="A245" s="109" t="s">
        <v>933</v>
      </c>
      <c r="B245" s="112" t="s">
        <v>507</v>
      </c>
      <c r="C245" s="113" t="s">
        <v>20</v>
      </c>
      <c r="D245" s="46" t="s">
        <v>508</v>
      </c>
      <c r="E245" s="47" t="s">
        <v>102</v>
      </c>
      <c r="F245" s="114">
        <v>1</v>
      </c>
      <c r="G245" s="108">
        <v>78.14</v>
      </c>
      <c r="H245" s="41">
        <v>0.2354</v>
      </c>
      <c r="I245" s="42">
        <f t="shared" ref="I245:I284" si="80">G245*(1+H245)</f>
        <v>96.53415600000001</v>
      </c>
      <c r="J245" s="49">
        <f t="shared" ref="J245:J284" si="81">$J$426</f>
        <v>0</v>
      </c>
      <c r="K245" s="43">
        <f t="shared" ref="K245:K284" si="82">I245*(1-J245)</f>
        <v>96.53415600000001</v>
      </c>
      <c r="L245" s="43">
        <f t="shared" ref="L245:L284" si="83">F245*K245</f>
        <v>96.53415600000001</v>
      </c>
      <c r="M245" s="43"/>
      <c r="N245" s="39"/>
    </row>
    <row r="246" spans="1:14" ht="45" x14ac:dyDescent="0.2">
      <c r="A246" s="109" t="s">
        <v>934</v>
      </c>
      <c r="B246" s="112" t="s">
        <v>509</v>
      </c>
      <c r="C246" s="113" t="s">
        <v>20</v>
      </c>
      <c r="D246" s="46" t="s">
        <v>510</v>
      </c>
      <c r="E246" s="47" t="s">
        <v>102</v>
      </c>
      <c r="F246" s="114">
        <v>14</v>
      </c>
      <c r="G246" s="108">
        <v>24.8</v>
      </c>
      <c r="H246" s="41">
        <v>0.2354</v>
      </c>
      <c r="I246" s="42">
        <f t="shared" si="80"/>
        <v>30.637920000000001</v>
      </c>
      <c r="J246" s="49">
        <f t="shared" si="81"/>
        <v>0</v>
      </c>
      <c r="K246" s="43">
        <f t="shared" si="82"/>
        <v>30.637920000000001</v>
      </c>
      <c r="L246" s="43">
        <f t="shared" si="83"/>
        <v>428.93088</v>
      </c>
      <c r="M246" s="43"/>
      <c r="N246" s="39"/>
    </row>
    <row r="247" spans="1:14" ht="45" x14ac:dyDescent="0.2">
      <c r="A247" s="109" t="s">
        <v>935</v>
      </c>
      <c r="B247" s="112" t="s">
        <v>511</v>
      </c>
      <c r="C247" s="113" t="s">
        <v>20</v>
      </c>
      <c r="D247" s="46" t="s">
        <v>512</v>
      </c>
      <c r="E247" s="47" t="s">
        <v>102</v>
      </c>
      <c r="F247" s="114">
        <v>1</v>
      </c>
      <c r="G247" s="108">
        <v>72.099999999999994</v>
      </c>
      <c r="H247" s="41">
        <v>0.2354</v>
      </c>
      <c r="I247" s="42">
        <f t="shared" si="80"/>
        <v>89.072339999999997</v>
      </c>
      <c r="J247" s="49">
        <f t="shared" si="81"/>
        <v>0</v>
      </c>
      <c r="K247" s="43">
        <f t="shared" si="82"/>
        <v>89.072339999999997</v>
      </c>
      <c r="L247" s="43">
        <f t="shared" si="83"/>
        <v>89.072339999999997</v>
      </c>
      <c r="M247" s="43"/>
      <c r="N247" s="39"/>
    </row>
    <row r="248" spans="1:14" ht="45" x14ac:dyDescent="0.2">
      <c r="A248" s="109" t="s">
        <v>936</v>
      </c>
      <c r="B248" s="112" t="s">
        <v>513</v>
      </c>
      <c r="C248" s="113" t="s">
        <v>20</v>
      </c>
      <c r="D248" s="46" t="s">
        <v>514</v>
      </c>
      <c r="E248" s="47" t="s">
        <v>102</v>
      </c>
      <c r="F248" s="114">
        <v>1</v>
      </c>
      <c r="G248" s="108">
        <v>30.84</v>
      </c>
      <c r="H248" s="41">
        <v>0.2354</v>
      </c>
      <c r="I248" s="42">
        <f t="shared" si="80"/>
        <v>38.099736</v>
      </c>
      <c r="J248" s="49">
        <f t="shared" si="81"/>
        <v>0</v>
      </c>
      <c r="K248" s="43">
        <f t="shared" si="82"/>
        <v>38.099736</v>
      </c>
      <c r="L248" s="43">
        <f t="shared" si="83"/>
        <v>38.099736</v>
      </c>
      <c r="M248" s="43"/>
      <c r="N248" s="39"/>
    </row>
    <row r="249" spans="1:14" ht="22.5" x14ac:dyDescent="0.2">
      <c r="A249" s="109" t="s">
        <v>937</v>
      </c>
      <c r="B249" s="112" t="s">
        <v>515</v>
      </c>
      <c r="C249" s="113" t="s">
        <v>91</v>
      </c>
      <c r="D249" s="46" t="s">
        <v>516</v>
      </c>
      <c r="E249" s="47" t="s">
        <v>40</v>
      </c>
      <c r="F249" s="114">
        <v>47</v>
      </c>
      <c r="G249" s="108">
        <v>13.33</v>
      </c>
      <c r="H249" s="41">
        <v>0.2354</v>
      </c>
      <c r="I249" s="42">
        <f t="shared" si="80"/>
        <v>16.467881999999999</v>
      </c>
      <c r="J249" s="49">
        <f t="shared" si="81"/>
        <v>0</v>
      </c>
      <c r="K249" s="43">
        <f t="shared" si="82"/>
        <v>16.467881999999999</v>
      </c>
      <c r="L249" s="43">
        <f t="shared" si="83"/>
        <v>773.990454</v>
      </c>
      <c r="M249" s="43"/>
      <c r="N249" s="39"/>
    </row>
    <row r="250" spans="1:14" ht="22.5" x14ac:dyDescent="0.2">
      <c r="A250" s="109" t="s">
        <v>938</v>
      </c>
      <c r="B250" s="112" t="s">
        <v>517</v>
      </c>
      <c r="C250" s="113" t="s">
        <v>91</v>
      </c>
      <c r="D250" s="46" t="s">
        <v>518</v>
      </c>
      <c r="E250" s="47" t="s">
        <v>40</v>
      </c>
      <c r="F250" s="114">
        <v>47</v>
      </c>
      <c r="G250" s="108">
        <v>19.809999999999999</v>
      </c>
      <c r="H250" s="41">
        <v>0.2354</v>
      </c>
      <c r="I250" s="42">
        <f t="shared" si="80"/>
        <v>24.473274</v>
      </c>
      <c r="J250" s="49">
        <f t="shared" si="81"/>
        <v>0</v>
      </c>
      <c r="K250" s="43">
        <f t="shared" si="82"/>
        <v>24.473274</v>
      </c>
      <c r="L250" s="43">
        <f t="shared" si="83"/>
        <v>1150.243878</v>
      </c>
      <c r="M250" s="43"/>
      <c r="N250" s="39"/>
    </row>
    <row r="251" spans="1:14" ht="45" x14ac:dyDescent="0.2">
      <c r="A251" s="109" t="s">
        <v>939</v>
      </c>
      <c r="B251" s="112" t="s">
        <v>519</v>
      </c>
      <c r="C251" s="113" t="s">
        <v>20</v>
      </c>
      <c r="D251" s="46" t="s">
        <v>520</v>
      </c>
      <c r="E251" s="47" t="s">
        <v>102</v>
      </c>
      <c r="F251" s="114">
        <v>6</v>
      </c>
      <c r="G251" s="108">
        <v>26.53</v>
      </c>
      <c r="H251" s="41">
        <v>0.2354</v>
      </c>
      <c r="I251" s="42">
        <f t="shared" si="80"/>
        <v>32.775162000000002</v>
      </c>
      <c r="J251" s="49">
        <f t="shared" si="81"/>
        <v>0</v>
      </c>
      <c r="K251" s="43">
        <f t="shared" si="82"/>
        <v>32.775162000000002</v>
      </c>
      <c r="L251" s="43">
        <f t="shared" si="83"/>
        <v>196.65097200000002</v>
      </c>
      <c r="M251" s="43"/>
      <c r="N251" s="39"/>
    </row>
    <row r="252" spans="1:14" ht="33.75" x14ac:dyDescent="0.2">
      <c r="A252" s="109" t="s">
        <v>940</v>
      </c>
      <c r="B252" s="112" t="s">
        <v>521</v>
      </c>
      <c r="C252" s="113" t="s">
        <v>91</v>
      </c>
      <c r="D252" s="46" t="s">
        <v>522</v>
      </c>
      <c r="E252" s="47" t="s">
        <v>40</v>
      </c>
      <c r="F252" s="114">
        <v>8</v>
      </c>
      <c r="G252" s="108">
        <v>184</v>
      </c>
      <c r="H252" s="41">
        <v>0.2354</v>
      </c>
      <c r="I252" s="42">
        <f t="shared" si="80"/>
        <v>227.31360000000001</v>
      </c>
      <c r="J252" s="49">
        <f t="shared" si="81"/>
        <v>0</v>
      </c>
      <c r="K252" s="43">
        <f t="shared" si="82"/>
        <v>227.31360000000001</v>
      </c>
      <c r="L252" s="43">
        <f t="shared" si="83"/>
        <v>1818.5088000000001</v>
      </c>
      <c r="M252" s="43"/>
      <c r="N252" s="39"/>
    </row>
    <row r="253" spans="1:14" ht="45" x14ac:dyDescent="0.2">
      <c r="A253" s="109" t="s">
        <v>941</v>
      </c>
      <c r="B253" s="112" t="s">
        <v>523</v>
      </c>
      <c r="C253" s="113" t="s">
        <v>20</v>
      </c>
      <c r="D253" s="46" t="s">
        <v>524</v>
      </c>
      <c r="E253" s="47" t="s">
        <v>102</v>
      </c>
      <c r="F253" s="114">
        <v>8</v>
      </c>
      <c r="G253" s="108">
        <v>95.32</v>
      </c>
      <c r="H253" s="41">
        <v>0.2354</v>
      </c>
      <c r="I253" s="42">
        <f t="shared" si="80"/>
        <v>117.75832799999999</v>
      </c>
      <c r="J253" s="49">
        <f t="shared" si="81"/>
        <v>0</v>
      </c>
      <c r="K253" s="43">
        <f t="shared" si="82"/>
        <v>117.75832799999999</v>
      </c>
      <c r="L253" s="43">
        <f t="shared" si="83"/>
        <v>942.06662399999993</v>
      </c>
      <c r="M253" s="43"/>
      <c r="N253" s="39"/>
    </row>
    <row r="254" spans="1:14" ht="22.5" x14ac:dyDescent="0.2">
      <c r="A254" s="109" t="s">
        <v>942</v>
      </c>
      <c r="B254" s="112" t="s">
        <v>525</v>
      </c>
      <c r="C254" s="113" t="s">
        <v>91</v>
      </c>
      <c r="D254" s="46" t="s">
        <v>526</v>
      </c>
      <c r="E254" s="47" t="s">
        <v>527</v>
      </c>
      <c r="F254" s="114">
        <v>50</v>
      </c>
      <c r="G254" s="108">
        <v>22.02</v>
      </c>
      <c r="H254" s="41">
        <v>0.2354</v>
      </c>
      <c r="I254" s="42">
        <f t="shared" si="80"/>
        <v>27.203507999999999</v>
      </c>
      <c r="J254" s="49">
        <f t="shared" si="81"/>
        <v>0</v>
      </c>
      <c r="K254" s="43">
        <f t="shared" si="82"/>
        <v>27.203507999999999</v>
      </c>
      <c r="L254" s="43">
        <f t="shared" si="83"/>
        <v>1360.1754000000001</v>
      </c>
      <c r="M254" s="43"/>
      <c r="N254" s="39"/>
    </row>
    <row r="255" spans="1:14" ht="33.75" x14ac:dyDescent="0.2">
      <c r="A255" s="109" t="s">
        <v>943</v>
      </c>
      <c r="B255" s="112" t="s">
        <v>528</v>
      </c>
      <c r="C255" s="113" t="s">
        <v>91</v>
      </c>
      <c r="D255" s="46" t="s">
        <v>529</v>
      </c>
      <c r="E255" s="47" t="s">
        <v>40</v>
      </c>
      <c r="F255" s="114">
        <v>20</v>
      </c>
      <c r="G255" s="108">
        <v>275.45999999999998</v>
      </c>
      <c r="H255" s="41">
        <v>0.2354</v>
      </c>
      <c r="I255" s="42">
        <f t="shared" si="80"/>
        <v>340.30328399999996</v>
      </c>
      <c r="J255" s="49">
        <f t="shared" si="81"/>
        <v>0</v>
      </c>
      <c r="K255" s="43">
        <f t="shared" si="82"/>
        <v>340.30328399999996</v>
      </c>
      <c r="L255" s="43">
        <f t="shared" si="83"/>
        <v>6806.0656799999997</v>
      </c>
      <c r="M255" s="43"/>
      <c r="N255" s="39"/>
    </row>
    <row r="256" spans="1:14" ht="45" x14ac:dyDescent="0.2">
      <c r="A256" s="109" t="s">
        <v>944</v>
      </c>
      <c r="B256" s="112" t="s">
        <v>530</v>
      </c>
      <c r="C256" s="113" t="s">
        <v>20</v>
      </c>
      <c r="D256" s="46" t="s">
        <v>531</v>
      </c>
      <c r="E256" s="47" t="s">
        <v>131</v>
      </c>
      <c r="F256" s="114">
        <v>80</v>
      </c>
      <c r="G256" s="108">
        <v>10.15</v>
      </c>
      <c r="H256" s="41">
        <v>0.2354</v>
      </c>
      <c r="I256" s="42">
        <f t="shared" si="80"/>
        <v>12.53931</v>
      </c>
      <c r="J256" s="49">
        <f t="shared" si="81"/>
        <v>0</v>
      </c>
      <c r="K256" s="43">
        <f t="shared" si="82"/>
        <v>12.53931</v>
      </c>
      <c r="L256" s="43">
        <f t="shared" si="83"/>
        <v>1003.1448</v>
      </c>
      <c r="M256" s="43"/>
      <c r="N256" s="39"/>
    </row>
    <row r="257" spans="1:14" ht="45" x14ac:dyDescent="0.2">
      <c r="A257" s="109" t="s">
        <v>945</v>
      </c>
      <c r="B257" s="112" t="s">
        <v>459</v>
      </c>
      <c r="C257" s="113" t="s">
        <v>20</v>
      </c>
      <c r="D257" s="46" t="s">
        <v>460</v>
      </c>
      <c r="E257" s="47" t="s">
        <v>131</v>
      </c>
      <c r="F257" s="114">
        <v>66</v>
      </c>
      <c r="G257" s="108">
        <v>12</v>
      </c>
      <c r="H257" s="41">
        <v>0.2354</v>
      </c>
      <c r="I257" s="42">
        <f t="shared" si="80"/>
        <v>14.8248</v>
      </c>
      <c r="J257" s="49">
        <f t="shared" si="81"/>
        <v>0</v>
      </c>
      <c r="K257" s="43">
        <f t="shared" si="82"/>
        <v>14.8248</v>
      </c>
      <c r="L257" s="43">
        <f t="shared" si="83"/>
        <v>978.43679999999995</v>
      </c>
      <c r="M257" s="43"/>
      <c r="N257" s="39"/>
    </row>
    <row r="258" spans="1:14" ht="45" x14ac:dyDescent="0.2">
      <c r="A258" s="109" t="s">
        <v>946</v>
      </c>
      <c r="B258" s="112" t="s">
        <v>532</v>
      </c>
      <c r="C258" s="113" t="s">
        <v>20</v>
      </c>
      <c r="D258" s="46" t="s">
        <v>533</v>
      </c>
      <c r="E258" s="47" t="s">
        <v>131</v>
      </c>
      <c r="F258" s="114">
        <v>18</v>
      </c>
      <c r="G258" s="108">
        <v>10.44</v>
      </c>
      <c r="H258" s="41">
        <v>0.2354</v>
      </c>
      <c r="I258" s="42">
        <f t="shared" si="80"/>
        <v>12.897576000000001</v>
      </c>
      <c r="J258" s="49">
        <f t="shared" si="81"/>
        <v>0</v>
      </c>
      <c r="K258" s="43">
        <f t="shared" si="82"/>
        <v>12.897576000000001</v>
      </c>
      <c r="L258" s="43">
        <f t="shared" si="83"/>
        <v>232.15636800000001</v>
      </c>
      <c r="M258" s="43"/>
      <c r="N258" s="39"/>
    </row>
    <row r="259" spans="1:14" ht="67.5" x14ac:dyDescent="0.2">
      <c r="A259" s="109" t="s">
        <v>947</v>
      </c>
      <c r="B259" s="112" t="s">
        <v>534</v>
      </c>
      <c r="C259" s="113" t="s">
        <v>20</v>
      </c>
      <c r="D259" s="46" t="s">
        <v>535</v>
      </c>
      <c r="E259" s="47" t="s">
        <v>131</v>
      </c>
      <c r="F259" s="114">
        <v>26</v>
      </c>
      <c r="G259" s="108">
        <v>2.67</v>
      </c>
      <c r="H259" s="41">
        <v>0.2354</v>
      </c>
      <c r="I259" s="42">
        <f t="shared" si="80"/>
        <v>3.2985180000000001</v>
      </c>
      <c r="J259" s="49">
        <f t="shared" si="81"/>
        <v>0</v>
      </c>
      <c r="K259" s="43">
        <f t="shared" si="82"/>
        <v>3.2985180000000001</v>
      </c>
      <c r="L259" s="43">
        <f t="shared" si="83"/>
        <v>85.761468000000008</v>
      </c>
      <c r="M259" s="43"/>
      <c r="N259" s="39"/>
    </row>
    <row r="260" spans="1:14" ht="67.5" x14ac:dyDescent="0.2">
      <c r="A260" s="109" t="s">
        <v>948</v>
      </c>
      <c r="B260" s="112" t="s">
        <v>536</v>
      </c>
      <c r="C260" s="113" t="s">
        <v>20</v>
      </c>
      <c r="D260" s="46" t="s">
        <v>537</v>
      </c>
      <c r="E260" s="47" t="s">
        <v>131</v>
      </c>
      <c r="F260" s="114">
        <v>3</v>
      </c>
      <c r="G260" s="108">
        <v>17.13</v>
      </c>
      <c r="H260" s="41">
        <v>0.2354</v>
      </c>
      <c r="I260" s="42">
        <f t="shared" si="80"/>
        <v>21.162402</v>
      </c>
      <c r="J260" s="49">
        <f t="shared" si="81"/>
        <v>0</v>
      </c>
      <c r="K260" s="43">
        <f t="shared" si="82"/>
        <v>21.162402</v>
      </c>
      <c r="L260" s="43">
        <f t="shared" si="83"/>
        <v>63.487206</v>
      </c>
      <c r="M260" s="43"/>
      <c r="N260" s="39"/>
    </row>
    <row r="261" spans="1:14" ht="33.75" x14ac:dyDescent="0.2">
      <c r="A261" s="109" t="s">
        <v>949</v>
      </c>
      <c r="B261" s="112" t="s">
        <v>538</v>
      </c>
      <c r="C261" s="113" t="s">
        <v>91</v>
      </c>
      <c r="D261" s="46" t="s">
        <v>539</v>
      </c>
      <c r="E261" s="47" t="s">
        <v>527</v>
      </c>
      <c r="F261" s="114">
        <v>3.5</v>
      </c>
      <c r="G261" s="108">
        <v>13.64</v>
      </c>
      <c r="H261" s="41">
        <v>0.2354</v>
      </c>
      <c r="I261" s="42">
        <f t="shared" si="80"/>
        <v>16.850856</v>
      </c>
      <c r="J261" s="49">
        <f t="shared" si="81"/>
        <v>0</v>
      </c>
      <c r="K261" s="43">
        <f t="shared" si="82"/>
        <v>16.850856</v>
      </c>
      <c r="L261" s="43">
        <f t="shared" si="83"/>
        <v>58.977996000000005</v>
      </c>
      <c r="M261" s="43"/>
      <c r="N261" s="39"/>
    </row>
    <row r="262" spans="1:14" ht="45" x14ac:dyDescent="0.2">
      <c r="A262" s="109" t="s">
        <v>950</v>
      </c>
      <c r="B262" s="112" t="s">
        <v>540</v>
      </c>
      <c r="C262" s="113" t="s">
        <v>20</v>
      </c>
      <c r="D262" s="46" t="s">
        <v>541</v>
      </c>
      <c r="E262" s="47" t="s">
        <v>102</v>
      </c>
      <c r="F262" s="114">
        <v>24</v>
      </c>
      <c r="G262" s="108">
        <v>14.69</v>
      </c>
      <c r="H262" s="41">
        <v>0.2354</v>
      </c>
      <c r="I262" s="42">
        <f t="shared" si="80"/>
        <v>18.148026000000002</v>
      </c>
      <c r="J262" s="49">
        <f t="shared" si="81"/>
        <v>0</v>
      </c>
      <c r="K262" s="43">
        <f t="shared" si="82"/>
        <v>18.148026000000002</v>
      </c>
      <c r="L262" s="43">
        <f t="shared" si="83"/>
        <v>435.55262400000004</v>
      </c>
      <c r="M262" s="43"/>
      <c r="N262" s="39"/>
    </row>
    <row r="263" spans="1:14" ht="45" x14ac:dyDescent="0.2">
      <c r="A263" s="109" t="s">
        <v>951</v>
      </c>
      <c r="B263" s="112" t="s">
        <v>542</v>
      </c>
      <c r="C263" s="113" t="s">
        <v>20</v>
      </c>
      <c r="D263" s="46" t="s">
        <v>543</v>
      </c>
      <c r="E263" s="47" t="s">
        <v>102</v>
      </c>
      <c r="F263" s="114">
        <v>8</v>
      </c>
      <c r="G263" s="108">
        <v>9.43</v>
      </c>
      <c r="H263" s="41">
        <v>0.2354</v>
      </c>
      <c r="I263" s="42">
        <f t="shared" si="80"/>
        <v>11.649822</v>
      </c>
      <c r="J263" s="49">
        <f t="shared" si="81"/>
        <v>0</v>
      </c>
      <c r="K263" s="43">
        <f t="shared" si="82"/>
        <v>11.649822</v>
      </c>
      <c r="L263" s="43">
        <f t="shared" si="83"/>
        <v>93.198576000000003</v>
      </c>
      <c r="M263" s="43"/>
      <c r="N263" s="39"/>
    </row>
    <row r="264" spans="1:14" ht="45" x14ac:dyDescent="0.2">
      <c r="A264" s="109" t="s">
        <v>952</v>
      </c>
      <c r="B264" s="112" t="s">
        <v>544</v>
      </c>
      <c r="C264" s="113" t="s">
        <v>20</v>
      </c>
      <c r="D264" s="46" t="s">
        <v>545</v>
      </c>
      <c r="E264" s="47" t="s">
        <v>131</v>
      </c>
      <c r="F264" s="114">
        <v>700</v>
      </c>
      <c r="G264" s="108">
        <v>3.87</v>
      </c>
      <c r="H264" s="41">
        <v>0.2354</v>
      </c>
      <c r="I264" s="42">
        <f t="shared" si="80"/>
        <v>4.7809980000000003</v>
      </c>
      <c r="J264" s="49">
        <f t="shared" si="81"/>
        <v>0</v>
      </c>
      <c r="K264" s="43">
        <f t="shared" si="82"/>
        <v>4.7809980000000003</v>
      </c>
      <c r="L264" s="43">
        <f t="shared" si="83"/>
        <v>3346.6986000000002</v>
      </c>
      <c r="M264" s="43"/>
      <c r="N264" s="39"/>
    </row>
    <row r="265" spans="1:14" ht="45" x14ac:dyDescent="0.2">
      <c r="A265" s="109" t="s">
        <v>953</v>
      </c>
      <c r="B265" s="112" t="s">
        <v>546</v>
      </c>
      <c r="C265" s="113" t="s">
        <v>20</v>
      </c>
      <c r="D265" s="46" t="s">
        <v>547</v>
      </c>
      <c r="E265" s="47" t="s">
        <v>131</v>
      </c>
      <c r="F265" s="114">
        <v>150</v>
      </c>
      <c r="G265" s="108">
        <v>6.2</v>
      </c>
      <c r="H265" s="41">
        <v>0.2354</v>
      </c>
      <c r="I265" s="42">
        <f t="shared" si="80"/>
        <v>7.6594800000000003</v>
      </c>
      <c r="J265" s="49">
        <f t="shared" si="81"/>
        <v>0</v>
      </c>
      <c r="K265" s="43">
        <f t="shared" si="82"/>
        <v>7.6594800000000003</v>
      </c>
      <c r="L265" s="43">
        <f t="shared" si="83"/>
        <v>1148.922</v>
      </c>
      <c r="M265" s="43"/>
      <c r="N265" s="39"/>
    </row>
    <row r="266" spans="1:14" ht="45" x14ac:dyDescent="0.2">
      <c r="A266" s="109" t="s">
        <v>954</v>
      </c>
      <c r="B266" s="112" t="s">
        <v>548</v>
      </c>
      <c r="C266" s="113" t="s">
        <v>20</v>
      </c>
      <c r="D266" s="46" t="s">
        <v>549</v>
      </c>
      <c r="E266" s="47" t="s">
        <v>131</v>
      </c>
      <c r="F266" s="114">
        <v>350</v>
      </c>
      <c r="G266" s="108">
        <v>8.4499999999999993</v>
      </c>
      <c r="H266" s="41">
        <v>0.2354</v>
      </c>
      <c r="I266" s="42">
        <f t="shared" si="80"/>
        <v>10.439129999999999</v>
      </c>
      <c r="J266" s="49">
        <f t="shared" si="81"/>
        <v>0</v>
      </c>
      <c r="K266" s="43">
        <f t="shared" si="82"/>
        <v>10.439129999999999</v>
      </c>
      <c r="L266" s="43">
        <f t="shared" si="83"/>
        <v>3653.6954999999994</v>
      </c>
      <c r="M266" s="43"/>
      <c r="N266" s="39"/>
    </row>
    <row r="267" spans="1:14" ht="56.25" x14ac:dyDescent="0.2">
      <c r="A267" s="109" t="s">
        <v>955</v>
      </c>
      <c r="B267" s="112" t="s">
        <v>550</v>
      </c>
      <c r="C267" s="113" t="s">
        <v>20</v>
      </c>
      <c r="D267" s="46" t="s">
        <v>551</v>
      </c>
      <c r="E267" s="47" t="s">
        <v>102</v>
      </c>
      <c r="F267" s="114">
        <v>43</v>
      </c>
      <c r="G267" s="108">
        <v>14.06</v>
      </c>
      <c r="H267" s="41">
        <v>0.2354</v>
      </c>
      <c r="I267" s="42">
        <f t="shared" si="80"/>
        <v>17.369724000000001</v>
      </c>
      <c r="J267" s="49">
        <f t="shared" si="81"/>
        <v>0</v>
      </c>
      <c r="K267" s="43">
        <f t="shared" si="82"/>
        <v>17.369724000000001</v>
      </c>
      <c r="L267" s="43">
        <f t="shared" si="83"/>
        <v>746.89813200000003</v>
      </c>
      <c r="M267" s="43"/>
      <c r="N267" s="39"/>
    </row>
    <row r="268" spans="1:14" ht="56.25" x14ac:dyDescent="0.2">
      <c r="A268" s="109" t="s">
        <v>956</v>
      </c>
      <c r="B268" s="112" t="s">
        <v>552</v>
      </c>
      <c r="C268" s="113" t="s">
        <v>20</v>
      </c>
      <c r="D268" s="46" t="s">
        <v>553</v>
      </c>
      <c r="E268" s="47" t="s">
        <v>102</v>
      </c>
      <c r="F268" s="114">
        <v>86</v>
      </c>
      <c r="G268" s="108">
        <v>8.93</v>
      </c>
      <c r="H268" s="41">
        <v>0.2354</v>
      </c>
      <c r="I268" s="42">
        <f t="shared" si="80"/>
        <v>11.032121999999999</v>
      </c>
      <c r="J268" s="49">
        <f t="shared" si="81"/>
        <v>0</v>
      </c>
      <c r="K268" s="43">
        <f t="shared" si="82"/>
        <v>11.032121999999999</v>
      </c>
      <c r="L268" s="43">
        <f t="shared" si="83"/>
        <v>948.76249199999995</v>
      </c>
      <c r="M268" s="43"/>
      <c r="N268" s="39"/>
    </row>
    <row r="269" spans="1:14" ht="33.75" x14ac:dyDescent="0.2">
      <c r="A269" s="109" t="s">
        <v>957</v>
      </c>
      <c r="B269" s="112" t="s">
        <v>554</v>
      </c>
      <c r="C269" s="113" t="s">
        <v>20</v>
      </c>
      <c r="D269" s="46" t="s">
        <v>555</v>
      </c>
      <c r="E269" s="47" t="s">
        <v>131</v>
      </c>
      <c r="F269" s="114">
        <v>12</v>
      </c>
      <c r="G269" s="108">
        <v>19.84</v>
      </c>
      <c r="H269" s="41">
        <v>0.2354</v>
      </c>
      <c r="I269" s="42">
        <f t="shared" si="80"/>
        <v>24.510336000000002</v>
      </c>
      <c r="J269" s="49">
        <f t="shared" si="81"/>
        <v>0</v>
      </c>
      <c r="K269" s="43">
        <f t="shared" si="82"/>
        <v>24.510336000000002</v>
      </c>
      <c r="L269" s="43">
        <f t="shared" si="83"/>
        <v>294.12403200000006</v>
      </c>
      <c r="M269" s="43"/>
      <c r="N269" s="39"/>
    </row>
    <row r="270" spans="1:14" ht="33.75" x14ac:dyDescent="0.2">
      <c r="A270" s="109" t="s">
        <v>958</v>
      </c>
      <c r="B270" s="112" t="s">
        <v>556</v>
      </c>
      <c r="C270" s="113" t="s">
        <v>20</v>
      </c>
      <c r="D270" s="46" t="s">
        <v>557</v>
      </c>
      <c r="E270" s="47" t="s">
        <v>102</v>
      </c>
      <c r="F270" s="114">
        <v>7</v>
      </c>
      <c r="G270" s="108">
        <v>16.59</v>
      </c>
      <c r="H270" s="41">
        <v>0.2354</v>
      </c>
      <c r="I270" s="42">
        <f t="shared" si="80"/>
        <v>20.495286</v>
      </c>
      <c r="J270" s="49">
        <f t="shared" si="81"/>
        <v>0</v>
      </c>
      <c r="K270" s="43">
        <f t="shared" si="82"/>
        <v>20.495286</v>
      </c>
      <c r="L270" s="43">
        <f t="shared" si="83"/>
        <v>143.46700200000001</v>
      </c>
      <c r="M270" s="43"/>
      <c r="N270" s="39"/>
    </row>
    <row r="271" spans="1:14" ht="33.75" x14ac:dyDescent="0.2">
      <c r="A271" s="109" t="s">
        <v>959</v>
      </c>
      <c r="B271" s="112" t="s">
        <v>558</v>
      </c>
      <c r="C271" s="113" t="s">
        <v>20</v>
      </c>
      <c r="D271" s="46" t="s">
        <v>559</v>
      </c>
      <c r="E271" s="47" t="s">
        <v>102</v>
      </c>
      <c r="F271" s="114">
        <v>11</v>
      </c>
      <c r="G271" s="108">
        <v>26.96</v>
      </c>
      <c r="H271" s="41">
        <v>0.2354</v>
      </c>
      <c r="I271" s="42">
        <f t="shared" si="80"/>
        <v>33.306384000000001</v>
      </c>
      <c r="J271" s="49">
        <f t="shared" si="81"/>
        <v>0</v>
      </c>
      <c r="K271" s="43">
        <f t="shared" si="82"/>
        <v>33.306384000000001</v>
      </c>
      <c r="L271" s="43">
        <f t="shared" si="83"/>
        <v>366.37022400000001</v>
      </c>
      <c r="M271" s="43"/>
      <c r="N271" s="39"/>
    </row>
    <row r="272" spans="1:14" ht="33.75" x14ac:dyDescent="0.2">
      <c r="A272" s="109" t="s">
        <v>960</v>
      </c>
      <c r="B272" s="112" t="s">
        <v>560</v>
      </c>
      <c r="C272" s="113" t="s">
        <v>20</v>
      </c>
      <c r="D272" s="46" t="s">
        <v>561</v>
      </c>
      <c r="E272" s="47" t="s">
        <v>102</v>
      </c>
      <c r="F272" s="114">
        <v>11</v>
      </c>
      <c r="G272" s="108">
        <v>27.5</v>
      </c>
      <c r="H272" s="41">
        <v>0.2354</v>
      </c>
      <c r="I272" s="42">
        <f t="shared" si="80"/>
        <v>33.973500000000001</v>
      </c>
      <c r="J272" s="49">
        <f t="shared" si="81"/>
        <v>0</v>
      </c>
      <c r="K272" s="43">
        <f t="shared" si="82"/>
        <v>33.973500000000001</v>
      </c>
      <c r="L272" s="43">
        <f t="shared" si="83"/>
        <v>373.70850000000002</v>
      </c>
      <c r="M272" s="43"/>
      <c r="N272" s="39"/>
    </row>
    <row r="273" spans="1:14" ht="33.75" x14ac:dyDescent="0.2">
      <c r="A273" s="109" t="s">
        <v>961</v>
      </c>
      <c r="B273" s="112" t="s">
        <v>562</v>
      </c>
      <c r="C273" s="113" t="s">
        <v>20</v>
      </c>
      <c r="D273" s="46" t="s">
        <v>563</v>
      </c>
      <c r="E273" s="47" t="s">
        <v>102</v>
      </c>
      <c r="F273" s="114">
        <v>15</v>
      </c>
      <c r="G273" s="108">
        <v>25.7</v>
      </c>
      <c r="H273" s="41">
        <v>0.2354</v>
      </c>
      <c r="I273" s="42">
        <f t="shared" si="80"/>
        <v>31.749780000000001</v>
      </c>
      <c r="J273" s="49">
        <f t="shared" si="81"/>
        <v>0</v>
      </c>
      <c r="K273" s="43">
        <f t="shared" si="82"/>
        <v>31.749780000000001</v>
      </c>
      <c r="L273" s="43">
        <f t="shared" si="83"/>
        <v>476.24670000000003</v>
      </c>
      <c r="M273" s="43"/>
      <c r="N273" s="39"/>
    </row>
    <row r="274" spans="1:14" ht="33.75" x14ac:dyDescent="0.2">
      <c r="A274" s="109" t="s">
        <v>962</v>
      </c>
      <c r="B274" s="112" t="s">
        <v>564</v>
      </c>
      <c r="C274" s="113" t="s">
        <v>20</v>
      </c>
      <c r="D274" s="46" t="s">
        <v>565</v>
      </c>
      <c r="E274" s="47" t="s">
        <v>102</v>
      </c>
      <c r="F274" s="114">
        <v>9</v>
      </c>
      <c r="G274" s="108">
        <v>31.97</v>
      </c>
      <c r="H274" s="41">
        <v>0.2354</v>
      </c>
      <c r="I274" s="42">
        <f t="shared" si="80"/>
        <v>39.495738000000003</v>
      </c>
      <c r="J274" s="49">
        <f t="shared" si="81"/>
        <v>0</v>
      </c>
      <c r="K274" s="43">
        <f t="shared" si="82"/>
        <v>39.495738000000003</v>
      </c>
      <c r="L274" s="43">
        <f t="shared" si="83"/>
        <v>355.46164200000004</v>
      </c>
      <c r="M274" s="43"/>
      <c r="N274" s="39"/>
    </row>
    <row r="275" spans="1:14" ht="33.75" x14ac:dyDescent="0.2">
      <c r="A275" s="109" t="s">
        <v>963</v>
      </c>
      <c r="B275" s="112" t="s">
        <v>566</v>
      </c>
      <c r="C275" s="113" t="s">
        <v>20</v>
      </c>
      <c r="D275" s="46" t="s">
        <v>567</v>
      </c>
      <c r="E275" s="47" t="s">
        <v>102</v>
      </c>
      <c r="F275" s="114">
        <v>2</v>
      </c>
      <c r="G275" s="108">
        <v>37.979999999999997</v>
      </c>
      <c r="H275" s="41">
        <v>0.2354</v>
      </c>
      <c r="I275" s="42">
        <f t="shared" si="80"/>
        <v>46.920491999999996</v>
      </c>
      <c r="J275" s="49">
        <f t="shared" si="81"/>
        <v>0</v>
      </c>
      <c r="K275" s="43">
        <f t="shared" si="82"/>
        <v>46.920491999999996</v>
      </c>
      <c r="L275" s="43">
        <f t="shared" si="83"/>
        <v>93.840983999999992</v>
      </c>
      <c r="M275" s="43"/>
      <c r="N275" s="39"/>
    </row>
    <row r="276" spans="1:14" ht="33.75" x14ac:dyDescent="0.2">
      <c r="A276" s="109" t="s">
        <v>964</v>
      </c>
      <c r="B276" s="112" t="s">
        <v>568</v>
      </c>
      <c r="C276" s="113" t="s">
        <v>20</v>
      </c>
      <c r="D276" s="46" t="s">
        <v>569</v>
      </c>
      <c r="E276" s="47" t="s">
        <v>102</v>
      </c>
      <c r="F276" s="114">
        <v>1</v>
      </c>
      <c r="G276" s="108">
        <v>120.1</v>
      </c>
      <c r="H276" s="41">
        <v>0.2354</v>
      </c>
      <c r="I276" s="42">
        <f t="shared" si="80"/>
        <v>148.37154000000001</v>
      </c>
      <c r="J276" s="49">
        <f t="shared" si="81"/>
        <v>0</v>
      </c>
      <c r="K276" s="43">
        <f t="shared" si="82"/>
        <v>148.37154000000001</v>
      </c>
      <c r="L276" s="43">
        <f t="shared" si="83"/>
        <v>148.37154000000001</v>
      </c>
      <c r="M276" s="43"/>
      <c r="N276" s="39"/>
    </row>
    <row r="277" spans="1:14" ht="33.75" x14ac:dyDescent="0.2">
      <c r="A277" s="109" t="s">
        <v>965</v>
      </c>
      <c r="B277" s="112" t="s">
        <v>570</v>
      </c>
      <c r="C277" s="113" t="s">
        <v>91</v>
      </c>
      <c r="D277" s="46" t="s">
        <v>571</v>
      </c>
      <c r="E277" s="47" t="s">
        <v>40</v>
      </c>
      <c r="F277" s="114">
        <v>1</v>
      </c>
      <c r="G277" s="108">
        <v>21.69</v>
      </c>
      <c r="H277" s="41">
        <v>0.2354</v>
      </c>
      <c r="I277" s="42">
        <f t="shared" si="80"/>
        <v>26.795826000000002</v>
      </c>
      <c r="J277" s="49">
        <f t="shared" si="81"/>
        <v>0</v>
      </c>
      <c r="K277" s="43">
        <f t="shared" si="82"/>
        <v>26.795826000000002</v>
      </c>
      <c r="L277" s="43">
        <f t="shared" si="83"/>
        <v>26.795826000000002</v>
      </c>
      <c r="M277" s="43"/>
      <c r="N277" s="39"/>
    </row>
    <row r="278" spans="1:14" ht="45" x14ac:dyDescent="0.2">
      <c r="A278" s="109" t="s">
        <v>966</v>
      </c>
      <c r="B278" s="112" t="s">
        <v>572</v>
      </c>
      <c r="C278" s="113" t="s">
        <v>20</v>
      </c>
      <c r="D278" s="46" t="s">
        <v>573</v>
      </c>
      <c r="E278" s="47" t="s">
        <v>102</v>
      </c>
      <c r="F278" s="114">
        <v>25</v>
      </c>
      <c r="G278" s="108">
        <v>29.88</v>
      </c>
      <c r="H278" s="41">
        <v>0.2354</v>
      </c>
      <c r="I278" s="42">
        <f t="shared" si="80"/>
        <v>36.913752000000002</v>
      </c>
      <c r="J278" s="49">
        <f t="shared" si="81"/>
        <v>0</v>
      </c>
      <c r="K278" s="43">
        <f t="shared" si="82"/>
        <v>36.913752000000002</v>
      </c>
      <c r="L278" s="43">
        <f t="shared" si="83"/>
        <v>922.8438000000001</v>
      </c>
      <c r="M278" s="43"/>
      <c r="N278" s="39"/>
    </row>
    <row r="279" spans="1:14" ht="45" x14ac:dyDescent="0.2">
      <c r="A279" s="109" t="s">
        <v>967</v>
      </c>
      <c r="B279" s="112" t="s">
        <v>574</v>
      </c>
      <c r="C279" s="113" t="s">
        <v>20</v>
      </c>
      <c r="D279" s="46" t="s">
        <v>575</v>
      </c>
      <c r="E279" s="47" t="s">
        <v>102</v>
      </c>
      <c r="F279" s="114">
        <v>8</v>
      </c>
      <c r="G279" s="108">
        <v>27.98</v>
      </c>
      <c r="H279" s="41">
        <v>0.2354</v>
      </c>
      <c r="I279" s="42">
        <f t="shared" si="80"/>
        <v>34.566492000000004</v>
      </c>
      <c r="J279" s="49">
        <f t="shared" si="81"/>
        <v>0</v>
      </c>
      <c r="K279" s="43">
        <f t="shared" si="82"/>
        <v>34.566492000000004</v>
      </c>
      <c r="L279" s="43">
        <f t="shared" si="83"/>
        <v>276.53193600000003</v>
      </c>
      <c r="M279" s="43"/>
      <c r="N279" s="39"/>
    </row>
    <row r="280" spans="1:14" ht="33.75" x14ac:dyDescent="0.2">
      <c r="A280" s="109" t="s">
        <v>968</v>
      </c>
      <c r="B280" s="112" t="s">
        <v>576</v>
      </c>
      <c r="C280" s="113" t="s">
        <v>91</v>
      </c>
      <c r="D280" s="46" t="s">
        <v>577</v>
      </c>
      <c r="E280" s="47" t="s">
        <v>40</v>
      </c>
      <c r="F280" s="114">
        <v>10</v>
      </c>
      <c r="G280" s="108">
        <v>65.290000000000006</v>
      </c>
      <c r="H280" s="41">
        <v>0.2354</v>
      </c>
      <c r="I280" s="42">
        <f t="shared" si="80"/>
        <v>80.659266000000017</v>
      </c>
      <c r="J280" s="49">
        <f t="shared" si="81"/>
        <v>0</v>
      </c>
      <c r="K280" s="43">
        <f t="shared" si="82"/>
        <v>80.659266000000017</v>
      </c>
      <c r="L280" s="43">
        <f t="shared" si="83"/>
        <v>806.59266000000014</v>
      </c>
      <c r="M280" s="43"/>
      <c r="N280" s="39"/>
    </row>
    <row r="281" spans="1:14" ht="45" x14ac:dyDescent="0.2">
      <c r="A281" s="109" t="s">
        <v>969</v>
      </c>
      <c r="B281" s="112" t="s">
        <v>578</v>
      </c>
      <c r="C281" s="113" t="s">
        <v>20</v>
      </c>
      <c r="D281" s="46" t="s">
        <v>579</v>
      </c>
      <c r="E281" s="47" t="s">
        <v>102</v>
      </c>
      <c r="F281" s="114">
        <v>6</v>
      </c>
      <c r="G281" s="108">
        <v>39.56</v>
      </c>
      <c r="H281" s="41">
        <v>0.2354</v>
      </c>
      <c r="I281" s="42">
        <f t="shared" si="80"/>
        <v>48.872424000000002</v>
      </c>
      <c r="J281" s="49">
        <f t="shared" si="81"/>
        <v>0</v>
      </c>
      <c r="K281" s="43">
        <f t="shared" si="82"/>
        <v>48.872424000000002</v>
      </c>
      <c r="L281" s="43">
        <f t="shared" si="83"/>
        <v>293.23454400000003</v>
      </c>
      <c r="M281" s="43"/>
      <c r="N281" s="39"/>
    </row>
    <row r="282" spans="1:14" ht="45" x14ac:dyDescent="0.2">
      <c r="A282" s="109" t="s">
        <v>970</v>
      </c>
      <c r="B282" s="112" t="s">
        <v>580</v>
      </c>
      <c r="C282" s="113" t="s">
        <v>20</v>
      </c>
      <c r="D282" s="46" t="s">
        <v>581</v>
      </c>
      <c r="E282" s="47" t="s">
        <v>102</v>
      </c>
      <c r="F282" s="114">
        <v>4</v>
      </c>
      <c r="G282" s="108">
        <v>31.74</v>
      </c>
      <c r="H282" s="41">
        <v>0.2354</v>
      </c>
      <c r="I282" s="42">
        <f t="shared" si="80"/>
        <v>39.211596</v>
      </c>
      <c r="J282" s="49">
        <f t="shared" si="81"/>
        <v>0</v>
      </c>
      <c r="K282" s="43">
        <f t="shared" si="82"/>
        <v>39.211596</v>
      </c>
      <c r="L282" s="43">
        <f t="shared" si="83"/>
        <v>156.846384</v>
      </c>
      <c r="M282" s="43"/>
      <c r="N282" s="39"/>
    </row>
    <row r="283" spans="1:14" ht="45" x14ac:dyDescent="0.2">
      <c r="A283" s="109" t="s">
        <v>971</v>
      </c>
      <c r="B283" s="112" t="s">
        <v>582</v>
      </c>
      <c r="C283" s="113" t="s">
        <v>20</v>
      </c>
      <c r="D283" s="46" t="s">
        <v>583</v>
      </c>
      <c r="E283" s="47" t="s">
        <v>102</v>
      </c>
      <c r="F283" s="114">
        <v>4</v>
      </c>
      <c r="G283" s="108">
        <v>8.85</v>
      </c>
      <c r="H283" s="41">
        <v>0.2354</v>
      </c>
      <c r="I283" s="42">
        <f t="shared" si="80"/>
        <v>10.93329</v>
      </c>
      <c r="J283" s="49">
        <f t="shared" si="81"/>
        <v>0</v>
      </c>
      <c r="K283" s="43">
        <f t="shared" si="82"/>
        <v>10.93329</v>
      </c>
      <c r="L283" s="43">
        <f t="shared" si="83"/>
        <v>43.733159999999998</v>
      </c>
      <c r="M283" s="43"/>
      <c r="N283" s="39"/>
    </row>
    <row r="284" spans="1:14" ht="22.5" x14ac:dyDescent="0.2">
      <c r="A284" s="109" t="s">
        <v>972</v>
      </c>
      <c r="B284" s="112" t="s">
        <v>584</v>
      </c>
      <c r="C284" s="113" t="s">
        <v>43</v>
      </c>
      <c r="D284" s="46" t="s">
        <v>585</v>
      </c>
      <c r="E284" s="47" t="s">
        <v>102</v>
      </c>
      <c r="F284" s="114">
        <v>2</v>
      </c>
      <c r="G284" s="108">
        <v>333.6</v>
      </c>
      <c r="H284" s="41">
        <v>0.2354</v>
      </c>
      <c r="I284" s="42">
        <f t="shared" si="80"/>
        <v>412.12944000000005</v>
      </c>
      <c r="J284" s="49">
        <f t="shared" si="81"/>
        <v>0</v>
      </c>
      <c r="K284" s="43">
        <f t="shared" si="82"/>
        <v>412.12944000000005</v>
      </c>
      <c r="L284" s="43">
        <f t="shared" si="83"/>
        <v>824.25888000000009</v>
      </c>
      <c r="M284" s="43"/>
      <c r="N284" s="39"/>
    </row>
    <row r="285" spans="1:14" x14ac:dyDescent="0.2">
      <c r="A285" s="128" t="s">
        <v>973</v>
      </c>
      <c r="B285" s="129"/>
      <c r="C285" s="130"/>
      <c r="D285" s="131" t="s">
        <v>586</v>
      </c>
      <c r="E285" s="38"/>
      <c r="F285" s="137"/>
      <c r="G285" s="133"/>
      <c r="H285" s="58"/>
      <c r="I285" s="57"/>
      <c r="J285" s="56"/>
      <c r="K285" s="55"/>
      <c r="L285" s="55"/>
      <c r="M285" s="55">
        <f>SUM(L286:L319)</f>
        <v>17258.970389999999</v>
      </c>
      <c r="N285" s="39"/>
    </row>
    <row r="286" spans="1:14" ht="33.75" x14ac:dyDescent="0.2">
      <c r="A286" s="109" t="s">
        <v>974</v>
      </c>
      <c r="B286" s="112" t="s">
        <v>587</v>
      </c>
      <c r="C286" s="113" t="s">
        <v>20</v>
      </c>
      <c r="D286" s="46" t="s">
        <v>588</v>
      </c>
      <c r="E286" s="47" t="s">
        <v>102</v>
      </c>
      <c r="F286" s="114">
        <v>4</v>
      </c>
      <c r="G286" s="108">
        <v>56.68</v>
      </c>
      <c r="H286" s="41">
        <v>0.2354</v>
      </c>
      <c r="I286" s="42">
        <f t="shared" ref="I286:I319" si="84">G286*(1+H286)</f>
        <v>70.022472000000008</v>
      </c>
      <c r="J286" s="49">
        <f t="shared" ref="J286:J319" si="85">$J$426</f>
        <v>0</v>
      </c>
      <c r="K286" s="43">
        <f t="shared" ref="K286:K319" si="86">I286*(1-J286)</f>
        <v>70.022472000000008</v>
      </c>
      <c r="L286" s="43">
        <f t="shared" ref="L286:L319" si="87">F286*K286</f>
        <v>280.08988800000003</v>
      </c>
      <c r="M286" s="43"/>
      <c r="N286" s="39"/>
    </row>
    <row r="287" spans="1:14" ht="45" x14ac:dyDescent="0.2">
      <c r="A287" s="109" t="s">
        <v>975</v>
      </c>
      <c r="B287" s="112" t="s">
        <v>509</v>
      </c>
      <c r="C287" s="113" t="s">
        <v>20</v>
      </c>
      <c r="D287" s="46" t="s">
        <v>510</v>
      </c>
      <c r="E287" s="47" t="s">
        <v>102</v>
      </c>
      <c r="F287" s="114">
        <v>9</v>
      </c>
      <c r="G287" s="108">
        <v>24.8</v>
      </c>
      <c r="H287" s="41">
        <v>0.2354</v>
      </c>
      <c r="I287" s="42">
        <f t="shared" si="84"/>
        <v>30.637920000000001</v>
      </c>
      <c r="J287" s="49">
        <f t="shared" si="85"/>
        <v>0</v>
      </c>
      <c r="K287" s="43">
        <f t="shared" si="86"/>
        <v>30.637920000000001</v>
      </c>
      <c r="L287" s="43">
        <f t="shared" si="87"/>
        <v>275.74128000000002</v>
      </c>
      <c r="M287" s="43"/>
      <c r="N287" s="39"/>
    </row>
    <row r="288" spans="1:14" ht="45" x14ac:dyDescent="0.2">
      <c r="A288" s="109" t="s">
        <v>976</v>
      </c>
      <c r="B288" s="112" t="s">
        <v>513</v>
      </c>
      <c r="C288" s="113" t="s">
        <v>20</v>
      </c>
      <c r="D288" s="46" t="s">
        <v>514</v>
      </c>
      <c r="E288" s="47" t="s">
        <v>102</v>
      </c>
      <c r="F288" s="114">
        <v>1</v>
      </c>
      <c r="G288" s="108">
        <v>30.84</v>
      </c>
      <c r="H288" s="41">
        <v>0.2354</v>
      </c>
      <c r="I288" s="42">
        <f t="shared" si="84"/>
        <v>38.099736</v>
      </c>
      <c r="J288" s="49">
        <f t="shared" si="85"/>
        <v>0</v>
      </c>
      <c r="K288" s="43">
        <f t="shared" si="86"/>
        <v>38.099736</v>
      </c>
      <c r="L288" s="43">
        <f t="shared" si="87"/>
        <v>38.099736</v>
      </c>
      <c r="M288" s="43"/>
      <c r="N288" s="39"/>
    </row>
    <row r="289" spans="1:14" ht="45" x14ac:dyDescent="0.2">
      <c r="A289" s="109" t="s">
        <v>977</v>
      </c>
      <c r="B289" s="112" t="s">
        <v>519</v>
      </c>
      <c r="C289" s="113" t="s">
        <v>20</v>
      </c>
      <c r="D289" s="46" t="s">
        <v>520</v>
      </c>
      <c r="E289" s="47" t="s">
        <v>102</v>
      </c>
      <c r="F289" s="114">
        <v>3</v>
      </c>
      <c r="G289" s="108">
        <v>26.53</v>
      </c>
      <c r="H289" s="41">
        <v>0.2354</v>
      </c>
      <c r="I289" s="42">
        <f t="shared" si="84"/>
        <v>32.775162000000002</v>
      </c>
      <c r="J289" s="49">
        <f t="shared" si="85"/>
        <v>0</v>
      </c>
      <c r="K289" s="43">
        <f t="shared" si="86"/>
        <v>32.775162000000002</v>
      </c>
      <c r="L289" s="43">
        <f t="shared" si="87"/>
        <v>98.325486000000012</v>
      </c>
      <c r="M289" s="43"/>
      <c r="N289" s="39"/>
    </row>
    <row r="290" spans="1:14" ht="45" x14ac:dyDescent="0.2">
      <c r="A290" s="109" t="s">
        <v>978</v>
      </c>
      <c r="B290" s="112" t="s">
        <v>523</v>
      </c>
      <c r="C290" s="113" t="s">
        <v>20</v>
      </c>
      <c r="D290" s="46" t="s">
        <v>524</v>
      </c>
      <c r="E290" s="47" t="s">
        <v>102</v>
      </c>
      <c r="F290" s="114">
        <v>2</v>
      </c>
      <c r="G290" s="108">
        <v>95.32</v>
      </c>
      <c r="H290" s="41">
        <v>0.2354</v>
      </c>
      <c r="I290" s="42">
        <f t="shared" si="84"/>
        <v>117.75832799999999</v>
      </c>
      <c r="J290" s="49">
        <f t="shared" si="85"/>
        <v>0</v>
      </c>
      <c r="K290" s="43">
        <f t="shared" si="86"/>
        <v>117.75832799999999</v>
      </c>
      <c r="L290" s="43">
        <f t="shared" si="87"/>
        <v>235.51665599999998</v>
      </c>
      <c r="M290" s="43"/>
      <c r="N290" s="39"/>
    </row>
    <row r="291" spans="1:14" ht="56.25" x14ac:dyDescent="0.2">
      <c r="A291" s="109" t="s">
        <v>979</v>
      </c>
      <c r="B291" s="112" t="s">
        <v>589</v>
      </c>
      <c r="C291" s="113" t="s">
        <v>20</v>
      </c>
      <c r="D291" s="46" t="s">
        <v>590</v>
      </c>
      <c r="E291" s="47" t="s">
        <v>102</v>
      </c>
      <c r="F291" s="114">
        <v>7</v>
      </c>
      <c r="G291" s="108">
        <v>40</v>
      </c>
      <c r="H291" s="41">
        <v>0.2354</v>
      </c>
      <c r="I291" s="42">
        <f t="shared" si="84"/>
        <v>49.416000000000004</v>
      </c>
      <c r="J291" s="49">
        <f t="shared" si="85"/>
        <v>0</v>
      </c>
      <c r="K291" s="43">
        <f t="shared" si="86"/>
        <v>49.416000000000004</v>
      </c>
      <c r="L291" s="43">
        <f t="shared" si="87"/>
        <v>345.91200000000003</v>
      </c>
      <c r="M291" s="43"/>
      <c r="N291" s="39"/>
    </row>
    <row r="292" spans="1:14" ht="45" x14ac:dyDescent="0.2">
      <c r="A292" s="109" t="s">
        <v>980</v>
      </c>
      <c r="B292" s="112" t="s">
        <v>530</v>
      </c>
      <c r="C292" s="113" t="s">
        <v>20</v>
      </c>
      <c r="D292" s="46" t="s">
        <v>531</v>
      </c>
      <c r="E292" s="47" t="s">
        <v>131</v>
      </c>
      <c r="F292" s="114">
        <v>120</v>
      </c>
      <c r="G292" s="108">
        <v>10.15</v>
      </c>
      <c r="H292" s="41">
        <v>0.2354</v>
      </c>
      <c r="I292" s="42">
        <f t="shared" si="84"/>
        <v>12.53931</v>
      </c>
      <c r="J292" s="49">
        <f t="shared" si="85"/>
        <v>0</v>
      </c>
      <c r="K292" s="43">
        <f t="shared" si="86"/>
        <v>12.53931</v>
      </c>
      <c r="L292" s="43">
        <f t="shared" si="87"/>
        <v>1504.7172</v>
      </c>
      <c r="M292" s="43"/>
      <c r="N292" s="39"/>
    </row>
    <row r="293" spans="1:14" ht="45" x14ac:dyDescent="0.2">
      <c r="A293" s="109" t="s">
        <v>981</v>
      </c>
      <c r="B293" s="112" t="s">
        <v>459</v>
      </c>
      <c r="C293" s="113" t="s">
        <v>20</v>
      </c>
      <c r="D293" s="46" t="s">
        <v>460</v>
      </c>
      <c r="E293" s="47" t="s">
        <v>131</v>
      </c>
      <c r="F293" s="114">
        <v>55</v>
      </c>
      <c r="G293" s="108">
        <v>12</v>
      </c>
      <c r="H293" s="41">
        <v>0.2354</v>
      </c>
      <c r="I293" s="42">
        <f t="shared" si="84"/>
        <v>14.8248</v>
      </c>
      <c r="J293" s="49">
        <f t="shared" si="85"/>
        <v>0</v>
      </c>
      <c r="K293" s="43">
        <f t="shared" si="86"/>
        <v>14.8248</v>
      </c>
      <c r="L293" s="43">
        <f t="shared" si="87"/>
        <v>815.36400000000003</v>
      </c>
      <c r="M293" s="43"/>
      <c r="N293" s="39"/>
    </row>
    <row r="294" spans="1:14" ht="67.5" x14ac:dyDescent="0.2">
      <c r="A294" s="109" t="s">
        <v>982</v>
      </c>
      <c r="B294" s="112" t="s">
        <v>534</v>
      </c>
      <c r="C294" s="113" t="s">
        <v>20</v>
      </c>
      <c r="D294" s="46" t="s">
        <v>535</v>
      </c>
      <c r="E294" s="47" t="s">
        <v>131</v>
      </c>
      <c r="F294" s="114">
        <v>10</v>
      </c>
      <c r="G294" s="108">
        <v>2.67</v>
      </c>
      <c r="H294" s="41">
        <v>0.2354</v>
      </c>
      <c r="I294" s="42">
        <f t="shared" si="84"/>
        <v>3.2985180000000001</v>
      </c>
      <c r="J294" s="49">
        <f t="shared" si="85"/>
        <v>0</v>
      </c>
      <c r="K294" s="43">
        <f t="shared" si="86"/>
        <v>3.2985180000000001</v>
      </c>
      <c r="L294" s="43">
        <f t="shared" si="87"/>
        <v>32.98518</v>
      </c>
      <c r="M294" s="43"/>
      <c r="N294" s="39"/>
    </row>
    <row r="295" spans="1:14" ht="67.5" x14ac:dyDescent="0.2">
      <c r="A295" s="109" t="s">
        <v>983</v>
      </c>
      <c r="B295" s="112" t="s">
        <v>536</v>
      </c>
      <c r="C295" s="113" t="s">
        <v>20</v>
      </c>
      <c r="D295" s="46" t="s">
        <v>537</v>
      </c>
      <c r="E295" s="47" t="s">
        <v>131</v>
      </c>
      <c r="F295" s="114">
        <v>3</v>
      </c>
      <c r="G295" s="108">
        <v>17.13</v>
      </c>
      <c r="H295" s="41">
        <v>0.2354</v>
      </c>
      <c r="I295" s="42">
        <f t="shared" si="84"/>
        <v>21.162402</v>
      </c>
      <c r="J295" s="49">
        <f t="shared" si="85"/>
        <v>0</v>
      </c>
      <c r="K295" s="43">
        <f t="shared" si="86"/>
        <v>21.162402</v>
      </c>
      <c r="L295" s="43">
        <f t="shared" si="87"/>
        <v>63.487206</v>
      </c>
      <c r="M295" s="43"/>
      <c r="N295" s="39"/>
    </row>
    <row r="296" spans="1:14" ht="45" x14ac:dyDescent="0.2">
      <c r="A296" s="109" t="s">
        <v>984</v>
      </c>
      <c r="B296" s="112" t="s">
        <v>540</v>
      </c>
      <c r="C296" s="113" t="s">
        <v>20</v>
      </c>
      <c r="D296" s="46" t="s">
        <v>541</v>
      </c>
      <c r="E296" s="47" t="s">
        <v>102</v>
      </c>
      <c r="F296" s="114">
        <v>4</v>
      </c>
      <c r="G296" s="108">
        <v>14.69</v>
      </c>
      <c r="H296" s="41">
        <v>0.2354</v>
      </c>
      <c r="I296" s="42">
        <f t="shared" si="84"/>
        <v>18.148026000000002</v>
      </c>
      <c r="J296" s="49">
        <f t="shared" si="85"/>
        <v>0</v>
      </c>
      <c r="K296" s="43">
        <f t="shared" si="86"/>
        <v>18.148026000000002</v>
      </c>
      <c r="L296" s="43">
        <f t="shared" si="87"/>
        <v>72.592104000000006</v>
      </c>
      <c r="M296" s="43"/>
      <c r="N296" s="39"/>
    </row>
    <row r="297" spans="1:14" ht="45" x14ac:dyDescent="0.2">
      <c r="A297" s="109" t="s">
        <v>985</v>
      </c>
      <c r="B297" s="112" t="s">
        <v>542</v>
      </c>
      <c r="C297" s="113" t="s">
        <v>20</v>
      </c>
      <c r="D297" s="46" t="s">
        <v>543</v>
      </c>
      <c r="E297" s="47" t="s">
        <v>102</v>
      </c>
      <c r="F297" s="114">
        <v>17</v>
      </c>
      <c r="G297" s="108">
        <v>9.43</v>
      </c>
      <c r="H297" s="41">
        <v>0.2354</v>
      </c>
      <c r="I297" s="42">
        <f t="shared" si="84"/>
        <v>11.649822</v>
      </c>
      <c r="J297" s="49">
        <f t="shared" si="85"/>
        <v>0</v>
      </c>
      <c r="K297" s="43">
        <f t="shared" si="86"/>
        <v>11.649822</v>
      </c>
      <c r="L297" s="43">
        <f t="shared" si="87"/>
        <v>198.04697400000001</v>
      </c>
      <c r="M297" s="43"/>
      <c r="N297" s="39"/>
    </row>
    <row r="298" spans="1:14" ht="45" x14ac:dyDescent="0.2">
      <c r="A298" s="109" t="s">
        <v>986</v>
      </c>
      <c r="B298" s="112" t="s">
        <v>544</v>
      </c>
      <c r="C298" s="113" t="s">
        <v>20</v>
      </c>
      <c r="D298" s="46" t="s">
        <v>545</v>
      </c>
      <c r="E298" s="47" t="s">
        <v>131</v>
      </c>
      <c r="F298" s="114">
        <v>550</v>
      </c>
      <c r="G298" s="108">
        <v>3.87</v>
      </c>
      <c r="H298" s="41">
        <v>0.2354</v>
      </c>
      <c r="I298" s="42">
        <f t="shared" si="84"/>
        <v>4.7809980000000003</v>
      </c>
      <c r="J298" s="49">
        <f t="shared" si="85"/>
        <v>0</v>
      </c>
      <c r="K298" s="43">
        <f t="shared" si="86"/>
        <v>4.7809980000000003</v>
      </c>
      <c r="L298" s="43">
        <f t="shared" si="87"/>
        <v>2629.5489000000002</v>
      </c>
      <c r="M298" s="43"/>
      <c r="N298" s="39"/>
    </row>
    <row r="299" spans="1:14" ht="45" x14ac:dyDescent="0.2">
      <c r="A299" s="109" t="s">
        <v>987</v>
      </c>
      <c r="B299" s="112" t="s">
        <v>546</v>
      </c>
      <c r="C299" s="113" t="s">
        <v>20</v>
      </c>
      <c r="D299" s="46" t="s">
        <v>547</v>
      </c>
      <c r="E299" s="47" t="s">
        <v>131</v>
      </c>
      <c r="F299" s="114">
        <v>450</v>
      </c>
      <c r="G299" s="108">
        <v>6.2</v>
      </c>
      <c r="H299" s="41">
        <v>0.2354</v>
      </c>
      <c r="I299" s="42">
        <f t="shared" si="84"/>
        <v>7.6594800000000003</v>
      </c>
      <c r="J299" s="49">
        <f t="shared" si="85"/>
        <v>0</v>
      </c>
      <c r="K299" s="43">
        <f t="shared" si="86"/>
        <v>7.6594800000000003</v>
      </c>
      <c r="L299" s="43">
        <f t="shared" si="87"/>
        <v>3446.7660000000001</v>
      </c>
      <c r="M299" s="43"/>
      <c r="N299" s="39"/>
    </row>
    <row r="300" spans="1:14" ht="56.25" x14ac:dyDescent="0.2">
      <c r="A300" s="109" t="s">
        <v>988</v>
      </c>
      <c r="B300" s="112" t="s">
        <v>550</v>
      </c>
      <c r="C300" s="113" t="s">
        <v>20</v>
      </c>
      <c r="D300" s="46" t="s">
        <v>551</v>
      </c>
      <c r="E300" s="47" t="s">
        <v>102</v>
      </c>
      <c r="F300" s="114">
        <v>44</v>
      </c>
      <c r="G300" s="108">
        <v>14.06</v>
      </c>
      <c r="H300" s="41">
        <v>0.2354</v>
      </c>
      <c r="I300" s="42">
        <f t="shared" si="84"/>
        <v>17.369724000000001</v>
      </c>
      <c r="J300" s="49">
        <f t="shared" si="85"/>
        <v>0</v>
      </c>
      <c r="K300" s="43">
        <f t="shared" si="86"/>
        <v>17.369724000000001</v>
      </c>
      <c r="L300" s="43">
        <f t="shared" si="87"/>
        <v>764.26785600000005</v>
      </c>
      <c r="M300" s="43"/>
      <c r="N300" s="39"/>
    </row>
    <row r="301" spans="1:14" ht="56.25" x14ac:dyDescent="0.2">
      <c r="A301" s="109" t="s">
        <v>989</v>
      </c>
      <c r="B301" s="112" t="s">
        <v>552</v>
      </c>
      <c r="C301" s="113" t="s">
        <v>20</v>
      </c>
      <c r="D301" s="46" t="s">
        <v>553</v>
      </c>
      <c r="E301" s="47" t="s">
        <v>102</v>
      </c>
      <c r="F301" s="114">
        <v>90</v>
      </c>
      <c r="G301" s="108">
        <v>8.93</v>
      </c>
      <c r="H301" s="41">
        <v>0.2354</v>
      </c>
      <c r="I301" s="42">
        <f t="shared" si="84"/>
        <v>11.032121999999999</v>
      </c>
      <c r="J301" s="49">
        <f t="shared" si="85"/>
        <v>0</v>
      </c>
      <c r="K301" s="43">
        <f t="shared" si="86"/>
        <v>11.032121999999999</v>
      </c>
      <c r="L301" s="43">
        <f t="shared" si="87"/>
        <v>992.8909799999999</v>
      </c>
      <c r="M301" s="43"/>
      <c r="N301" s="39"/>
    </row>
    <row r="302" spans="1:14" ht="33.75" x14ac:dyDescent="0.2">
      <c r="A302" s="109" t="s">
        <v>990</v>
      </c>
      <c r="B302" s="112" t="s">
        <v>554</v>
      </c>
      <c r="C302" s="113" t="s">
        <v>20</v>
      </c>
      <c r="D302" s="46" t="s">
        <v>555</v>
      </c>
      <c r="E302" s="47" t="s">
        <v>131</v>
      </c>
      <c r="F302" s="114">
        <v>3</v>
      </c>
      <c r="G302" s="108">
        <v>19.84</v>
      </c>
      <c r="H302" s="41">
        <v>0.2354</v>
      </c>
      <c r="I302" s="42">
        <f t="shared" si="84"/>
        <v>24.510336000000002</v>
      </c>
      <c r="J302" s="49">
        <f t="shared" si="85"/>
        <v>0</v>
      </c>
      <c r="K302" s="43">
        <f t="shared" si="86"/>
        <v>24.510336000000002</v>
      </c>
      <c r="L302" s="43">
        <f t="shared" si="87"/>
        <v>73.531008000000014</v>
      </c>
      <c r="M302" s="43"/>
      <c r="N302" s="39"/>
    </row>
    <row r="303" spans="1:14" ht="33.75" x14ac:dyDescent="0.2">
      <c r="A303" s="109" t="s">
        <v>991</v>
      </c>
      <c r="B303" s="112" t="s">
        <v>556</v>
      </c>
      <c r="C303" s="113" t="s">
        <v>20</v>
      </c>
      <c r="D303" s="46" t="s">
        <v>557</v>
      </c>
      <c r="E303" s="47" t="s">
        <v>102</v>
      </c>
      <c r="F303" s="114">
        <v>4</v>
      </c>
      <c r="G303" s="108">
        <v>16.59</v>
      </c>
      <c r="H303" s="41">
        <v>0.2354</v>
      </c>
      <c r="I303" s="42">
        <f t="shared" si="84"/>
        <v>20.495286</v>
      </c>
      <c r="J303" s="49">
        <f t="shared" si="85"/>
        <v>0</v>
      </c>
      <c r="K303" s="43">
        <f t="shared" si="86"/>
        <v>20.495286</v>
      </c>
      <c r="L303" s="43">
        <f t="shared" si="87"/>
        <v>81.981144</v>
      </c>
      <c r="M303" s="43"/>
      <c r="N303" s="39"/>
    </row>
    <row r="304" spans="1:14" ht="33.75" x14ac:dyDescent="0.2">
      <c r="A304" s="109" t="s">
        <v>992</v>
      </c>
      <c r="B304" s="112" t="s">
        <v>558</v>
      </c>
      <c r="C304" s="113" t="s">
        <v>20</v>
      </c>
      <c r="D304" s="46" t="s">
        <v>559</v>
      </c>
      <c r="E304" s="47" t="s">
        <v>102</v>
      </c>
      <c r="F304" s="114">
        <v>2</v>
      </c>
      <c r="G304" s="108">
        <v>26.96</v>
      </c>
      <c r="H304" s="41">
        <v>0.2354</v>
      </c>
      <c r="I304" s="42">
        <f t="shared" si="84"/>
        <v>33.306384000000001</v>
      </c>
      <c r="J304" s="49">
        <f t="shared" si="85"/>
        <v>0</v>
      </c>
      <c r="K304" s="43">
        <f t="shared" si="86"/>
        <v>33.306384000000001</v>
      </c>
      <c r="L304" s="43">
        <f t="shared" si="87"/>
        <v>66.612768000000003</v>
      </c>
      <c r="M304" s="43"/>
      <c r="N304" s="39"/>
    </row>
    <row r="305" spans="1:14" ht="33.75" x14ac:dyDescent="0.2">
      <c r="A305" s="109" t="s">
        <v>993</v>
      </c>
      <c r="B305" s="112" t="s">
        <v>560</v>
      </c>
      <c r="C305" s="113" t="s">
        <v>20</v>
      </c>
      <c r="D305" s="46" t="s">
        <v>561</v>
      </c>
      <c r="E305" s="47" t="s">
        <v>102</v>
      </c>
      <c r="F305" s="114">
        <v>3</v>
      </c>
      <c r="G305" s="108">
        <v>27.5</v>
      </c>
      <c r="H305" s="41">
        <v>0.2354</v>
      </c>
      <c r="I305" s="42">
        <f t="shared" si="84"/>
        <v>33.973500000000001</v>
      </c>
      <c r="J305" s="49">
        <f t="shared" si="85"/>
        <v>0</v>
      </c>
      <c r="K305" s="43">
        <f t="shared" si="86"/>
        <v>33.973500000000001</v>
      </c>
      <c r="L305" s="43">
        <f t="shared" si="87"/>
        <v>101.9205</v>
      </c>
      <c r="M305" s="43"/>
      <c r="N305" s="39"/>
    </row>
    <row r="306" spans="1:14" ht="33.75" x14ac:dyDescent="0.2">
      <c r="A306" s="109" t="s">
        <v>994</v>
      </c>
      <c r="B306" s="112" t="s">
        <v>562</v>
      </c>
      <c r="C306" s="113" t="s">
        <v>20</v>
      </c>
      <c r="D306" s="46" t="s">
        <v>563</v>
      </c>
      <c r="E306" s="47" t="s">
        <v>102</v>
      </c>
      <c r="F306" s="114">
        <v>6</v>
      </c>
      <c r="G306" s="108">
        <v>25.7</v>
      </c>
      <c r="H306" s="41">
        <v>0.2354</v>
      </c>
      <c r="I306" s="42">
        <f t="shared" si="84"/>
        <v>31.749780000000001</v>
      </c>
      <c r="J306" s="49">
        <f t="shared" si="85"/>
        <v>0</v>
      </c>
      <c r="K306" s="43">
        <f t="shared" si="86"/>
        <v>31.749780000000001</v>
      </c>
      <c r="L306" s="43">
        <f t="shared" si="87"/>
        <v>190.49868000000001</v>
      </c>
      <c r="M306" s="43"/>
      <c r="N306" s="39"/>
    </row>
    <row r="307" spans="1:14" ht="33.75" x14ac:dyDescent="0.2">
      <c r="A307" s="109" t="s">
        <v>995</v>
      </c>
      <c r="B307" s="112" t="s">
        <v>564</v>
      </c>
      <c r="C307" s="113" t="s">
        <v>20</v>
      </c>
      <c r="D307" s="46" t="s">
        <v>565</v>
      </c>
      <c r="E307" s="47" t="s">
        <v>102</v>
      </c>
      <c r="F307" s="114">
        <v>2</v>
      </c>
      <c r="G307" s="108">
        <v>31.97</v>
      </c>
      <c r="H307" s="41">
        <v>0.2354</v>
      </c>
      <c r="I307" s="42">
        <f t="shared" si="84"/>
        <v>39.495738000000003</v>
      </c>
      <c r="J307" s="49">
        <f t="shared" si="85"/>
        <v>0</v>
      </c>
      <c r="K307" s="43">
        <f t="shared" si="86"/>
        <v>39.495738000000003</v>
      </c>
      <c r="L307" s="43">
        <f t="shared" si="87"/>
        <v>78.991476000000006</v>
      </c>
      <c r="M307" s="43"/>
      <c r="N307" s="39"/>
    </row>
    <row r="308" spans="1:14" ht="33.75" x14ac:dyDescent="0.2">
      <c r="A308" s="109" t="s">
        <v>996</v>
      </c>
      <c r="B308" s="112" t="s">
        <v>566</v>
      </c>
      <c r="C308" s="113" t="s">
        <v>20</v>
      </c>
      <c r="D308" s="46" t="s">
        <v>567</v>
      </c>
      <c r="E308" s="47" t="s">
        <v>102</v>
      </c>
      <c r="F308" s="114">
        <v>1</v>
      </c>
      <c r="G308" s="108">
        <v>37.979999999999997</v>
      </c>
      <c r="H308" s="41">
        <v>0.2354</v>
      </c>
      <c r="I308" s="42">
        <f t="shared" si="84"/>
        <v>46.920491999999996</v>
      </c>
      <c r="J308" s="49">
        <f t="shared" si="85"/>
        <v>0</v>
      </c>
      <c r="K308" s="43">
        <f t="shared" si="86"/>
        <v>46.920491999999996</v>
      </c>
      <c r="L308" s="43">
        <f t="shared" si="87"/>
        <v>46.920491999999996</v>
      </c>
      <c r="M308" s="43"/>
      <c r="N308" s="39"/>
    </row>
    <row r="309" spans="1:14" ht="33.75" x14ac:dyDescent="0.2">
      <c r="A309" s="109" t="s">
        <v>997</v>
      </c>
      <c r="B309" s="112" t="s">
        <v>591</v>
      </c>
      <c r="C309" s="113" t="s">
        <v>20</v>
      </c>
      <c r="D309" s="46" t="s">
        <v>592</v>
      </c>
      <c r="E309" s="47" t="s">
        <v>102</v>
      </c>
      <c r="F309" s="114">
        <v>2</v>
      </c>
      <c r="G309" s="108">
        <v>27.69</v>
      </c>
      <c r="H309" s="41">
        <v>0.2354</v>
      </c>
      <c r="I309" s="42">
        <f t="shared" si="84"/>
        <v>34.208226000000003</v>
      </c>
      <c r="J309" s="49">
        <f t="shared" si="85"/>
        <v>0</v>
      </c>
      <c r="K309" s="43">
        <f t="shared" si="86"/>
        <v>34.208226000000003</v>
      </c>
      <c r="L309" s="43">
        <f t="shared" si="87"/>
        <v>68.416452000000007</v>
      </c>
      <c r="M309" s="43"/>
      <c r="N309" s="39"/>
    </row>
    <row r="310" spans="1:14" ht="22.5" x14ac:dyDescent="0.2">
      <c r="A310" s="109" t="s">
        <v>998</v>
      </c>
      <c r="B310" s="112" t="s">
        <v>517</v>
      </c>
      <c r="C310" s="113" t="s">
        <v>91</v>
      </c>
      <c r="D310" s="46" t="s">
        <v>518</v>
      </c>
      <c r="E310" s="47" t="s">
        <v>40</v>
      </c>
      <c r="F310" s="114">
        <v>15</v>
      </c>
      <c r="G310" s="108">
        <v>19.809999999999999</v>
      </c>
      <c r="H310" s="41">
        <v>0.2354</v>
      </c>
      <c r="I310" s="42">
        <f t="shared" si="84"/>
        <v>24.473274</v>
      </c>
      <c r="J310" s="49">
        <f t="shared" si="85"/>
        <v>0</v>
      </c>
      <c r="K310" s="43">
        <f t="shared" si="86"/>
        <v>24.473274</v>
      </c>
      <c r="L310" s="43">
        <f t="shared" si="87"/>
        <v>367.09911</v>
      </c>
      <c r="M310" s="43"/>
      <c r="N310" s="39"/>
    </row>
    <row r="311" spans="1:14" ht="45" x14ac:dyDescent="0.2">
      <c r="A311" s="109" t="s">
        <v>999</v>
      </c>
      <c r="B311" s="112" t="s">
        <v>572</v>
      </c>
      <c r="C311" s="113" t="s">
        <v>20</v>
      </c>
      <c r="D311" s="46" t="s">
        <v>573</v>
      </c>
      <c r="E311" s="47" t="s">
        <v>102</v>
      </c>
      <c r="F311" s="114">
        <v>4</v>
      </c>
      <c r="G311" s="108">
        <v>29.88</v>
      </c>
      <c r="H311" s="41">
        <v>0.2354</v>
      </c>
      <c r="I311" s="42">
        <f t="shared" si="84"/>
        <v>36.913752000000002</v>
      </c>
      <c r="J311" s="49">
        <f t="shared" si="85"/>
        <v>0</v>
      </c>
      <c r="K311" s="43">
        <f t="shared" si="86"/>
        <v>36.913752000000002</v>
      </c>
      <c r="L311" s="43">
        <f t="shared" si="87"/>
        <v>147.65500800000001</v>
      </c>
      <c r="M311" s="43"/>
      <c r="N311" s="39"/>
    </row>
    <row r="312" spans="1:14" ht="22.5" x14ac:dyDescent="0.2">
      <c r="A312" s="109" t="s">
        <v>1000</v>
      </c>
      <c r="B312" s="112" t="s">
        <v>515</v>
      </c>
      <c r="C312" s="113" t="s">
        <v>91</v>
      </c>
      <c r="D312" s="46" t="s">
        <v>516</v>
      </c>
      <c r="E312" s="47" t="s">
        <v>40</v>
      </c>
      <c r="F312" s="114">
        <v>15</v>
      </c>
      <c r="G312" s="108">
        <v>13.33</v>
      </c>
      <c r="H312" s="41">
        <v>0.2354</v>
      </c>
      <c r="I312" s="42">
        <f t="shared" si="84"/>
        <v>16.467881999999999</v>
      </c>
      <c r="J312" s="49">
        <f t="shared" si="85"/>
        <v>0</v>
      </c>
      <c r="K312" s="43">
        <f t="shared" si="86"/>
        <v>16.467881999999999</v>
      </c>
      <c r="L312" s="43">
        <f t="shared" si="87"/>
        <v>247.01822999999999</v>
      </c>
      <c r="M312" s="43"/>
      <c r="N312" s="39"/>
    </row>
    <row r="313" spans="1:14" ht="33.75" x14ac:dyDescent="0.2">
      <c r="A313" s="109" t="s">
        <v>1001</v>
      </c>
      <c r="B313" s="112" t="s">
        <v>521</v>
      </c>
      <c r="C313" s="113" t="s">
        <v>91</v>
      </c>
      <c r="D313" s="46" t="s">
        <v>522</v>
      </c>
      <c r="E313" s="47" t="s">
        <v>40</v>
      </c>
      <c r="F313" s="114">
        <v>8</v>
      </c>
      <c r="G313" s="108">
        <v>184</v>
      </c>
      <c r="H313" s="41">
        <v>0.2354</v>
      </c>
      <c r="I313" s="42">
        <f t="shared" si="84"/>
        <v>227.31360000000001</v>
      </c>
      <c r="J313" s="49">
        <f t="shared" si="85"/>
        <v>0</v>
      </c>
      <c r="K313" s="43">
        <f t="shared" si="86"/>
        <v>227.31360000000001</v>
      </c>
      <c r="L313" s="43">
        <f t="shared" si="87"/>
        <v>1818.5088000000001</v>
      </c>
      <c r="M313" s="43"/>
      <c r="N313" s="39"/>
    </row>
    <row r="314" spans="1:14" ht="45" x14ac:dyDescent="0.2">
      <c r="A314" s="109" t="s">
        <v>1002</v>
      </c>
      <c r="B314" s="112" t="s">
        <v>574</v>
      </c>
      <c r="C314" s="113" t="s">
        <v>20</v>
      </c>
      <c r="D314" s="46" t="s">
        <v>575</v>
      </c>
      <c r="E314" s="47" t="s">
        <v>102</v>
      </c>
      <c r="F314" s="114">
        <v>6</v>
      </c>
      <c r="G314" s="108">
        <v>27.98</v>
      </c>
      <c r="H314" s="41">
        <v>0.2354</v>
      </c>
      <c r="I314" s="42">
        <f t="shared" si="84"/>
        <v>34.566492000000004</v>
      </c>
      <c r="J314" s="49">
        <f t="shared" si="85"/>
        <v>0</v>
      </c>
      <c r="K314" s="43">
        <f t="shared" si="86"/>
        <v>34.566492000000004</v>
      </c>
      <c r="L314" s="43">
        <f t="shared" si="87"/>
        <v>207.39895200000001</v>
      </c>
      <c r="M314" s="43"/>
      <c r="N314" s="39"/>
    </row>
    <row r="315" spans="1:14" ht="22.5" x14ac:dyDescent="0.2">
      <c r="A315" s="109" t="s">
        <v>1003</v>
      </c>
      <c r="B315" s="112" t="s">
        <v>525</v>
      </c>
      <c r="C315" s="113" t="s">
        <v>91</v>
      </c>
      <c r="D315" s="46" t="s">
        <v>526</v>
      </c>
      <c r="E315" s="47" t="s">
        <v>527</v>
      </c>
      <c r="F315" s="114">
        <v>16</v>
      </c>
      <c r="G315" s="108">
        <v>22.02</v>
      </c>
      <c r="H315" s="41">
        <v>0.2354</v>
      </c>
      <c r="I315" s="42">
        <f t="shared" si="84"/>
        <v>27.203507999999999</v>
      </c>
      <c r="J315" s="49">
        <f t="shared" si="85"/>
        <v>0</v>
      </c>
      <c r="K315" s="43">
        <f t="shared" si="86"/>
        <v>27.203507999999999</v>
      </c>
      <c r="L315" s="43">
        <f t="shared" si="87"/>
        <v>435.25612799999999</v>
      </c>
      <c r="M315" s="43"/>
      <c r="N315" s="39"/>
    </row>
    <row r="316" spans="1:14" ht="45" x14ac:dyDescent="0.2">
      <c r="A316" s="109" t="s">
        <v>1004</v>
      </c>
      <c r="B316" s="112" t="s">
        <v>578</v>
      </c>
      <c r="C316" s="113" t="s">
        <v>20</v>
      </c>
      <c r="D316" s="46" t="s">
        <v>579</v>
      </c>
      <c r="E316" s="47" t="s">
        <v>102</v>
      </c>
      <c r="F316" s="114">
        <v>2</v>
      </c>
      <c r="G316" s="108">
        <v>39.56</v>
      </c>
      <c r="H316" s="41">
        <v>0.2354</v>
      </c>
      <c r="I316" s="42">
        <f t="shared" si="84"/>
        <v>48.872424000000002</v>
      </c>
      <c r="J316" s="49">
        <f t="shared" si="85"/>
        <v>0</v>
      </c>
      <c r="K316" s="43">
        <f t="shared" si="86"/>
        <v>48.872424000000002</v>
      </c>
      <c r="L316" s="43">
        <f t="shared" si="87"/>
        <v>97.744848000000005</v>
      </c>
      <c r="M316" s="43"/>
      <c r="N316" s="39"/>
    </row>
    <row r="317" spans="1:14" ht="45" x14ac:dyDescent="0.2">
      <c r="A317" s="109" t="s">
        <v>1005</v>
      </c>
      <c r="B317" s="112" t="s">
        <v>580</v>
      </c>
      <c r="C317" s="113" t="s">
        <v>20</v>
      </c>
      <c r="D317" s="46" t="s">
        <v>581</v>
      </c>
      <c r="E317" s="47" t="s">
        <v>102</v>
      </c>
      <c r="F317" s="114">
        <v>9</v>
      </c>
      <c r="G317" s="108">
        <v>31.74</v>
      </c>
      <c r="H317" s="41">
        <v>0.2354</v>
      </c>
      <c r="I317" s="42">
        <f t="shared" si="84"/>
        <v>39.211596</v>
      </c>
      <c r="J317" s="49">
        <f t="shared" si="85"/>
        <v>0</v>
      </c>
      <c r="K317" s="43">
        <f t="shared" si="86"/>
        <v>39.211596</v>
      </c>
      <c r="L317" s="43">
        <f t="shared" si="87"/>
        <v>352.90436399999999</v>
      </c>
      <c r="M317" s="43"/>
      <c r="N317" s="39"/>
    </row>
    <row r="318" spans="1:14" ht="45" x14ac:dyDescent="0.2">
      <c r="A318" s="109" t="s">
        <v>1006</v>
      </c>
      <c r="B318" s="112" t="s">
        <v>593</v>
      </c>
      <c r="C318" s="113" t="s">
        <v>20</v>
      </c>
      <c r="D318" s="46" t="s">
        <v>594</v>
      </c>
      <c r="E318" s="47" t="s">
        <v>102</v>
      </c>
      <c r="F318" s="114">
        <v>13</v>
      </c>
      <c r="G318" s="108">
        <v>41.72</v>
      </c>
      <c r="H318" s="41">
        <v>0.2354</v>
      </c>
      <c r="I318" s="42">
        <f t="shared" si="84"/>
        <v>51.540888000000002</v>
      </c>
      <c r="J318" s="49">
        <f t="shared" si="85"/>
        <v>0</v>
      </c>
      <c r="K318" s="43">
        <f t="shared" si="86"/>
        <v>51.540888000000002</v>
      </c>
      <c r="L318" s="43">
        <f t="shared" si="87"/>
        <v>670.03154400000005</v>
      </c>
      <c r="M318" s="43"/>
      <c r="N318" s="39"/>
    </row>
    <row r="319" spans="1:14" ht="22.5" x14ac:dyDescent="0.2">
      <c r="A319" s="109" t="s">
        <v>1007</v>
      </c>
      <c r="B319" s="112" t="s">
        <v>584</v>
      </c>
      <c r="C319" s="113" t="s">
        <v>43</v>
      </c>
      <c r="D319" s="46" t="s">
        <v>585</v>
      </c>
      <c r="E319" s="47" t="s">
        <v>102</v>
      </c>
      <c r="F319" s="114">
        <v>1</v>
      </c>
      <c r="G319" s="108">
        <v>333.6</v>
      </c>
      <c r="H319" s="41">
        <v>0.2354</v>
      </c>
      <c r="I319" s="42">
        <f t="shared" si="84"/>
        <v>412.12944000000005</v>
      </c>
      <c r="J319" s="49">
        <f t="shared" si="85"/>
        <v>0</v>
      </c>
      <c r="K319" s="43">
        <f t="shared" si="86"/>
        <v>412.12944000000005</v>
      </c>
      <c r="L319" s="43">
        <f t="shared" si="87"/>
        <v>412.12944000000005</v>
      </c>
      <c r="M319" s="43"/>
      <c r="N319" s="39"/>
    </row>
    <row r="320" spans="1:14" x14ac:dyDescent="0.2">
      <c r="A320" s="128" t="s">
        <v>269</v>
      </c>
      <c r="B320" s="129"/>
      <c r="C320" s="130"/>
      <c r="D320" s="131" t="s">
        <v>595</v>
      </c>
      <c r="E320" s="38"/>
      <c r="F320" s="137"/>
      <c r="G320" s="133"/>
      <c r="H320" s="58"/>
      <c r="I320" s="57"/>
      <c r="J320" s="56"/>
      <c r="K320" s="55"/>
      <c r="L320" s="55"/>
      <c r="M320" s="55">
        <f>SUM(M321:M337)</f>
        <v>9732.1995287999998</v>
      </c>
      <c r="N320" s="39"/>
    </row>
    <row r="321" spans="1:14" x14ac:dyDescent="0.2">
      <c r="A321" s="128" t="s">
        <v>1008</v>
      </c>
      <c r="B321" s="129"/>
      <c r="C321" s="130"/>
      <c r="D321" s="131" t="s">
        <v>596</v>
      </c>
      <c r="E321" s="38"/>
      <c r="F321" s="137"/>
      <c r="G321" s="133"/>
      <c r="H321" s="58"/>
      <c r="I321" s="57"/>
      <c r="J321" s="56"/>
      <c r="K321" s="55"/>
      <c r="L321" s="55"/>
      <c r="M321" s="55">
        <f>SUM(L322)</f>
        <v>6.2264160000000004</v>
      </c>
      <c r="N321" s="39"/>
    </row>
    <row r="322" spans="1:14" x14ac:dyDescent="0.2">
      <c r="A322" s="109" t="s">
        <v>1009</v>
      </c>
      <c r="B322" s="112" t="s">
        <v>597</v>
      </c>
      <c r="C322" s="113" t="s">
        <v>20</v>
      </c>
      <c r="D322" s="46" t="s">
        <v>598</v>
      </c>
      <c r="E322" s="47" t="s">
        <v>41</v>
      </c>
      <c r="F322" s="114">
        <v>2.8</v>
      </c>
      <c r="G322" s="108">
        <v>1.8</v>
      </c>
      <c r="H322" s="41">
        <v>0.2354</v>
      </c>
      <c r="I322" s="42">
        <f>G322*(1+H322)</f>
        <v>2.2237200000000001</v>
      </c>
      <c r="J322" s="49">
        <f>$J$426</f>
        <v>0</v>
      </c>
      <c r="K322" s="43">
        <f>I322*(1-J322)</f>
        <v>2.2237200000000001</v>
      </c>
      <c r="L322" s="43">
        <f>F322*K322</f>
        <v>6.2264160000000004</v>
      </c>
      <c r="M322" s="43"/>
      <c r="N322" s="39"/>
    </row>
    <row r="323" spans="1:14" x14ac:dyDescent="0.2">
      <c r="A323" s="128" t="s">
        <v>1010</v>
      </c>
      <c r="B323" s="129"/>
      <c r="C323" s="130"/>
      <c r="D323" s="131" t="s">
        <v>599</v>
      </c>
      <c r="E323" s="38"/>
      <c r="F323" s="137"/>
      <c r="G323" s="133"/>
      <c r="H323" s="58"/>
      <c r="I323" s="57"/>
      <c r="J323" s="56"/>
      <c r="K323" s="55"/>
      <c r="L323" s="55"/>
      <c r="M323" s="55">
        <f>SUM(L324:L326)</f>
        <v>2749.4550944400007</v>
      </c>
      <c r="N323" s="39"/>
    </row>
    <row r="324" spans="1:14" ht="56.25" x14ac:dyDescent="0.2">
      <c r="A324" s="109" t="s">
        <v>1011</v>
      </c>
      <c r="B324" s="112" t="s">
        <v>600</v>
      </c>
      <c r="C324" s="113" t="s">
        <v>20</v>
      </c>
      <c r="D324" s="46" t="s">
        <v>601</v>
      </c>
      <c r="E324" s="47" t="s">
        <v>41</v>
      </c>
      <c r="F324" s="114">
        <v>4.16</v>
      </c>
      <c r="G324" s="108">
        <v>305.73</v>
      </c>
      <c r="H324" s="41">
        <v>0.2354</v>
      </c>
      <c r="I324" s="42">
        <f t="shared" ref="I324:I326" si="88">G324*(1+H324)</f>
        <v>377.69884200000001</v>
      </c>
      <c r="J324" s="49">
        <f t="shared" ref="J324:J326" si="89">$J$426</f>
        <v>0</v>
      </c>
      <c r="K324" s="43">
        <f t="shared" ref="K324:K326" si="90">I324*(1-J324)</f>
        <v>377.69884200000001</v>
      </c>
      <c r="L324" s="43">
        <f t="shared" ref="L324:L326" si="91">F324*K324</f>
        <v>1571.2271827200002</v>
      </c>
      <c r="M324" s="43"/>
      <c r="N324" s="39"/>
    </row>
    <row r="325" spans="1:14" ht="67.5" x14ac:dyDescent="0.2">
      <c r="A325" s="109" t="s">
        <v>1012</v>
      </c>
      <c r="B325" s="112" t="s">
        <v>602</v>
      </c>
      <c r="C325" s="113" t="s">
        <v>20</v>
      </c>
      <c r="D325" s="46" t="s">
        <v>603</v>
      </c>
      <c r="E325" s="47" t="s">
        <v>55</v>
      </c>
      <c r="F325" s="114">
        <v>0.56000000000000005</v>
      </c>
      <c r="G325" s="108">
        <v>615.88</v>
      </c>
      <c r="H325" s="41">
        <v>0.2354</v>
      </c>
      <c r="I325" s="42">
        <f t="shared" si="88"/>
        <v>760.85815200000002</v>
      </c>
      <c r="J325" s="49">
        <f t="shared" si="89"/>
        <v>0</v>
      </c>
      <c r="K325" s="43">
        <f t="shared" si="90"/>
        <v>760.85815200000002</v>
      </c>
      <c r="L325" s="43">
        <f t="shared" si="91"/>
        <v>426.08056512000007</v>
      </c>
      <c r="M325" s="43"/>
      <c r="N325" s="39"/>
    </row>
    <row r="326" spans="1:14" ht="45" x14ac:dyDescent="0.2">
      <c r="A326" s="109" t="s">
        <v>1013</v>
      </c>
      <c r="B326" s="112" t="s">
        <v>604</v>
      </c>
      <c r="C326" s="113" t="s">
        <v>91</v>
      </c>
      <c r="D326" s="46" t="s">
        <v>605</v>
      </c>
      <c r="E326" s="47" t="s">
        <v>606</v>
      </c>
      <c r="F326" s="114">
        <v>17.420000000000002</v>
      </c>
      <c r="G326" s="108">
        <v>34.950000000000003</v>
      </c>
      <c r="H326" s="41">
        <v>0.2354</v>
      </c>
      <c r="I326" s="42">
        <f t="shared" si="88"/>
        <v>43.177230000000009</v>
      </c>
      <c r="J326" s="49">
        <f t="shared" si="89"/>
        <v>0</v>
      </c>
      <c r="K326" s="43">
        <f t="shared" si="90"/>
        <v>43.177230000000009</v>
      </c>
      <c r="L326" s="43">
        <f t="shared" si="91"/>
        <v>752.14734660000022</v>
      </c>
      <c r="M326" s="43"/>
      <c r="N326" s="39"/>
    </row>
    <row r="327" spans="1:14" x14ac:dyDescent="0.2">
      <c r="A327" s="128" t="s">
        <v>1094</v>
      </c>
      <c r="B327" s="129"/>
      <c r="C327" s="130"/>
      <c r="D327" s="131" t="s">
        <v>607</v>
      </c>
      <c r="E327" s="38"/>
      <c r="F327" s="137"/>
      <c r="G327" s="133"/>
      <c r="H327" s="58"/>
      <c r="I327" s="57"/>
      <c r="J327" s="56"/>
      <c r="K327" s="55"/>
      <c r="L327" s="55"/>
      <c r="M327" s="55">
        <f>SUM(L328:L331)</f>
        <v>2327.8468008600003</v>
      </c>
      <c r="N327" s="39"/>
    </row>
    <row r="328" spans="1:14" ht="56.25" x14ac:dyDescent="0.2">
      <c r="A328" s="109" t="s">
        <v>1095</v>
      </c>
      <c r="B328" s="112" t="s">
        <v>608</v>
      </c>
      <c r="C328" s="113" t="s">
        <v>20</v>
      </c>
      <c r="D328" s="46" t="s">
        <v>609</v>
      </c>
      <c r="E328" s="47" t="s">
        <v>41</v>
      </c>
      <c r="F328" s="114">
        <v>8.19</v>
      </c>
      <c r="G328" s="108">
        <v>79.260000000000005</v>
      </c>
      <c r="H328" s="41">
        <v>0.2354</v>
      </c>
      <c r="I328" s="42">
        <f t="shared" ref="I328:I331" si="92">G328*(1+H328)</f>
        <v>97.917804000000004</v>
      </c>
      <c r="J328" s="49">
        <f t="shared" ref="J328:J331" si="93">$J$426</f>
        <v>0</v>
      </c>
      <c r="K328" s="43">
        <f t="shared" ref="K328:K331" si="94">I328*(1-J328)</f>
        <v>97.917804000000004</v>
      </c>
      <c r="L328" s="43">
        <f t="shared" ref="L328:L331" si="95">F328*K328</f>
        <v>801.94681475999994</v>
      </c>
      <c r="M328" s="43"/>
      <c r="N328" s="39"/>
    </row>
    <row r="329" spans="1:14" ht="33.75" x14ac:dyDescent="0.2">
      <c r="A329" s="109" t="s">
        <v>1096</v>
      </c>
      <c r="B329" s="112" t="s">
        <v>610</v>
      </c>
      <c r="C329" s="113" t="s">
        <v>20</v>
      </c>
      <c r="D329" s="46" t="s">
        <v>611</v>
      </c>
      <c r="E329" s="47" t="s">
        <v>184</v>
      </c>
      <c r="F329" s="114">
        <v>25.79</v>
      </c>
      <c r="G329" s="108">
        <v>13.77</v>
      </c>
      <c r="H329" s="41">
        <v>0.2354</v>
      </c>
      <c r="I329" s="42">
        <f t="shared" si="92"/>
        <v>17.011458000000001</v>
      </c>
      <c r="J329" s="49">
        <f t="shared" si="93"/>
        <v>0</v>
      </c>
      <c r="K329" s="43">
        <f t="shared" si="94"/>
        <v>17.011458000000001</v>
      </c>
      <c r="L329" s="43">
        <f t="shared" si="95"/>
        <v>438.72550182000003</v>
      </c>
      <c r="M329" s="43"/>
      <c r="N329" s="39"/>
    </row>
    <row r="330" spans="1:14" ht="22.5" x14ac:dyDescent="0.2">
      <c r="A330" s="109" t="s">
        <v>1097</v>
      </c>
      <c r="B330" s="112" t="s">
        <v>612</v>
      </c>
      <c r="C330" s="113" t="s">
        <v>20</v>
      </c>
      <c r="D330" s="46" t="s">
        <v>613</v>
      </c>
      <c r="E330" s="47" t="s">
        <v>55</v>
      </c>
      <c r="F330" s="114">
        <v>0.08</v>
      </c>
      <c r="G330" s="108">
        <v>778.74</v>
      </c>
      <c r="H330" s="41">
        <v>0.2354</v>
      </c>
      <c r="I330" s="42">
        <f t="shared" si="92"/>
        <v>962.05539600000009</v>
      </c>
      <c r="J330" s="49">
        <f t="shared" si="93"/>
        <v>0</v>
      </c>
      <c r="K330" s="43">
        <f t="shared" si="94"/>
        <v>962.05539600000009</v>
      </c>
      <c r="L330" s="43">
        <f t="shared" si="95"/>
        <v>76.964431680000004</v>
      </c>
      <c r="M330" s="43"/>
      <c r="N330" s="39"/>
    </row>
    <row r="331" spans="1:14" ht="67.5" x14ac:dyDescent="0.2">
      <c r="A331" s="109" t="s">
        <v>1098</v>
      </c>
      <c r="B331" s="112" t="s">
        <v>614</v>
      </c>
      <c r="C331" s="113" t="s">
        <v>20</v>
      </c>
      <c r="D331" s="46" t="s">
        <v>615</v>
      </c>
      <c r="E331" s="47" t="s">
        <v>41</v>
      </c>
      <c r="F331" s="114">
        <v>9.66</v>
      </c>
      <c r="G331" s="108">
        <v>84.65</v>
      </c>
      <c r="H331" s="41">
        <v>0.2354</v>
      </c>
      <c r="I331" s="42">
        <f t="shared" si="92"/>
        <v>104.57661000000002</v>
      </c>
      <c r="J331" s="49">
        <f t="shared" si="93"/>
        <v>0</v>
      </c>
      <c r="K331" s="43">
        <f t="shared" si="94"/>
        <v>104.57661000000002</v>
      </c>
      <c r="L331" s="43">
        <f t="shared" si="95"/>
        <v>1010.2100526000002</v>
      </c>
      <c r="M331" s="43"/>
      <c r="N331" s="39"/>
    </row>
    <row r="332" spans="1:14" x14ac:dyDescent="0.2">
      <c r="A332" s="128" t="s">
        <v>1099</v>
      </c>
      <c r="B332" s="129"/>
      <c r="C332" s="130"/>
      <c r="D332" s="131" t="s">
        <v>616</v>
      </c>
      <c r="E332" s="38"/>
      <c r="F332" s="137"/>
      <c r="G332" s="133"/>
      <c r="H332" s="58"/>
      <c r="I332" s="57"/>
      <c r="J332" s="56"/>
      <c r="K332" s="55"/>
      <c r="L332" s="55"/>
      <c r="M332" s="55">
        <f>SUM(L333:L336)</f>
        <v>1333.6884240000002</v>
      </c>
      <c r="N332" s="39"/>
    </row>
    <row r="333" spans="1:14" ht="33.75" x14ac:dyDescent="0.2">
      <c r="A333" s="109" t="s">
        <v>1014</v>
      </c>
      <c r="B333" s="112" t="s">
        <v>617</v>
      </c>
      <c r="C333" s="113" t="s">
        <v>20</v>
      </c>
      <c r="D333" s="46" t="s">
        <v>618</v>
      </c>
      <c r="E333" s="47" t="s">
        <v>184</v>
      </c>
      <c r="F333" s="114">
        <v>15.87</v>
      </c>
      <c r="G333" s="108">
        <v>13.16</v>
      </c>
      <c r="H333" s="41">
        <v>0.2354</v>
      </c>
      <c r="I333" s="42">
        <f t="shared" ref="I333:I336" si="96">G333*(1+H333)</f>
        <v>16.257864000000001</v>
      </c>
      <c r="J333" s="49">
        <f t="shared" ref="J333:J336" si="97">$J$426</f>
        <v>0</v>
      </c>
      <c r="K333" s="43">
        <f t="shared" ref="K333:K336" si="98">I333*(1-J333)</f>
        <v>16.257864000000001</v>
      </c>
      <c r="L333" s="43">
        <f t="shared" ref="L333:L336" si="99">F333*K333</f>
        <v>258.01230168000001</v>
      </c>
      <c r="M333" s="43"/>
      <c r="N333" s="39"/>
    </row>
    <row r="334" spans="1:14" ht="33.75" x14ac:dyDescent="0.2">
      <c r="A334" s="109" t="s">
        <v>1015</v>
      </c>
      <c r="B334" s="112" t="s">
        <v>619</v>
      </c>
      <c r="C334" s="113" t="s">
        <v>20</v>
      </c>
      <c r="D334" s="46" t="s">
        <v>620</v>
      </c>
      <c r="E334" s="47" t="s">
        <v>184</v>
      </c>
      <c r="F334" s="114">
        <v>6.4</v>
      </c>
      <c r="G334" s="108">
        <v>18.43</v>
      </c>
      <c r="H334" s="41">
        <v>0.2354</v>
      </c>
      <c r="I334" s="42">
        <f t="shared" si="96"/>
        <v>22.768422000000001</v>
      </c>
      <c r="J334" s="49">
        <f t="shared" si="97"/>
        <v>0</v>
      </c>
      <c r="K334" s="43">
        <f t="shared" si="98"/>
        <v>22.768422000000001</v>
      </c>
      <c r="L334" s="43">
        <f t="shared" si="99"/>
        <v>145.71790080000002</v>
      </c>
      <c r="M334" s="43"/>
      <c r="N334" s="39"/>
    </row>
    <row r="335" spans="1:14" ht="56.25" x14ac:dyDescent="0.2">
      <c r="A335" s="109" t="s">
        <v>1016</v>
      </c>
      <c r="B335" s="112" t="s">
        <v>600</v>
      </c>
      <c r="C335" s="113" t="s">
        <v>20</v>
      </c>
      <c r="D335" s="46" t="s">
        <v>601</v>
      </c>
      <c r="E335" s="47" t="s">
        <v>41</v>
      </c>
      <c r="F335" s="114">
        <v>2.16</v>
      </c>
      <c r="G335" s="108">
        <v>305.73</v>
      </c>
      <c r="H335" s="41">
        <v>0.2354</v>
      </c>
      <c r="I335" s="42">
        <f t="shared" si="96"/>
        <v>377.69884200000001</v>
      </c>
      <c r="J335" s="49">
        <f t="shared" si="97"/>
        <v>0</v>
      </c>
      <c r="K335" s="43">
        <f t="shared" si="98"/>
        <v>377.69884200000001</v>
      </c>
      <c r="L335" s="43">
        <f t="shared" si="99"/>
        <v>815.82949872000006</v>
      </c>
      <c r="M335" s="43"/>
      <c r="N335" s="39"/>
    </row>
    <row r="336" spans="1:14" ht="67.5" x14ac:dyDescent="0.2">
      <c r="A336" s="109" t="s">
        <v>1017</v>
      </c>
      <c r="B336" s="112" t="s">
        <v>602</v>
      </c>
      <c r="C336" s="113" t="s">
        <v>20</v>
      </c>
      <c r="D336" s="46" t="s">
        <v>603</v>
      </c>
      <c r="E336" s="47" t="s">
        <v>55</v>
      </c>
      <c r="F336" s="114">
        <v>0.15</v>
      </c>
      <c r="G336" s="108">
        <v>615.88</v>
      </c>
      <c r="H336" s="41">
        <v>0.2354</v>
      </c>
      <c r="I336" s="42">
        <f t="shared" si="96"/>
        <v>760.85815200000002</v>
      </c>
      <c r="J336" s="49">
        <f t="shared" si="97"/>
        <v>0</v>
      </c>
      <c r="K336" s="43">
        <f t="shared" si="98"/>
        <v>760.85815200000002</v>
      </c>
      <c r="L336" s="43">
        <f t="shared" si="99"/>
        <v>114.12872280000001</v>
      </c>
      <c r="M336" s="43"/>
      <c r="N336" s="39"/>
    </row>
    <row r="337" spans="1:14" x14ac:dyDescent="0.2">
      <c r="A337" s="128" t="s">
        <v>1100</v>
      </c>
      <c r="B337" s="129"/>
      <c r="C337" s="130"/>
      <c r="D337" s="131" t="s">
        <v>621</v>
      </c>
      <c r="E337" s="38"/>
      <c r="F337" s="137"/>
      <c r="G337" s="133"/>
      <c r="H337" s="58"/>
      <c r="I337" s="57"/>
      <c r="J337" s="56"/>
      <c r="K337" s="55"/>
      <c r="L337" s="55"/>
      <c r="M337" s="55">
        <f>SUM(L338)</f>
        <v>3314.9827935000003</v>
      </c>
      <c r="N337" s="39"/>
    </row>
    <row r="338" spans="1:14" ht="33.75" x14ac:dyDescent="0.2">
      <c r="A338" s="109" t="s">
        <v>1018</v>
      </c>
      <c r="B338" s="112" t="s">
        <v>622</v>
      </c>
      <c r="C338" s="113" t="s">
        <v>91</v>
      </c>
      <c r="D338" s="46" t="s">
        <v>623</v>
      </c>
      <c r="E338" s="47" t="s">
        <v>624</v>
      </c>
      <c r="F338" s="114">
        <v>3.15</v>
      </c>
      <c r="G338" s="108">
        <v>851.85</v>
      </c>
      <c r="H338" s="41">
        <v>0.2354</v>
      </c>
      <c r="I338" s="42">
        <f>G338*(1+H338)</f>
        <v>1052.3754900000001</v>
      </c>
      <c r="J338" s="49">
        <f>$J$426</f>
        <v>0</v>
      </c>
      <c r="K338" s="43">
        <f>I338*(1-J338)</f>
        <v>1052.3754900000001</v>
      </c>
      <c r="L338" s="43">
        <f>F338*K338</f>
        <v>3314.9827935000003</v>
      </c>
      <c r="M338" s="43"/>
      <c r="N338" s="39"/>
    </row>
    <row r="339" spans="1:14" ht="22.5" x14ac:dyDescent="0.2">
      <c r="A339" s="124">
        <v>11</v>
      </c>
      <c r="B339" s="125"/>
      <c r="C339" s="126"/>
      <c r="D339" s="60" t="s">
        <v>625</v>
      </c>
      <c r="E339" s="37"/>
      <c r="F339" s="127"/>
      <c r="G339" s="122"/>
      <c r="H339" s="54"/>
      <c r="I339" s="53"/>
      <c r="J339" s="64"/>
      <c r="K339" s="59"/>
      <c r="L339" s="59"/>
      <c r="M339" s="115">
        <f>SUM(L340:L344)</f>
        <v>3766.7716620000001</v>
      </c>
      <c r="N339" s="48">
        <f>M339</f>
        <v>3766.7716620000001</v>
      </c>
    </row>
    <row r="340" spans="1:14" ht="45" x14ac:dyDescent="0.2">
      <c r="A340" s="109" t="s">
        <v>293</v>
      </c>
      <c r="B340" s="112" t="s">
        <v>626</v>
      </c>
      <c r="C340" s="113" t="s">
        <v>91</v>
      </c>
      <c r="D340" s="46" t="s">
        <v>627</v>
      </c>
      <c r="E340" s="47" t="s">
        <v>102</v>
      </c>
      <c r="F340" s="114">
        <v>7</v>
      </c>
      <c r="G340" s="108">
        <v>162.38999999999999</v>
      </c>
      <c r="H340" s="41">
        <v>0.2354</v>
      </c>
      <c r="I340" s="42">
        <f t="shared" ref="I340:I344" si="100">G340*(1+H340)</f>
        <v>200.61660599999999</v>
      </c>
      <c r="J340" s="49">
        <f t="shared" ref="J340:J344" si="101">$J$426</f>
        <v>0</v>
      </c>
      <c r="K340" s="43">
        <f t="shared" ref="K340:K344" si="102">I340*(1-J340)</f>
        <v>200.61660599999999</v>
      </c>
      <c r="L340" s="43">
        <f t="shared" ref="L340:L344" si="103">F340*K340</f>
        <v>1404.3162419999999</v>
      </c>
      <c r="M340" s="43"/>
      <c r="N340" s="39"/>
    </row>
    <row r="341" spans="1:14" ht="45" x14ac:dyDescent="0.2">
      <c r="A341" s="109" t="s">
        <v>1019</v>
      </c>
      <c r="B341" s="112" t="s">
        <v>628</v>
      </c>
      <c r="C341" s="113" t="s">
        <v>20</v>
      </c>
      <c r="D341" s="46" t="s">
        <v>629</v>
      </c>
      <c r="E341" s="47" t="s">
        <v>102</v>
      </c>
      <c r="F341" s="114">
        <v>2</v>
      </c>
      <c r="G341" s="108">
        <v>206.7</v>
      </c>
      <c r="H341" s="41">
        <v>0.2354</v>
      </c>
      <c r="I341" s="42">
        <f t="shared" si="100"/>
        <v>255.35718</v>
      </c>
      <c r="J341" s="49">
        <f t="shared" si="101"/>
        <v>0</v>
      </c>
      <c r="K341" s="43">
        <f t="shared" si="102"/>
        <v>255.35718</v>
      </c>
      <c r="L341" s="43">
        <f t="shared" si="103"/>
        <v>510.71436</v>
      </c>
      <c r="M341" s="43"/>
      <c r="N341" s="39"/>
    </row>
    <row r="342" spans="1:14" ht="45" x14ac:dyDescent="0.2">
      <c r="A342" s="109" t="s">
        <v>1020</v>
      </c>
      <c r="B342" s="112" t="s">
        <v>519</v>
      </c>
      <c r="C342" s="113" t="s">
        <v>20</v>
      </c>
      <c r="D342" s="46" t="s">
        <v>520</v>
      </c>
      <c r="E342" s="47" t="s">
        <v>102</v>
      </c>
      <c r="F342" s="114">
        <v>18</v>
      </c>
      <c r="G342" s="108">
        <v>26.53</v>
      </c>
      <c r="H342" s="41">
        <v>0.2354</v>
      </c>
      <c r="I342" s="42">
        <f t="shared" si="100"/>
        <v>32.775162000000002</v>
      </c>
      <c r="J342" s="49">
        <f t="shared" si="101"/>
        <v>0</v>
      </c>
      <c r="K342" s="43">
        <f t="shared" si="102"/>
        <v>32.775162000000002</v>
      </c>
      <c r="L342" s="43">
        <f t="shared" si="103"/>
        <v>589.95291600000007</v>
      </c>
      <c r="M342" s="43"/>
      <c r="N342" s="39"/>
    </row>
    <row r="343" spans="1:14" ht="78.75" x14ac:dyDescent="0.2">
      <c r="A343" s="109" t="s">
        <v>1021</v>
      </c>
      <c r="B343" s="112" t="s">
        <v>630</v>
      </c>
      <c r="C343" s="113" t="s">
        <v>91</v>
      </c>
      <c r="D343" s="46" t="s">
        <v>631</v>
      </c>
      <c r="E343" s="47" t="s">
        <v>46</v>
      </c>
      <c r="F343" s="114">
        <v>12</v>
      </c>
      <c r="G343" s="108">
        <v>41.91</v>
      </c>
      <c r="H343" s="41">
        <v>0.2354</v>
      </c>
      <c r="I343" s="42">
        <f t="shared" si="100"/>
        <v>51.775613999999997</v>
      </c>
      <c r="J343" s="49">
        <f t="shared" si="101"/>
        <v>0</v>
      </c>
      <c r="K343" s="43">
        <f t="shared" si="102"/>
        <v>51.775613999999997</v>
      </c>
      <c r="L343" s="43">
        <f t="shared" si="103"/>
        <v>621.307368</v>
      </c>
      <c r="M343" s="43"/>
      <c r="N343" s="39"/>
    </row>
    <row r="344" spans="1:14" ht="78.75" x14ac:dyDescent="0.2">
      <c r="A344" s="109" t="s">
        <v>1022</v>
      </c>
      <c r="B344" s="112" t="s">
        <v>632</v>
      </c>
      <c r="C344" s="113" t="s">
        <v>91</v>
      </c>
      <c r="D344" s="46" t="s">
        <v>633</v>
      </c>
      <c r="E344" s="47" t="s">
        <v>46</v>
      </c>
      <c r="F344" s="114">
        <v>13</v>
      </c>
      <c r="G344" s="108">
        <v>39.880000000000003</v>
      </c>
      <c r="H344" s="41">
        <v>0.2354</v>
      </c>
      <c r="I344" s="42">
        <f t="shared" si="100"/>
        <v>49.267752000000009</v>
      </c>
      <c r="J344" s="49">
        <f t="shared" si="101"/>
        <v>0</v>
      </c>
      <c r="K344" s="43">
        <f t="shared" si="102"/>
        <v>49.267752000000009</v>
      </c>
      <c r="L344" s="43">
        <f t="shared" si="103"/>
        <v>640.48077600000011</v>
      </c>
      <c r="M344" s="43"/>
      <c r="N344" s="39"/>
    </row>
    <row r="345" spans="1:14" x14ac:dyDescent="0.2">
      <c r="A345" s="124">
        <v>12</v>
      </c>
      <c r="B345" s="125"/>
      <c r="C345" s="126"/>
      <c r="D345" s="60" t="s">
        <v>634</v>
      </c>
      <c r="E345" s="37"/>
      <c r="F345" s="127"/>
      <c r="G345" s="122"/>
      <c r="H345" s="54"/>
      <c r="I345" s="53"/>
      <c r="J345" s="64"/>
      <c r="K345" s="59"/>
      <c r="L345" s="59"/>
      <c r="M345" s="115">
        <f>SUM(L346:L347)</f>
        <v>11087.430858</v>
      </c>
      <c r="N345" s="48">
        <f>M345</f>
        <v>11087.430858</v>
      </c>
    </row>
    <row r="346" spans="1:14" ht="22.5" x14ac:dyDescent="0.2">
      <c r="A346" s="109" t="s">
        <v>425</v>
      </c>
      <c r="B346" s="112" t="s">
        <v>635</v>
      </c>
      <c r="C346" s="113" t="s">
        <v>91</v>
      </c>
      <c r="D346" s="46" t="s">
        <v>636</v>
      </c>
      <c r="E346" s="47" t="s">
        <v>233</v>
      </c>
      <c r="F346" s="114">
        <v>1</v>
      </c>
      <c r="G346" s="108">
        <v>6595.73</v>
      </c>
      <c r="H346" s="41">
        <v>0.2354</v>
      </c>
      <c r="I346" s="42">
        <f t="shared" ref="I346:I347" si="104">G346*(1+H346)</f>
        <v>8148.364842</v>
      </c>
      <c r="J346" s="49">
        <f t="shared" ref="J346:J347" si="105">$J$426</f>
        <v>0</v>
      </c>
      <c r="K346" s="43">
        <f t="shared" ref="K346:K347" si="106">I346*(1-J346)</f>
        <v>8148.364842</v>
      </c>
      <c r="L346" s="43">
        <f t="shared" ref="L346:L347" si="107">F346*K346</f>
        <v>8148.364842</v>
      </c>
      <c r="M346" s="43"/>
      <c r="N346" s="39"/>
    </row>
    <row r="347" spans="1:14" ht="33.75" x14ac:dyDescent="0.2">
      <c r="A347" s="109" t="s">
        <v>1023</v>
      </c>
      <c r="B347" s="112" t="s">
        <v>637</v>
      </c>
      <c r="C347" s="113" t="s">
        <v>91</v>
      </c>
      <c r="D347" s="46" t="s">
        <v>638</v>
      </c>
      <c r="E347" s="47" t="s">
        <v>102</v>
      </c>
      <c r="F347" s="114">
        <v>1</v>
      </c>
      <c r="G347" s="108">
        <v>2379.04</v>
      </c>
      <c r="H347" s="41">
        <v>0.2354</v>
      </c>
      <c r="I347" s="42">
        <f t="shared" si="104"/>
        <v>2939.0660160000002</v>
      </c>
      <c r="J347" s="49">
        <f t="shared" si="105"/>
        <v>0</v>
      </c>
      <c r="K347" s="43">
        <f t="shared" si="106"/>
        <v>2939.0660160000002</v>
      </c>
      <c r="L347" s="43">
        <f t="shared" si="107"/>
        <v>2939.0660160000002</v>
      </c>
      <c r="M347" s="43"/>
      <c r="N347" s="39"/>
    </row>
    <row r="348" spans="1:14" x14ac:dyDescent="0.2">
      <c r="A348" s="124">
        <v>13</v>
      </c>
      <c r="B348" s="125"/>
      <c r="C348" s="126"/>
      <c r="D348" s="60" t="s">
        <v>639</v>
      </c>
      <c r="E348" s="37"/>
      <c r="F348" s="127"/>
      <c r="G348" s="122"/>
      <c r="H348" s="54"/>
      <c r="I348" s="53"/>
      <c r="J348" s="64"/>
      <c r="K348" s="59"/>
      <c r="L348" s="59"/>
      <c r="M348" s="115">
        <f>SUM(L349:L359)</f>
        <v>83721.455068499999</v>
      </c>
      <c r="N348" s="48">
        <f>M348</f>
        <v>83721.455068499999</v>
      </c>
    </row>
    <row r="349" spans="1:14" ht="56.25" x14ac:dyDescent="0.2">
      <c r="A349" s="109" t="s">
        <v>1024</v>
      </c>
      <c r="B349" s="112" t="s">
        <v>640</v>
      </c>
      <c r="C349" s="113" t="s">
        <v>20</v>
      </c>
      <c r="D349" s="46" t="s">
        <v>641</v>
      </c>
      <c r="E349" s="47" t="s">
        <v>41</v>
      </c>
      <c r="F349" s="114">
        <v>470.62</v>
      </c>
      <c r="G349" s="108">
        <v>3.84</v>
      </c>
      <c r="H349" s="41">
        <v>0.2354</v>
      </c>
      <c r="I349" s="42">
        <f t="shared" ref="I349:I359" si="108">G349*(1+H349)</f>
        <v>4.7439359999999997</v>
      </c>
      <c r="J349" s="49">
        <f t="shared" ref="J349:J359" si="109">$J$426</f>
        <v>0</v>
      </c>
      <c r="K349" s="43">
        <f t="shared" ref="K349:K359" si="110">I349*(1-J349)</f>
        <v>4.7439359999999997</v>
      </c>
      <c r="L349" s="43">
        <f t="shared" ref="L349:L359" si="111">F349*K349</f>
        <v>2232.5911603199997</v>
      </c>
      <c r="M349" s="43"/>
      <c r="N349" s="39"/>
    </row>
    <row r="350" spans="1:14" ht="45" x14ac:dyDescent="0.2">
      <c r="A350" s="109" t="s">
        <v>1025</v>
      </c>
      <c r="B350" s="112" t="s">
        <v>642</v>
      </c>
      <c r="C350" s="113" t="s">
        <v>20</v>
      </c>
      <c r="D350" s="46" t="s">
        <v>643</v>
      </c>
      <c r="E350" s="47" t="s">
        <v>41</v>
      </c>
      <c r="F350" s="114">
        <v>52.98</v>
      </c>
      <c r="G350" s="108">
        <v>19.59</v>
      </c>
      <c r="H350" s="41">
        <v>0.2354</v>
      </c>
      <c r="I350" s="42">
        <f t="shared" si="108"/>
        <v>24.201485999999999</v>
      </c>
      <c r="J350" s="49">
        <f t="shared" si="109"/>
        <v>0</v>
      </c>
      <c r="K350" s="43">
        <f t="shared" si="110"/>
        <v>24.201485999999999</v>
      </c>
      <c r="L350" s="43">
        <f t="shared" si="111"/>
        <v>1282.1947282799999</v>
      </c>
      <c r="M350" s="43"/>
      <c r="N350" s="39"/>
    </row>
    <row r="351" spans="1:14" ht="78.75" x14ac:dyDescent="0.2">
      <c r="A351" s="109" t="s">
        <v>1026</v>
      </c>
      <c r="B351" s="112" t="s">
        <v>644</v>
      </c>
      <c r="C351" s="113" t="s">
        <v>20</v>
      </c>
      <c r="D351" s="46" t="s">
        <v>645</v>
      </c>
      <c r="E351" s="47" t="s">
        <v>41</v>
      </c>
      <c r="F351" s="114">
        <v>261.83</v>
      </c>
      <c r="G351" s="108">
        <v>33.4</v>
      </c>
      <c r="H351" s="41">
        <v>0.2354</v>
      </c>
      <c r="I351" s="42">
        <f t="shared" si="108"/>
        <v>41.262360000000001</v>
      </c>
      <c r="J351" s="49">
        <f t="shared" si="109"/>
        <v>0</v>
      </c>
      <c r="K351" s="43">
        <f t="shared" si="110"/>
        <v>41.262360000000001</v>
      </c>
      <c r="L351" s="43">
        <f t="shared" si="111"/>
        <v>10803.7237188</v>
      </c>
      <c r="M351" s="43"/>
      <c r="N351" s="39"/>
    </row>
    <row r="352" spans="1:14" ht="67.5" x14ac:dyDescent="0.2">
      <c r="A352" s="109" t="s">
        <v>1027</v>
      </c>
      <c r="B352" s="112" t="s">
        <v>646</v>
      </c>
      <c r="C352" s="113" t="s">
        <v>20</v>
      </c>
      <c r="D352" s="46" t="s">
        <v>647</v>
      </c>
      <c r="E352" s="47" t="s">
        <v>41</v>
      </c>
      <c r="F352" s="114">
        <v>52.98</v>
      </c>
      <c r="G352" s="108">
        <v>50.09</v>
      </c>
      <c r="H352" s="41">
        <v>0.2354</v>
      </c>
      <c r="I352" s="42">
        <f t="shared" si="108"/>
        <v>61.881186000000007</v>
      </c>
      <c r="J352" s="49">
        <f t="shared" si="109"/>
        <v>0</v>
      </c>
      <c r="K352" s="43">
        <f t="shared" si="110"/>
        <v>61.881186000000007</v>
      </c>
      <c r="L352" s="43">
        <f t="shared" si="111"/>
        <v>3278.46523428</v>
      </c>
      <c r="M352" s="43"/>
      <c r="N352" s="39"/>
    </row>
    <row r="353" spans="1:14" ht="90" x14ac:dyDescent="0.2">
      <c r="A353" s="109" t="s">
        <v>1028</v>
      </c>
      <c r="B353" s="112" t="s">
        <v>648</v>
      </c>
      <c r="C353" s="113" t="s">
        <v>20</v>
      </c>
      <c r="D353" s="46" t="s">
        <v>649</v>
      </c>
      <c r="E353" s="47" t="s">
        <v>41</v>
      </c>
      <c r="F353" s="114">
        <v>87.48</v>
      </c>
      <c r="G353" s="108">
        <v>37.5</v>
      </c>
      <c r="H353" s="41">
        <v>0.2354</v>
      </c>
      <c r="I353" s="42">
        <f t="shared" si="108"/>
        <v>46.327500000000001</v>
      </c>
      <c r="J353" s="49">
        <f t="shared" si="109"/>
        <v>0</v>
      </c>
      <c r="K353" s="43">
        <f t="shared" si="110"/>
        <v>46.327500000000001</v>
      </c>
      <c r="L353" s="43">
        <f t="shared" si="111"/>
        <v>4052.7297000000003</v>
      </c>
      <c r="M353" s="43"/>
      <c r="N353" s="39"/>
    </row>
    <row r="354" spans="1:14" ht="90" x14ac:dyDescent="0.2">
      <c r="A354" s="109" t="s">
        <v>1029</v>
      </c>
      <c r="B354" s="112" t="s">
        <v>650</v>
      </c>
      <c r="C354" s="113" t="s">
        <v>20</v>
      </c>
      <c r="D354" s="46" t="s">
        <v>651</v>
      </c>
      <c r="E354" s="47" t="s">
        <v>41</v>
      </c>
      <c r="F354" s="114">
        <v>172.65</v>
      </c>
      <c r="G354" s="108">
        <v>31.94</v>
      </c>
      <c r="H354" s="41">
        <v>0.2354</v>
      </c>
      <c r="I354" s="42">
        <f t="shared" si="108"/>
        <v>39.458676000000004</v>
      </c>
      <c r="J354" s="49">
        <f t="shared" si="109"/>
        <v>0</v>
      </c>
      <c r="K354" s="43">
        <f t="shared" si="110"/>
        <v>39.458676000000004</v>
      </c>
      <c r="L354" s="43">
        <f t="shared" si="111"/>
        <v>6812.5404114000012</v>
      </c>
      <c r="M354" s="43"/>
      <c r="N354" s="39"/>
    </row>
    <row r="355" spans="1:14" ht="90" x14ac:dyDescent="0.2">
      <c r="A355" s="109" t="s">
        <v>1030</v>
      </c>
      <c r="B355" s="112" t="s">
        <v>652</v>
      </c>
      <c r="C355" s="113" t="s">
        <v>20</v>
      </c>
      <c r="D355" s="46" t="s">
        <v>653</v>
      </c>
      <c r="E355" s="47" t="s">
        <v>41</v>
      </c>
      <c r="F355" s="114">
        <v>36.729999999999997</v>
      </c>
      <c r="G355" s="108">
        <v>27.85</v>
      </c>
      <c r="H355" s="41">
        <v>0.2354</v>
      </c>
      <c r="I355" s="42">
        <f t="shared" si="108"/>
        <v>34.405890000000007</v>
      </c>
      <c r="J355" s="49">
        <f t="shared" si="109"/>
        <v>0</v>
      </c>
      <c r="K355" s="43">
        <f t="shared" si="110"/>
        <v>34.405890000000007</v>
      </c>
      <c r="L355" s="43">
        <f t="shared" si="111"/>
        <v>1263.7283397000001</v>
      </c>
      <c r="M355" s="43"/>
      <c r="N355" s="39"/>
    </row>
    <row r="356" spans="1:14" ht="67.5" x14ac:dyDescent="0.2">
      <c r="A356" s="109" t="s">
        <v>1031</v>
      </c>
      <c r="B356" s="112" t="s">
        <v>654</v>
      </c>
      <c r="C356" s="113" t="s">
        <v>91</v>
      </c>
      <c r="D356" s="46" t="s">
        <v>655</v>
      </c>
      <c r="E356" s="47" t="s">
        <v>41</v>
      </c>
      <c r="F356" s="114">
        <v>87.48</v>
      </c>
      <c r="G356" s="108">
        <v>126.31</v>
      </c>
      <c r="H356" s="41">
        <v>0.2354</v>
      </c>
      <c r="I356" s="42">
        <f t="shared" si="108"/>
        <v>156.043374</v>
      </c>
      <c r="J356" s="49">
        <f t="shared" si="109"/>
        <v>0</v>
      </c>
      <c r="K356" s="43">
        <f t="shared" si="110"/>
        <v>156.043374</v>
      </c>
      <c r="L356" s="43">
        <f t="shared" si="111"/>
        <v>13650.67435752</v>
      </c>
      <c r="M356" s="43"/>
      <c r="N356" s="39"/>
    </row>
    <row r="357" spans="1:14" ht="67.5" x14ac:dyDescent="0.2">
      <c r="A357" s="109" t="s">
        <v>1032</v>
      </c>
      <c r="B357" s="112" t="s">
        <v>656</v>
      </c>
      <c r="C357" s="113" t="s">
        <v>91</v>
      </c>
      <c r="D357" s="46" t="s">
        <v>657</v>
      </c>
      <c r="E357" s="47" t="s">
        <v>41</v>
      </c>
      <c r="F357" s="114">
        <v>209.38</v>
      </c>
      <c r="G357" s="108">
        <v>113.35</v>
      </c>
      <c r="H357" s="41">
        <v>0.2354</v>
      </c>
      <c r="I357" s="42">
        <f t="shared" si="108"/>
        <v>140.03259</v>
      </c>
      <c r="J357" s="49">
        <f t="shared" si="109"/>
        <v>0</v>
      </c>
      <c r="K357" s="43">
        <f t="shared" si="110"/>
        <v>140.03259</v>
      </c>
      <c r="L357" s="43">
        <f t="shared" si="111"/>
        <v>29320.023694199997</v>
      </c>
      <c r="M357" s="43"/>
      <c r="N357" s="39"/>
    </row>
    <row r="358" spans="1:14" ht="45" x14ac:dyDescent="0.2">
      <c r="A358" s="109" t="s">
        <v>1033</v>
      </c>
      <c r="B358" s="112" t="s">
        <v>658</v>
      </c>
      <c r="C358" s="113" t="s">
        <v>20</v>
      </c>
      <c r="D358" s="46" t="s">
        <v>659</v>
      </c>
      <c r="E358" s="47" t="s">
        <v>131</v>
      </c>
      <c r="F358" s="114">
        <v>16</v>
      </c>
      <c r="G358" s="108">
        <v>93.41</v>
      </c>
      <c r="H358" s="41">
        <v>0.2354</v>
      </c>
      <c r="I358" s="42">
        <f t="shared" si="108"/>
        <v>115.398714</v>
      </c>
      <c r="J358" s="49">
        <f t="shared" si="109"/>
        <v>0</v>
      </c>
      <c r="K358" s="43">
        <f t="shared" si="110"/>
        <v>115.398714</v>
      </c>
      <c r="L358" s="43">
        <f t="shared" si="111"/>
        <v>1846.379424</v>
      </c>
      <c r="M358" s="43"/>
      <c r="N358" s="39"/>
    </row>
    <row r="359" spans="1:14" ht="45" x14ac:dyDescent="0.2">
      <c r="A359" s="109" t="s">
        <v>1034</v>
      </c>
      <c r="B359" s="112" t="s">
        <v>660</v>
      </c>
      <c r="C359" s="113" t="s">
        <v>91</v>
      </c>
      <c r="D359" s="46" t="s">
        <v>661</v>
      </c>
      <c r="E359" s="47" t="s">
        <v>41</v>
      </c>
      <c r="F359" s="114">
        <v>30</v>
      </c>
      <c r="G359" s="108">
        <v>247.65</v>
      </c>
      <c r="H359" s="41">
        <v>0.2354</v>
      </c>
      <c r="I359" s="42">
        <f t="shared" si="108"/>
        <v>305.94681000000003</v>
      </c>
      <c r="J359" s="49">
        <f t="shared" si="109"/>
        <v>0</v>
      </c>
      <c r="K359" s="43">
        <f t="shared" si="110"/>
        <v>305.94681000000003</v>
      </c>
      <c r="L359" s="43">
        <f t="shared" si="111"/>
        <v>9178.4043000000001</v>
      </c>
      <c r="M359" s="43"/>
      <c r="N359" s="39"/>
    </row>
    <row r="360" spans="1:14" x14ac:dyDescent="0.2">
      <c r="A360" s="124">
        <v>14</v>
      </c>
      <c r="B360" s="125"/>
      <c r="C360" s="126"/>
      <c r="D360" s="60" t="s">
        <v>1102</v>
      </c>
      <c r="E360" s="37"/>
      <c r="F360" s="127"/>
      <c r="G360" s="122"/>
      <c r="H360" s="54"/>
      <c r="I360" s="53"/>
      <c r="J360" s="64"/>
      <c r="K360" s="59"/>
      <c r="L360" s="59"/>
      <c r="M360" s="115">
        <f>SUM(L361:L362)</f>
        <v>6456.9292860000005</v>
      </c>
      <c r="N360" s="48">
        <f>M360</f>
        <v>6456.9292860000005</v>
      </c>
    </row>
    <row r="361" spans="1:14" ht="45" x14ac:dyDescent="0.2">
      <c r="A361" s="109" t="s">
        <v>1035</v>
      </c>
      <c r="B361" s="112" t="s">
        <v>662</v>
      </c>
      <c r="C361" s="113" t="s">
        <v>20</v>
      </c>
      <c r="D361" s="46" t="s">
        <v>663</v>
      </c>
      <c r="E361" s="47" t="s">
        <v>41</v>
      </c>
      <c r="F361" s="114">
        <v>4.9000000000000004</v>
      </c>
      <c r="G361" s="108">
        <v>46.41</v>
      </c>
      <c r="H361" s="41">
        <v>0.2354</v>
      </c>
      <c r="I361" s="42">
        <f t="shared" ref="I361:I362" si="112">G361*(1+H361)</f>
        <v>57.334913999999998</v>
      </c>
      <c r="J361" s="49">
        <f t="shared" ref="J361:J362" si="113">$J$426</f>
        <v>0</v>
      </c>
      <c r="K361" s="43">
        <f t="shared" ref="K361:K362" si="114">I361*(1-J361)</f>
        <v>57.334913999999998</v>
      </c>
      <c r="L361" s="43">
        <f t="shared" ref="L361:L362" si="115">F361*K361</f>
        <v>280.94107860000003</v>
      </c>
      <c r="M361" s="43"/>
      <c r="N361" s="39"/>
    </row>
    <row r="362" spans="1:14" ht="33.75" x14ac:dyDescent="0.2">
      <c r="A362" s="109" t="s">
        <v>1036</v>
      </c>
      <c r="B362" s="112" t="s">
        <v>664</v>
      </c>
      <c r="C362" s="113" t="s">
        <v>20</v>
      </c>
      <c r="D362" s="46" t="s">
        <v>665</v>
      </c>
      <c r="E362" s="47" t="s">
        <v>41</v>
      </c>
      <c r="F362" s="114">
        <v>128.02000000000001</v>
      </c>
      <c r="G362" s="108">
        <v>39.049999999999997</v>
      </c>
      <c r="H362" s="41">
        <v>0.2354</v>
      </c>
      <c r="I362" s="42">
        <f t="shared" si="112"/>
        <v>48.242370000000001</v>
      </c>
      <c r="J362" s="49">
        <f t="shared" si="113"/>
        <v>0</v>
      </c>
      <c r="K362" s="43">
        <f t="shared" si="114"/>
        <v>48.242370000000001</v>
      </c>
      <c r="L362" s="43">
        <f t="shared" si="115"/>
        <v>6175.9882074000006</v>
      </c>
      <c r="M362" s="43"/>
      <c r="N362" s="39"/>
    </row>
    <row r="363" spans="1:14" x14ac:dyDescent="0.2">
      <c r="A363" s="124">
        <v>15</v>
      </c>
      <c r="B363" s="125"/>
      <c r="C363" s="126"/>
      <c r="D363" s="60" t="s">
        <v>666</v>
      </c>
      <c r="E363" s="37"/>
      <c r="F363" s="127"/>
      <c r="G363" s="122"/>
      <c r="H363" s="54"/>
      <c r="I363" s="53"/>
      <c r="J363" s="64"/>
      <c r="K363" s="59"/>
      <c r="L363" s="59"/>
      <c r="M363" s="115">
        <f>SUM(L364:L374)</f>
        <v>48014.445371160007</v>
      </c>
      <c r="N363" s="48">
        <f>M363</f>
        <v>48014.445371160007</v>
      </c>
    </row>
    <row r="364" spans="1:14" ht="45" x14ac:dyDescent="0.2">
      <c r="A364" s="109" t="s">
        <v>1037</v>
      </c>
      <c r="B364" s="112" t="s">
        <v>667</v>
      </c>
      <c r="C364" s="113" t="s">
        <v>20</v>
      </c>
      <c r="D364" s="46" t="s">
        <v>668</v>
      </c>
      <c r="E364" s="47" t="s">
        <v>41</v>
      </c>
      <c r="F364" s="114">
        <v>96.5</v>
      </c>
      <c r="G364" s="108">
        <v>25.41</v>
      </c>
      <c r="H364" s="41">
        <v>0.2354</v>
      </c>
      <c r="I364" s="42">
        <f t="shared" ref="I364:I374" si="116">G364*(1+H364)</f>
        <v>31.391514000000001</v>
      </c>
      <c r="J364" s="49">
        <f t="shared" ref="J364:J374" si="117">$J$426</f>
        <v>0</v>
      </c>
      <c r="K364" s="43">
        <f t="shared" ref="K364:K374" si="118">I364*(1-J364)</f>
        <v>31.391514000000001</v>
      </c>
      <c r="L364" s="43">
        <f t="shared" ref="L364:L374" si="119">F364*K364</f>
        <v>3029.281101</v>
      </c>
      <c r="M364" s="43"/>
      <c r="N364" s="39"/>
    </row>
    <row r="365" spans="1:14" ht="56.25" x14ac:dyDescent="0.2">
      <c r="A365" s="109" t="s">
        <v>1038</v>
      </c>
      <c r="B365" s="112" t="s">
        <v>669</v>
      </c>
      <c r="C365" s="113" t="s">
        <v>20</v>
      </c>
      <c r="D365" s="46" t="s">
        <v>670</v>
      </c>
      <c r="E365" s="47" t="s">
        <v>41</v>
      </c>
      <c r="F365" s="114">
        <v>179.51</v>
      </c>
      <c r="G365" s="108">
        <v>37.049999999999997</v>
      </c>
      <c r="H365" s="41">
        <v>0.2354</v>
      </c>
      <c r="I365" s="42">
        <f t="shared" si="116"/>
        <v>45.771569999999997</v>
      </c>
      <c r="J365" s="49">
        <f t="shared" si="117"/>
        <v>0</v>
      </c>
      <c r="K365" s="43">
        <f t="shared" si="118"/>
        <v>45.771569999999997</v>
      </c>
      <c r="L365" s="43">
        <f t="shared" si="119"/>
        <v>8216.4545306999989</v>
      </c>
      <c r="M365" s="43"/>
      <c r="N365" s="39"/>
    </row>
    <row r="366" spans="1:14" ht="33.75" x14ac:dyDescent="0.2">
      <c r="A366" s="109" t="s">
        <v>1039</v>
      </c>
      <c r="B366" s="112" t="s">
        <v>671</v>
      </c>
      <c r="C366" s="113" t="s">
        <v>20</v>
      </c>
      <c r="D366" s="46" t="s">
        <v>672</v>
      </c>
      <c r="E366" s="47" t="s">
        <v>41</v>
      </c>
      <c r="F366" s="114">
        <v>79.260000000000005</v>
      </c>
      <c r="G366" s="108">
        <v>73.739999999999995</v>
      </c>
      <c r="H366" s="41">
        <v>0.2354</v>
      </c>
      <c r="I366" s="42">
        <f t="shared" si="116"/>
        <v>91.098395999999994</v>
      </c>
      <c r="J366" s="49">
        <f t="shared" si="117"/>
        <v>0</v>
      </c>
      <c r="K366" s="43">
        <f t="shared" si="118"/>
        <v>91.098395999999994</v>
      </c>
      <c r="L366" s="43">
        <f t="shared" si="119"/>
        <v>7220.4588669599998</v>
      </c>
      <c r="M366" s="43"/>
      <c r="N366" s="39"/>
    </row>
    <row r="367" spans="1:14" ht="22.5" x14ac:dyDescent="0.2">
      <c r="A367" s="109" t="s">
        <v>1040</v>
      </c>
      <c r="B367" s="112" t="s">
        <v>673</v>
      </c>
      <c r="C367" s="113" t="s">
        <v>91</v>
      </c>
      <c r="D367" s="46" t="s">
        <v>674</v>
      </c>
      <c r="E367" s="47" t="s">
        <v>131</v>
      </c>
      <c r="F367" s="114">
        <v>89.11</v>
      </c>
      <c r="G367" s="108">
        <v>29.98</v>
      </c>
      <c r="H367" s="41">
        <v>0.2354</v>
      </c>
      <c r="I367" s="42">
        <f t="shared" si="116"/>
        <v>37.037292000000001</v>
      </c>
      <c r="J367" s="49">
        <f t="shared" si="117"/>
        <v>0</v>
      </c>
      <c r="K367" s="43">
        <f t="shared" si="118"/>
        <v>37.037292000000001</v>
      </c>
      <c r="L367" s="43">
        <f t="shared" si="119"/>
        <v>3300.3930901200001</v>
      </c>
      <c r="M367" s="43"/>
      <c r="N367" s="39"/>
    </row>
    <row r="368" spans="1:14" ht="56.25" x14ac:dyDescent="0.2">
      <c r="A368" s="109" t="s">
        <v>1041</v>
      </c>
      <c r="B368" s="112" t="s">
        <v>675</v>
      </c>
      <c r="C368" s="113" t="s">
        <v>20</v>
      </c>
      <c r="D368" s="46" t="s">
        <v>676</v>
      </c>
      <c r="E368" s="47" t="s">
        <v>41</v>
      </c>
      <c r="F368" s="114">
        <v>20.63</v>
      </c>
      <c r="G368" s="108">
        <v>126.64</v>
      </c>
      <c r="H368" s="41">
        <v>0.2354</v>
      </c>
      <c r="I368" s="42">
        <f t="shared" si="116"/>
        <v>156.45105599999999</v>
      </c>
      <c r="J368" s="49">
        <f t="shared" si="117"/>
        <v>0</v>
      </c>
      <c r="K368" s="43">
        <f t="shared" si="118"/>
        <v>156.45105599999999</v>
      </c>
      <c r="L368" s="43">
        <f t="shared" si="119"/>
        <v>3227.5852852799999</v>
      </c>
      <c r="M368" s="43"/>
      <c r="N368" s="39"/>
    </row>
    <row r="369" spans="1:14" ht="56.25" x14ac:dyDescent="0.2">
      <c r="A369" s="109" t="s">
        <v>1042</v>
      </c>
      <c r="B369" s="112" t="s">
        <v>677</v>
      </c>
      <c r="C369" s="113" t="s">
        <v>20</v>
      </c>
      <c r="D369" s="46" t="s">
        <v>678</v>
      </c>
      <c r="E369" s="47" t="s">
        <v>41</v>
      </c>
      <c r="F369" s="114">
        <v>51.65</v>
      </c>
      <c r="G369" s="108">
        <v>137.08000000000001</v>
      </c>
      <c r="H369" s="41">
        <v>0.2354</v>
      </c>
      <c r="I369" s="42">
        <f t="shared" si="116"/>
        <v>169.34863200000001</v>
      </c>
      <c r="J369" s="49">
        <f t="shared" si="117"/>
        <v>0</v>
      </c>
      <c r="K369" s="43">
        <f t="shared" si="118"/>
        <v>169.34863200000001</v>
      </c>
      <c r="L369" s="43">
        <f t="shared" si="119"/>
        <v>8746.8568427999999</v>
      </c>
      <c r="M369" s="43"/>
      <c r="N369" s="39"/>
    </row>
    <row r="370" spans="1:14" ht="56.25" x14ac:dyDescent="0.2">
      <c r="A370" s="109" t="s">
        <v>1043</v>
      </c>
      <c r="B370" s="112" t="s">
        <v>679</v>
      </c>
      <c r="C370" s="113" t="s">
        <v>20</v>
      </c>
      <c r="D370" s="46" t="s">
        <v>680</v>
      </c>
      <c r="E370" s="47" t="s">
        <v>41</v>
      </c>
      <c r="F370" s="114">
        <v>27.97</v>
      </c>
      <c r="G370" s="108">
        <v>153.91999999999999</v>
      </c>
      <c r="H370" s="41">
        <v>0.2354</v>
      </c>
      <c r="I370" s="42">
        <f t="shared" si="116"/>
        <v>190.15276799999998</v>
      </c>
      <c r="J370" s="49">
        <f t="shared" si="117"/>
        <v>0</v>
      </c>
      <c r="K370" s="43">
        <f t="shared" si="118"/>
        <v>190.15276799999998</v>
      </c>
      <c r="L370" s="43">
        <f t="shared" si="119"/>
        <v>5318.5729209599995</v>
      </c>
      <c r="M370" s="43"/>
      <c r="N370" s="39"/>
    </row>
    <row r="371" spans="1:14" ht="33.75" x14ac:dyDescent="0.2">
      <c r="A371" s="109" t="s">
        <v>1044</v>
      </c>
      <c r="B371" s="112" t="s">
        <v>681</v>
      </c>
      <c r="C371" s="113" t="s">
        <v>91</v>
      </c>
      <c r="D371" s="46" t="s">
        <v>682</v>
      </c>
      <c r="E371" s="47" t="s">
        <v>131</v>
      </c>
      <c r="F371" s="114">
        <v>16.46</v>
      </c>
      <c r="G371" s="108">
        <v>20.54</v>
      </c>
      <c r="H371" s="41">
        <v>0.2354</v>
      </c>
      <c r="I371" s="42">
        <f t="shared" si="116"/>
        <v>25.375115999999998</v>
      </c>
      <c r="J371" s="49">
        <f t="shared" si="117"/>
        <v>0</v>
      </c>
      <c r="K371" s="43">
        <f t="shared" si="118"/>
        <v>25.375115999999998</v>
      </c>
      <c r="L371" s="43">
        <f t="shared" si="119"/>
        <v>417.67440935999997</v>
      </c>
      <c r="M371" s="43"/>
      <c r="N371" s="39"/>
    </row>
    <row r="372" spans="1:14" ht="22.5" x14ac:dyDescent="0.2">
      <c r="A372" s="109" t="s">
        <v>1045</v>
      </c>
      <c r="B372" s="112" t="s">
        <v>683</v>
      </c>
      <c r="C372" s="113" t="s">
        <v>20</v>
      </c>
      <c r="D372" s="46" t="s">
        <v>684</v>
      </c>
      <c r="E372" s="47" t="s">
        <v>131</v>
      </c>
      <c r="F372" s="114">
        <v>4.05</v>
      </c>
      <c r="G372" s="108">
        <v>28.54</v>
      </c>
      <c r="H372" s="41">
        <v>0.2354</v>
      </c>
      <c r="I372" s="42">
        <f t="shared" si="116"/>
        <v>35.258316000000001</v>
      </c>
      <c r="J372" s="49">
        <f t="shared" si="117"/>
        <v>0</v>
      </c>
      <c r="K372" s="43">
        <f t="shared" si="118"/>
        <v>35.258316000000001</v>
      </c>
      <c r="L372" s="43">
        <f t="shared" si="119"/>
        <v>142.7961798</v>
      </c>
      <c r="M372" s="43"/>
      <c r="N372" s="39"/>
    </row>
    <row r="373" spans="1:14" ht="22.5" x14ac:dyDescent="0.2">
      <c r="A373" s="109" t="s">
        <v>1046</v>
      </c>
      <c r="B373" s="112" t="s">
        <v>685</v>
      </c>
      <c r="C373" s="113" t="s">
        <v>20</v>
      </c>
      <c r="D373" s="46" t="s">
        <v>686</v>
      </c>
      <c r="E373" s="47" t="s">
        <v>131</v>
      </c>
      <c r="F373" s="114">
        <v>26.27</v>
      </c>
      <c r="G373" s="108">
        <v>95.67</v>
      </c>
      <c r="H373" s="41">
        <v>0.2354</v>
      </c>
      <c r="I373" s="42">
        <f t="shared" si="116"/>
        <v>118.190718</v>
      </c>
      <c r="J373" s="49">
        <f t="shared" si="117"/>
        <v>0</v>
      </c>
      <c r="K373" s="43">
        <f t="shared" si="118"/>
        <v>118.190718</v>
      </c>
      <c r="L373" s="43">
        <f t="shared" si="119"/>
        <v>3104.8701618600003</v>
      </c>
      <c r="M373" s="43"/>
      <c r="N373" s="39"/>
    </row>
    <row r="374" spans="1:14" ht="22.5" x14ac:dyDescent="0.2">
      <c r="A374" s="109" t="s">
        <v>1047</v>
      </c>
      <c r="B374" s="112" t="s">
        <v>687</v>
      </c>
      <c r="C374" s="113" t="s">
        <v>91</v>
      </c>
      <c r="D374" s="46" t="s">
        <v>688</v>
      </c>
      <c r="E374" s="47" t="s">
        <v>41</v>
      </c>
      <c r="F374" s="114">
        <v>58.04</v>
      </c>
      <c r="G374" s="108">
        <v>73.77</v>
      </c>
      <c r="H374" s="41">
        <v>0.2354</v>
      </c>
      <c r="I374" s="42">
        <f t="shared" si="116"/>
        <v>91.135458</v>
      </c>
      <c r="J374" s="49">
        <f t="shared" si="117"/>
        <v>0</v>
      </c>
      <c r="K374" s="43">
        <f t="shared" si="118"/>
        <v>91.135458</v>
      </c>
      <c r="L374" s="43">
        <f t="shared" si="119"/>
        <v>5289.50198232</v>
      </c>
      <c r="M374" s="43"/>
      <c r="N374" s="39"/>
    </row>
    <row r="375" spans="1:14" x14ac:dyDescent="0.2">
      <c r="A375" s="124">
        <v>16</v>
      </c>
      <c r="B375" s="125"/>
      <c r="C375" s="126"/>
      <c r="D375" s="60" t="s">
        <v>57</v>
      </c>
      <c r="E375" s="37"/>
      <c r="F375" s="127"/>
      <c r="G375" s="122"/>
      <c r="H375" s="54"/>
      <c r="I375" s="53"/>
      <c r="J375" s="64"/>
      <c r="K375" s="59"/>
      <c r="L375" s="59"/>
      <c r="M375" s="115"/>
      <c r="N375" s="48">
        <f>SUM(M376:M397)</f>
        <v>51546.010339020009</v>
      </c>
    </row>
    <row r="376" spans="1:14" x14ac:dyDescent="0.2">
      <c r="A376" s="128" t="s">
        <v>1048</v>
      </c>
      <c r="B376" s="129"/>
      <c r="C376" s="130"/>
      <c r="D376" s="131" t="s">
        <v>689</v>
      </c>
      <c r="E376" s="38"/>
      <c r="F376" s="137"/>
      <c r="G376" s="133"/>
      <c r="H376" s="58"/>
      <c r="I376" s="57"/>
      <c r="J376" s="56"/>
      <c r="K376" s="55"/>
      <c r="L376" s="55"/>
      <c r="M376" s="55">
        <f>SUM(L377:L379)</f>
        <v>11785.796301000002</v>
      </c>
      <c r="N376" s="39"/>
    </row>
    <row r="377" spans="1:14" ht="22.5" x14ac:dyDescent="0.2">
      <c r="A377" s="109" t="s">
        <v>1049</v>
      </c>
      <c r="B377" s="112" t="s">
        <v>690</v>
      </c>
      <c r="C377" s="113" t="s">
        <v>20</v>
      </c>
      <c r="D377" s="46" t="s">
        <v>60</v>
      </c>
      <c r="E377" s="47" t="s">
        <v>41</v>
      </c>
      <c r="F377" s="114">
        <v>130.5</v>
      </c>
      <c r="G377" s="108">
        <v>3.21</v>
      </c>
      <c r="H377" s="41">
        <v>0.2354</v>
      </c>
      <c r="I377" s="42">
        <f t="shared" ref="I377:I379" si="120">G377*(1+H377)</f>
        <v>3.9656340000000001</v>
      </c>
      <c r="J377" s="49">
        <f t="shared" ref="J377:J379" si="121">$J$426</f>
        <v>0</v>
      </c>
      <c r="K377" s="43">
        <f t="shared" ref="K377:K379" si="122">I377*(1-J377)</f>
        <v>3.9656340000000001</v>
      </c>
      <c r="L377" s="43">
        <f t="shared" ref="L377:L379" si="123">F377*K377</f>
        <v>517.51523700000007</v>
      </c>
      <c r="M377" s="43"/>
      <c r="N377" s="39"/>
    </row>
    <row r="378" spans="1:14" ht="22.5" x14ac:dyDescent="0.2">
      <c r="A378" s="109" t="s">
        <v>1050</v>
      </c>
      <c r="B378" s="112" t="s">
        <v>691</v>
      </c>
      <c r="C378" s="113" t="s">
        <v>20</v>
      </c>
      <c r="D378" s="46" t="s">
        <v>692</v>
      </c>
      <c r="E378" s="47" t="s">
        <v>41</v>
      </c>
      <c r="F378" s="114">
        <v>130.5</v>
      </c>
      <c r="G378" s="108">
        <v>29.4</v>
      </c>
      <c r="H378" s="41">
        <v>0.2354</v>
      </c>
      <c r="I378" s="42">
        <f t="shared" si="120"/>
        <v>36.32076</v>
      </c>
      <c r="J378" s="49">
        <f t="shared" si="121"/>
        <v>0</v>
      </c>
      <c r="K378" s="43">
        <f t="shared" si="122"/>
        <v>36.32076</v>
      </c>
      <c r="L378" s="43">
        <f t="shared" si="123"/>
        <v>4739.8591800000004</v>
      </c>
      <c r="M378" s="43"/>
      <c r="N378" s="39"/>
    </row>
    <row r="379" spans="1:14" ht="33.75" x14ac:dyDescent="0.2">
      <c r="A379" s="109" t="s">
        <v>1051</v>
      </c>
      <c r="B379" s="112" t="s">
        <v>693</v>
      </c>
      <c r="C379" s="113" t="s">
        <v>20</v>
      </c>
      <c r="D379" s="46" t="s">
        <v>62</v>
      </c>
      <c r="E379" s="47" t="s">
        <v>41</v>
      </c>
      <c r="F379" s="114">
        <v>326</v>
      </c>
      <c r="G379" s="108">
        <v>16.21</v>
      </c>
      <c r="H379" s="41">
        <v>0.2354</v>
      </c>
      <c r="I379" s="42">
        <f t="shared" si="120"/>
        <v>20.025834000000003</v>
      </c>
      <c r="J379" s="49">
        <f t="shared" si="121"/>
        <v>0</v>
      </c>
      <c r="K379" s="43">
        <f t="shared" si="122"/>
        <v>20.025834000000003</v>
      </c>
      <c r="L379" s="43">
        <f t="shared" si="123"/>
        <v>6528.4218840000012</v>
      </c>
      <c r="M379" s="43"/>
      <c r="N379" s="39"/>
    </row>
    <row r="380" spans="1:14" x14ac:dyDescent="0.2">
      <c r="A380" s="128" t="s">
        <v>1052</v>
      </c>
      <c r="B380" s="129"/>
      <c r="C380" s="130"/>
      <c r="D380" s="131" t="s">
        <v>694</v>
      </c>
      <c r="E380" s="38"/>
      <c r="F380" s="137"/>
      <c r="G380" s="133"/>
      <c r="H380" s="58"/>
      <c r="I380" s="57"/>
      <c r="J380" s="56"/>
      <c r="K380" s="55"/>
      <c r="L380" s="55"/>
      <c r="M380" s="55">
        <f>SUM(L381:L383)</f>
        <v>13713.137664000002</v>
      </c>
      <c r="N380" s="39"/>
    </row>
    <row r="381" spans="1:14" ht="22.5" x14ac:dyDescent="0.2">
      <c r="A381" s="109" t="s">
        <v>1053</v>
      </c>
      <c r="B381" s="112" t="s">
        <v>695</v>
      </c>
      <c r="C381" s="113" t="s">
        <v>20</v>
      </c>
      <c r="D381" s="46" t="s">
        <v>696</v>
      </c>
      <c r="E381" s="47" t="s">
        <v>41</v>
      </c>
      <c r="F381" s="114">
        <v>207</v>
      </c>
      <c r="G381" s="108">
        <v>2.74</v>
      </c>
      <c r="H381" s="41">
        <v>0.2354</v>
      </c>
      <c r="I381" s="42">
        <f t="shared" ref="I381:I383" si="124">G381*(1+H381)</f>
        <v>3.3849960000000006</v>
      </c>
      <c r="J381" s="49">
        <f t="shared" ref="J381:J383" si="125">$J$426</f>
        <v>0</v>
      </c>
      <c r="K381" s="43">
        <f t="shared" ref="K381:K383" si="126">I381*(1-J381)</f>
        <v>3.3849960000000006</v>
      </c>
      <c r="L381" s="43">
        <f t="shared" ref="L381:L383" si="127">F381*K381</f>
        <v>700.69417200000009</v>
      </c>
      <c r="M381" s="43"/>
      <c r="N381" s="39"/>
    </row>
    <row r="382" spans="1:14" ht="22.5" x14ac:dyDescent="0.2">
      <c r="A382" s="109" t="s">
        <v>1054</v>
      </c>
      <c r="B382" s="112" t="s">
        <v>697</v>
      </c>
      <c r="C382" s="113" t="s">
        <v>20</v>
      </c>
      <c r="D382" s="46" t="s">
        <v>698</v>
      </c>
      <c r="E382" s="47" t="s">
        <v>41</v>
      </c>
      <c r="F382" s="114">
        <v>207</v>
      </c>
      <c r="G382" s="108">
        <v>15.7</v>
      </c>
      <c r="H382" s="41">
        <v>0.2354</v>
      </c>
      <c r="I382" s="42">
        <f t="shared" si="124"/>
        <v>19.395779999999998</v>
      </c>
      <c r="J382" s="49">
        <f t="shared" si="125"/>
        <v>0</v>
      </c>
      <c r="K382" s="43">
        <f t="shared" si="126"/>
        <v>19.395779999999998</v>
      </c>
      <c r="L382" s="43">
        <f t="shared" si="127"/>
        <v>4014.9264599999997</v>
      </c>
      <c r="M382" s="43"/>
      <c r="N382" s="39"/>
    </row>
    <row r="383" spans="1:14" ht="33.75" x14ac:dyDescent="0.2">
      <c r="A383" s="109" t="s">
        <v>1055</v>
      </c>
      <c r="B383" s="112" t="s">
        <v>699</v>
      </c>
      <c r="C383" s="113" t="s">
        <v>20</v>
      </c>
      <c r="D383" s="46" t="s">
        <v>700</v>
      </c>
      <c r="E383" s="47" t="s">
        <v>41</v>
      </c>
      <c r="F383" s="114">
        <v>518</v>
      </c>
      <c r="G383" s="108">
        <v>14.06</v>
      </c>
      <c r="H383" s="41">
        <v>0.2354</v>
      </c>
      <c r="I383" s="42">
        <f t="shared" si="124"/>
        <v>17.369724000000001</v>
      </c>
      <c r="J383" s="49">
        <f t="shared" si="125"/>
        <v>0</v>
      </c>
      <c r="K383" s="43">
        <f t="shared" si="126"/>
        <v>17.369724000000001</v>
      </c>
      <c r="L383" s="43">
        <f t="shared" si="127"/>
        <v>8997.5170320000016</v>
      </c>
      <c r="M383" s="43"/>
      <c r="N383" s="39"/>
    </row>
    <row r="384" spans="1:14" x14ac:dyDescent="0.2">
      <c r="A384" s="128" t="s">
        <v>1056</v>
      </c>
      <c r="B384" s="129"/>
      <c r="C384" s="130"/>
      <c r="D384" s="131" t="s">
        <v>701</v>
      </c>
      <c r="E384" s="38"/>
      <c r="F384" s="137"/>
      <c r="G384" s="133"/>
      <c r="H384" s="58"/>
      <c r="I384" s="57"/>
      <c r="J384" s="56"/>
      <c r="K384" s="55"/>
      <c r="L384" s="55"/>
      <c r="M384" s="55">
        <f>SUM(L385)</f>
        <v>12269.597471999999</v>
      </c>
      <c r="N384" s="39"/>
    </row>
    <row r="385" spans="1:14" ht="45" x14ac:dyDescent="0.2">
      <c r="A385" s="109" t="s">
        <v>1057</v>
      </c>
      <c r="B385" s="112" t="s">
        <v>702</v>
      </c>
      <c r="C385" s="113" t="s">
        <v>20</v>
      </c>
      <c r="D385" s="46" t="s">
        <v>703</v>
      </c>
      <c r="E385" s="47" t="s">
        <v>41</v>
      </c>
      <c r="F385" s="114">
        <v>528</v>
      </c>
      <c r="G385" s="108">
        <v>18.809999999999999</v>
      </c>
      <c r="H385" s="41">
        <v>0.2354</v>
      </c>
      <c r="I385" s="42">
        <f>G385*(1+H385)</f>
        <v>23.237873999999998</v>
      </c>
      <c r="J385" s="49">
        <f>$J$426</f>
        <v>0</v>
      </c>
      <c r="K385" s="43">
        <f>I385*(1-J385)</f>
        <v>23.237873999999998</v>
      </c>
      <c r="L385" s="43">
        <f>F385*K385</f>
        <v>12269.597471999999</v>
      </c>
      <c r="M385" s="43"/>
      <c r="N385" s="39"/>
    </row>
    <row r="386" spans="1:14" x14ac:dyDescent="0.2">
      <c r="A386" s="128" t="s">
        <v>1058</v>
      </c>
      <c r="B386" s="129"/>
      <c r="C386" s="130"/>
      <c r="D386" s="131" t="s">
        <v>704</v>
      </c>
      <c r="E386" s="38"/>
      <c r="F386" s="137"/>
      <c r="G386" s="133"/>
      <c r="H386" s="58"/>
      <c r="I386" s="57"/>
      <c r="J386" s="56"/>
      <c r="K386" s="55"/>
      <c r="L386" s="55"/>
      <c r="M386" s="55">
        <f>SUM(L387:L388)</f>
        <v>5998.7860140599996</v>
      </c>
      <c r="N386" s="39"/>
    </row>
    <row r="387" spans="1:14" ht="33.75" x14ac:dyDescent="0.2">
      <c r="A387" s="109" t="s">
        <v>1059</v>
      </c>
      <c r="B387" s="112" t="s">
        <v>705</v>
      </c>
      <c r="C387" s="113" t="s">
        <v>20</v>
      </c>
      <c r="D387" s="46" t="s">
        <v>706</v>
      </c>
      <c r="E387" s="47" t="s">
        <v>41</v>
      </c>
      <c r="F387" s="114">
        <v>163.99</v>
      </c>
      <c r="G387" s="108">
        <v>27.74</v>
      </c>
      <c r="H387" s="41">
        <v>0.2354</v>
      </c>
      <c r="I387" s="42">
        <f t="shared" ref="I387:I388" si="128">G387*(1+H387)</f>
        <v>34.269995999999999</v>
      </c>
      <c r="J387" s="49">
        <f t="shared" ref="J387:J388" si="129">$J$426</f>
        <v>0</v>
      </c>
      <c r="K387" s="43">
        <f t="shared" ref="K387:K388" si="130">I387*(1-J387)</f>
        <v>34.269995999999999</v>
      </c>
      <c r="L387" s="43">
        <f t="shared" ref="L387:L388" si="131">F387*K387</f>
        <v>5619.9366440399999</v>
      </c>
      <c r="M387" s="43"/>
      <c r="N387" s="39"/>
    </row>
    <row r="388" spans="1:14" ht="22.5" x14ac:dyDescent="0.2">
      <c r="A388" s="109" t="s">
        <v>1060</v>
      </c>
      <c r="B388" s="112" t="s">
        <v>707</v>
      </c>
      <c r="C388" s="113" t="s">
        <v>20</v>
      </c>
      <c r="D388" s="46" t="s">
        <v>51</v>
      </c>
      <c r="E388" s="47" t="s">
        <v>41</v>
      </c>
      <c r="F388" s="114">
        <v>163.99</v>
      </c>
      <c r="G388" s="108">
        <v>1.87</v>
      </c>
      <c r="H388" s="41">
        <v>0.2354</v>
      </c>
      <c r="I388" s="42">
        <f t="shared" si="128"/>
        <v>2.3101980000000002</v>
      </c>
      <c r="J388" s="49">
        <f t="shared" si="129"/>
        <v>0</v>
      </c>
      <c r="K388" s="43">
        <f t="shared" si="130"/>
        <v>2.3101980000000002</v>
      </c>
      <c r="L388" s="43">
        <f t="shared" si="131"/>
        <v>378.84937002000004</v>
      </c>
      <c r="M388" s="43"/>
      <c r="N388" s="39"/>
    </row>
    <row r="389" spans="1:14" x14ac:dyDescent="0.2">
      <c r="A389" s="128" t="s">
        <v>1061</v>
      </c>
      <c r="B389" s="129"/>
      <c r="C389" s="130"/>
      <c r="D389" s="131" t="s">
        <v>708</v>
      </c>
      <c r="E389" s="38"/>
      <c r="F389" s="137"/>
      <c r="G389" s="133"/>
      <c r="H389" s="58"/>
      <c r="I389" s="57"/>
      <c r="J389" s="56"/>
      <c r="K389" s="55"/>
      <c r="L389" s="55"/>
      <c r="M389" s="55">
        <f>SUM(L390:L391)</f>
        <v>2663.7284647199999</v>
      </c>
      <c r="N389" s="39"/>
    </row>
    <row r="390" spans="1:14" ht="45" x14ac:dyDescent="0.2">
      <c r="A390" s="109" t="s">
        <v>1062</v>
      </c>
      <c r="B390" s="112" t="s">
        <v>709</v>
      </c>
      <c r="C390" s="113" t="s">
        <v>20</v>
      </c>
      <c r="D390" s="46" t="s">
        <v>710</v>
      </c>
      <c r="E390" s="47" t="s">
        <v>41</v>
      </c>
      <c r="F390" s="114">
        <v>124.49</v>
      </c>
      <c r="G390" s="108">
        <v>15.45</v>
      </c>
      <c r="H390" s="41">
        <v>0.2354</v>
      </c>
      <c r="I390" s="42">
        <f t="shared" ref="I390:I391" si="132">G390*(1+H390)</f>
        <v>19.086929999999999</v>
      </c>
      <c r="J390" s="49">
        <f t="shared" ref="J390:J391" si="133">$J$426</f>
        <v>0</v>
      </c>
      <c r="K390" s="43">
        <f t="shared" ref="K390:K391" si="134">I390*(1-J390)</f>
        <v>19.086929999999999</v>
      </c>
      <c r="L390" s="43">
        <f t="shared" ref="L390:L391" si="135">F390*K390</f>
        <v>2376.1319156999998</v>
      </c>
      <c r="M390" s="43"/>
      <c r="N390" s="39"/>
    </row>
    <row r="391" spans="1:14" ht="22.5" x14ac:dyDescent="0.2">
      <c r="A391" s="109" t="s">
        <v>1063</v>
      </c>
      <c r="B391" s="112" t="s">
        <v>707</v>
      </c>
      <c r="C391" s="113" t="s">
        <v>20</v>
      </c>
      <c r="D391" s="46" t="s">
        <v>51</v>
      </c>
      <c r="E391" s="47" t="s">
        <v>41</v>
      </c>
      <c r="F391" s="114">
        <v>124.49</v>
      </c>
      <c r="G391" s="108">
        <v>1.87</v>
      </c>
      <c r="H391" s="41">
        <v>0.2354</v>
      </c>
      <c r="I391" s="42">
        <f t="shared" si="132"/>
        <v>2.3101980000000002</v>
      </c>
      <c r="J391" s="49">
        <f t="shared" si="133"/>
        <v>0</v>
      </c>
      <c r="K391" s="43">
        <f t="shared" si="134"/>
        <v>2.3101980000000002</v>
      </c>
      <c r="L391" s="43">
        <f t="shared" si="135"/>
        <v>287.59654902</v>
      </c>
      <c r="M391" s="43"/>
      <c r="N391" s="39"/>
    </row>
    <row r="392" spans="1:14" x14ac:dyDescent="0.2">
      <c r="A392" s="128" t="s">
        <v>1064</v>
      </c>
      <c r="B392" s="129"/>
      <c r="C392" s="130"/>
      <c r="D392" s="131" t="s">
        <v>711</v>
      </c>
      <c r="E392" s="38"/>
      <c r="F392" s="137"/>
      <c r="G392" s="133"/>
      <c r="H392" s="58"/>
      <c r="I392" s="57"/>
      <c r="J392" s="56"/>
      <c r="K392" s="55"/>
      <c r="L392" s="55"/>
      <c r="M392" s="55">
        <f>SUM(L393)</f>
        <v>3598.3495800000001</v>
      </c>
      <c r="N392" s="39"/>
    </row>
    <row r="393" spans="1:14" ht="33.75" x14ac:dyDescent="0.2">
      <c r="A393" s="109" t="s">
        <v>1053</v>
      </c>
      <c r="B393" s="112" t="s">
        <v>705</v>
      </c>
      <c r="C393" s="113" t="s">
        <v>20</v>
      </c>
      <c r="D393" s="46" t="s">
        <v>706</v>
      </c>
      <c r="E393" s="47" t="s">
        <v>41</v>
      </c>
      <c r="F393" s="114">
        <v>105</v>
      </c>
      <c r="G393" s="108">
        <v>27.74</v>
      </c>
      <c r="H393" s="41">
        <v>0.2354</v>
      </c>
      <c r="I393" s="42">
        <f>G393*(1+H393)</f>
        <v>34.269995999999999</v>
      </c>
      <c r="J393" s="49">
        <f>$J$426</f>
        <v>0</v>
      </c>
      <c r="K393" s="43">
        <f>I393*(1-J393)</f>
        <v>34.269995999999999</v>
      </c>
      <c r="L393" s="43">
        <f>F393*K393</f>
        <v>3598.3495800000001</v>
      </c>
      <c r="M393" s="43"/>
      <c r="N393" s="39"/>
    </row>
    <row r="394" spans="1:14" x14ac:dyDescent="0.2">
      <c r="A394" s="128" t="s">
        <v>1065</v>
      </c>
      <c r="B394" s="129"/>
      <c r="C394" s="130"/>
      <c r="D394" s="131" t="s">
        <v>712</v>
      </c>
      <c r="E394" s="38"/>
      <c r="F394" s="137"/>
      <c r="G394" s="133"/>
      <c r="H394" s="58"/>
      <c r="I394" s="57"/>
      <c r="J394" s="56"/>
      <c r="K394" s="55"/>
      <c r="L394" s="55"/>
      <c r="M394" s="55">
        <f>SUM(L395:L396)</f>
        <v>1353.4671779999999</v>
      </c>
      <c r="N394" s="39"/>
    </row>
    <row r="395" spans="1:14" ht="22.5" x14ac:dyDescent="0.2">
      <c r="A395" s="109" t="s">
        <v>1066</v>
      </c>
      <c r="B395" s="112" t="s">
        <v>707</v>
      </c>
      <c r="C395" s="113" t="s">
        <v>20</v>
      </c>
      <c r="D395" s="46" t="s">
        <v>51</v>
      </c>
      <c r="E395" s="47" t="s">
        <v>41</v>
      </c>
      <c r="F395" s="114">
        <v>37</v>
      </c>
      <c r="G395" s="108">
        <v>1.87</v>
      </c>
      <c r="H395" s="41">
        <v>0.2354</v>
      </c>
      <c r="I395" s="42">
        <f t="shared" ref="I395:I396" si="136">G395*(1+H395)</f>
        <v>2.3101980000000002</v>
      </c>
      <c r="J395" s="49">
        <f t="shared" ref="J395:J396" si="137">$J$426</f>
        <v>0</v>
      </c>
      <c r="K395" s="43">
        <f t="shared" ref="K395:K396" si="138">I395*(1-J395)</f>
        <v>2.3101980000000002</v>
      </c>
      <c r="L395" s="43">
        <f t="shared" ref="L395:L396" si="139">F395*K395</f>
        <v>85.477326000000005</v>
      </c>
      <c r="M395" s="43"/>
      <c r="N395" s="39"/>
    </row>
    <row r="396" spans="1:14" ht="33.75" x14ac:dyDescent="0.2">
      <c r="A396" s="109" t="s">
        <v>1067</v>
      </c>
      <c r="B396" s="112" t="s">
        <v>705</v>
      </c>
      <c r="C396" s="113" t="s">
        <v>20</v>
      </c>
      <c r="D396" s="46" t="s">
        <v>706</v>
      </c>
      <c r="E396" s="47" t="s">
        <v>41</v>
      </c>
      <c r="F396" s="114">
        <v>37</v>
      </c>
      <c r="G396" s="108">
        <v>27.74</v>
      </c>
      <c r="H396" s="41">
        <v>0.2354</v>
      </c>
      <c r="I396" s="42">
        <f t="shared" si="136"/>
        <v>34.269995999999999</v>
      </c>
      <c r="J396" s="49">
        <f t="shared" si="137"/>
        <v>0</v>
      </c>
      <c r="K396" s="43">
        <f t="shared" si="138"/>
        <v>34.269995999999999</v>
      </c>
      <c r="L396" s="43">
        <f t="shared" si="139"/>
        <v>1267.9898519999999</v>
      </c>
      <c r="M396" s="43"/>
      <c r="N396" s="39"/>
    </row>
    <row r="397" spans="1:14" x14ac:dyDescent="0.2">
      <c r="A397" s="128" t="s">
        <v>1068</v>
      </c>
      <c r="B397" s="129"/>
      <c r="C397" s="130"/>
      <c r="D397" s="131" t="s">
        <v>713</v>
      </c>
      <c r="E397" s="38"/>
      <c r="F397" s="137"/>
      <c r="G397" s="133"/>
      <c r="H397" s="58"/>
      <c r="I397" s="57"/>
      <c r="J397" s="56"/>
      <c r="K397" s="55"/>
      <c r="L397" s="55"/>
      <c r="M397" s="55">
        <f>SUM(L398:L399)</f>
        <v>163.14766524000001</v>
      </c>
      <c r="N397" s="39"/>
    </row>
    <row r="398" spans="1:14" ht="22.5" x14ac:dyDescent="0.2">
      <c r="A398" s="109" t="s">
        <v>1069</v>
      </c>
      <c r="B398" s="112" t="s">
        <v>707</v>
      </c>
      <c r="C398" s="113" t="s">
        <v>20</v>
      </c>
      <c r="D398" s="46" t="s">
        <v>51</v>
      </c>
      <c r="E398" s="47" t="s">
        <v>41</v>
      </c>
      <c r="F398" s="114">
        <v>4.46</v>
      </c>
      <c r="G398" s="108">
        <v>1.87</v>
      </c>
      <c r="H398" s="41">
        <v>0.2354</v>
      </c>
      <c r="I398" s="42">
        <f t="shared" ref="I398:I399" si="140">G398*(1+H398)</f>
        <v>2.3101980000000002</v>
      </c>
      <c r="J398" s="49">
        <f t="shared" ref="J398:J399" si="141">$J$426</f>
        <v>0</v>
      </c>
      <c r="K398" s="43">
        <f t="shared" ref="K398:K399" si="142">I398*(1-J398)</f>
        <v>2.3101980000000002</v>
      </c>
      <c r="L398" s="43">
        <f t="shared" ref="L398:L399" si="143">F398*K398</f>
        <v>10.303483080000001</v>
      </c>
      <c r="M398" s="43"/>
      <c r="N398" s="39"/>
    </row>
    <row r="399" spans="1:14" ht="33.75" x14ac:dyDescent="0.2">
      <c r="A399" s="109" t="s">
        <v>1070</v>
      </c>
      <c r="B399" s="112" t="s">
        <v>705</v>
      </c>
      <c r="C399" s="113" t="s">
        <v>20</v>
      </c>
      <c r="D399" s="46" t="s">
        <v>706</v>
      </c>
      <c r="E399" s="47" t="s">
        <v>41</v>
      </c>
      <c r="F399" s="114">
        <v>4.46</v>
      </c>
      <c r="G399" s="108">
        <v>27.74</v>
      </c>
      <c r="H399" s="41">
        <v>0.2354</v>
      </c>
      <c r="I399" s="42">
        <f t="shared" si="140"/>
        <v>34.269995999999999</v>
      </c>
      <c r="J399" s="49">
        <f t="shared" si="141"/>
        <v>0</v>
      </c>
      <c r="K399" s="43">
        <f t="shared" si="142"/>
        <v>34.269995999999999</v>
      </c>
      <c r="L399" s="43">
        <f t="shared" si="143"/>
        <v>152.84418216</v>
      </c>
      <c r="M399" s="43"/>
      <c r="N399" s="39"/>
    </row>
    <row r="400" spans="1:14" x14ac:dyDescent="0.2">
      <c r="A400" s="124">
        <v>17</v>
      </c>
      <c r="B400" s="125"/>
      <c r="C400" s="126"/>
      <c r="D400" s="60" t="s">
        <v>714</v>
      </c>
      <c r="E400" s="37"/>
      <c r="F400" s="127"/>
      <c r="G400" s="122"/>
      <c r="H400" s="54"/>
      <c r="I400" s="53"/>
      <c r="J400" s="64"/>
      <c r="K400" s="59"/>
      <c r="L400" s="59"/>
      <c r="M400" s="115">
        <f>SUM(L401:L403)</f>
        <v>5090.2173846000005</v>
      </c>
      <c r="N400" s="48">
        <f>M400</f>
        <v>5090.2173846000005</v>
      </c>
    </row>
    <row r="401" spans="1:14" ht="33.75" x14ac:dyDescent="0.2">
      <c r="A401" s="109" t="s">
        <v>1071</v>
      </c>
      <c r="B401" s="112" t="s">
        <v>715</v>
      </c>
      <c r="C401" s="113" t="s">
        <v>20</v>
      </c>
      <c r="D401" s="46" t="s">
        <v>716</v>
      </c>
      <c r="E401" s="47" t="s">
        <v>41</v>
      </c>
      <c r="F401" s="114">
        <v>4.0999999999999996</v>
      </c>
      <c r="G401" s="108">
        <v>129.19</v>
      </c>
      <c r="H401" s="41">
        <v>0.2354</v>
      </c>
      <c r="I401" s="42">
        <f t="shared" ref="I401:I403" si="144">G401*(1+H401)</f>
        <v>159.601326</v>
      </c>
      <c r="J401" s="49">
        <f t="shared" ref="J401:J403" si="145">$J$426</f>
        <v>0</v>
      </c>
      <c r="K401" s="43">
        <f t="shared" ref="K401:K403" si="146">I401*(1-J401)</f>
        <v>159.601326</v>
      </c>
      <c r="L401" s="43">
        <f t="shared" ref="L401:L403" si="147">F401*K401</f>
        <v>654.36543659999995</v>
      </c>
      <c r="M401" s="43"/>
      <c r="N401" s="39"/>
    </row>
    <row r="402" spans="1:14" ht="33.75" x14ac:dyDescent="0.2">
      <c r="A402" s="109" t="s">
        <v>1072</v>
      </c>
      <c r="B402" s="112" t="s">
        <v>717</v>
      </c>
      <c r="C402" s="113" t="s">
        <v>20</v>
      </c>
      <c r="D402" s="46" t="s">
        <v>718</v>
      </c>
      <c r="E402" s="47" t="s">
        <v>41</v>
      </c>
      <c r="F402" s="114">
        <v>4</v>
      </c>
      <c r="G402" s="108">
        <v>109.93</v>
      </c>
      <c r="H402" s="41">
        <v>0.2354</v>
      </c>
      <c r="I402" s="42">
        <f t="shared" si="144"/>
        <v>135.80752200000001</v>
      </c>
      <c r="J402" s="49">
        <f t="shared" si="145"/>
        <v>0</v>
      </c>
      <c r="K402" s="43">
        <f t="shared" si="146"/>
        <v>135.80752200000001</v>
      </c>
      <c r="L402" s="43">
        <f t="shared" si="147"/>
        <v>543.23008800000002</v>
      </c>
      <c r="M402" s="43"/>
      <c r="N402" s="39"/>
    </row>
    <row r="403" spans="1:14" ht="22.5" x14ac:dyDescent="0.2">
      <c r="A403" s="109" t="s">
        <v>1073</v>
      </c>
      <c r="B403" s="112" t="s">
        <v>719</v>
      </c>
      <c r="C403" s="113" t="s">
        <v>43</v>
      </c>
      <c r="D403" s="46" t="s">
        <v>720</v>
      </c>
      <c r="E403" s="47" t="s">
        <v>41</v>
      </c>
      <c r="F403" s="114">
        <v>9</v>
      </c>
      <c r="G403" s="108">
        <v>350.1</v>
      </c>
      <c r="H403" s="41">
        <v>0.2354</v>
      </c>
      <c r="I403" s="42">
        <f t="shared" si="144"/>
        <v>432.51354000000003</v>
      </c>
      <c r="J403" s="49">
        <f t="shared" si="145"/>
        <v>0</v>
      </c>
      <c r="K403" s="43">
        <f t="shared" si="146"/>
        <v>432.51354000000003</v>
      </c>
      <c r="L403" s="43">
        <f t="shared" si="147"/>
        <v>3892.6218600000002</v>
      </c>
      <c r="M403" s="43"/>
      <c r="N403" s="39"/>
    </row>
    <row r="404" spans="1:14" x14ac:dyDescent="0.2">
      <c r="A404" s="124">
        <v>18</v>
      </c>
      <c r="B404" s="125"/>
      <c r="C404" s="126"/>
      <c r="D404" s="60" t="s">
        <v>721</v>
      </c>
      <c r="E404" s="37"/>
      <c r="F404" s="127"/>
      <c r="G404" s="122"/>
      <c r="H404" s="54"/>
      <c r="I404" s="53"/>
      <c r="J404" s="64"/>
      <c r="K404" s="59"/>
      <c r="L404" s="59"/>
      <c r="M404" s="115">
        <f>SUM(L405)</f>
        <v>64625.226425999994</v>
      </c>
      <c r="N404" s="48">
        <f>M404</f>
        <v>64625.226425999994</v>
      </c>
    </row>
    <row r="405" spans="1:14" ht="22.5" x14ac:dyDescent="0.2">
      <c r="A405" s="109" t="s">
        <v>1074</v>
      </c>
      <c r="B405" s="112" t="s">
        <v>722</v>
      </c>
      <c r="C405" s="113" t="s">
        <v>43</v>
      </c>
      <c r="D405" s="46" t="s">
        <v>723</v>
      </c>
      <c r="E405" s="47" t="s">
        <v>102</v>
      </c>
      <c r="F405" s="114">
        <v>1</v>
      </c>
      <c r="G405" s="108">
        <v>56010.77</v>
      </c>
      <c r="H405" s="41">
        <v>0.15379999999999999</v>
      </c>
      <c r="I405" s="42">
        <f>G405*(1+H405)</f>
        <v>64625.226425999994</v>
      </c>
      <c r="J405" s="49">
        <f>$J$426</f>
        <v>0</v>
      </c>
      <c r="K405" s="43">
        <f>I405*(1-J405)</f>
        <v>64625.226425999994</v>
      </c>
      <c r="L405" s="43">
        <f>F405*K405</f>
        <v>64625.226425999994</v>
      </c>
      <c r="M405" s="43"/>
      <c r="N405" s="39"/>
    </row>
    <row r="406" spans="1:14" x14ac:dyDescent="0.2">
      <c r="A406" s="124">
        <v>19</v>
      </c>
      <c r="B406" s="125"/>
      <c r="C406" s="126"/>
      <c r="D406" s="60" t="s">
        <v>724</v>
      </c>
      <c r="E406" s="37"/>
      <c r="F406" s="127"/>
      <c r="G406" s="122"/>
      <c r="H406" s="54"/>
      <c r="I406" s="53"/>
      <c r="J406" s="64"/>
      <c r="K406" s="59"/>
      <c r="L406" s="59"/>
      <c r="M406" s="115">
        <f>SUM(L407:L408)</f>
        <v>15644.867414880002</v>
      </c>
      <c r="N406" s="48">
        <f>M406</f>
        <v>15644.867414880002</v>
      </c>
    </row>
    <row r="407" spans="1:14" ht="22.5" x14ac:dyDescent="0.2">
      <c r="A407" s="109" t="s">
        <v>1075</v>
      </c>
      <c r="B407" s="112" t="s">
        <v>725</v>
      </c>
      <c r="C407" s="113" t="s">
        <v>20</v>
      </c>
      <c r="D407" s="46" t="s">
        <v>726</v>
      </c>
      <c r="E407" s="47" t="s">
        <v>41</v>
      </c>
      <c r="F407" s="114">
        <v>286</v>
      </c>
      <c r="G407" s="108">
        <v>42.2</v>
      </c>
      <c r="H407" s="41">
        <v>0.2354</v>
      </c>
      <c r="I407" s="42">
        <f t="shared" ref="I407:I408" si="148">G407*(1+H407)</f>
        <v>52.133880000000005</v>
      </c>
      <c r="J407" s="49">
        <f t="shared" ref="J407:J408" si="149">$J$426</f>
        <v>0</v>
      </c>
      <c r="K407" s="43">
        <f t="shared" ref="K407:K408" si="150">I407*(1-J407)</f>
        <v>52.133880000000005</v>
      </c>
      <c r="L407" s="43">
        <f t="shared" ref="L407:L408" si="151">F407*K407</f>
        <v>14910.289680000002</v>
      </c>
      <c r="M407" s="43"/>
      <c r="N407" s="39"/>
    </row>
    <row r="408" spans="1:14" ht="33.75" x14ac:dyDescent="0.2">
      <c r="A408" s="109" t="s">
        <v>1076</v>
      </c>
      <c r="B408" s="112" t="s">
        <v>727</v>
      </c>
      <c r="C408" s="113" t="s">
        <v>20</v>
      </c>
      <c r="D408" s="46" t="s">
        <v>728</v>
      </c>
      <c r="E408" s="47" t="s">
        <v>41</v>
      </c>
      <c r="F408" s="114">
        <v>4.46</v>
      </c>
      <c r="G408" s="108">
        <v>133.32</v>
      </c>
      <c r="H408" s="41">
        <v>0.2354</v>
      </c>
      <c r="I408" s="42">
        <f t="shared" si="148"/>
        <v>164.70352800000001</v>
      </c>
      <c r="J408" s="49">
        <f t="shared" si="149"/>
        <v>0</v>
      </c>
      <c r="K408" s="43">
        <f t="shared" si="150"/>
        <v>164.70352800000001</v>
      </c>
      <c r="L408" s="43">
        <f t="shared" si="151"/>
        <v>734.57773487999998</v>
      </c>
      <c r="M408" s="43"/>
      <c r="N408" s="39"/>
    </row>
    <row r="409" spans="1:14" x14ac:dyDescent="0.2">
      <c r="A409" s="124">
        <v>20</v>
      </c>
      <c r="B409" s="125"/>
      <c r="C409" s="126"/>
      <c r="D409" s="60" t="s">
        <v>21</v>
      </c>
      <c r="E409" s="37"/>
      <c r="F409" s="127"/>
      <c r="G409" s="122"/>
      <c r="H409" s="54"/>
      <c r="I409" s="53"/>
      <c r="J409" s="64"/>
      <c r="K409" s="59"/>
      <c r="L409" s="59"/>
      <c r="M409" s="115"/>
      <c r="N409" s="48">
        <f>SUM(M410:M420)</f>
        <v>29740.626495720004</v>
      </c>
    </row>
    <row r="410" spans="1:14" x14ac:dyDescent="0.2">
      <c r="A410" s="128" t="s">
        <v>1077</v>
      </c>
      <c r="B410" s="129"/>
      <c r="C410" s="130"/>
      <c r="D410" s="131" t="s">
        <v>729</v>
      </c>
      <c r="E410" s="38"/>
      <c r="F410" s="137"/>
      <c r="G410" s="133"/>
      <c r="H410" s="58"/>
      <c r="I410" s="57"/>
      <c r="J410" s="56"/>
      <c r="K410" s="55"/>
      <c r="L410" s="55"/>
      <c r="M410" s="55">
        <f>SUM(L411:L412)</f>
        <v>6514.9436700000006</v>
      </c>
      <c r="N410" s="39"/>
    </row>
    <row r="411" spans="1:14" ht="22.5" x14ac:dyDescent="0.2">
      <c r="A411" s="109" t="s">
        <v>1078</v>
      </c>
      <c r="B411" s="112" t="s">
        <v>730</v>
      </c>
      <c r="C411" s="113" t="s">
        <v>91</v>
      </c>
      <c r="D411" s="46" t="s">
        <v>731</v>
      </c>
      <c r="E411" s="47" t="s">
        <v>732</v>
      </c>
      <c r="F411" s="114">
        <v>5</v>
      </c>
      <c r="G411" s="108">
        <v>63.83</v>
      </c>
      <c r="H411" s="41">
        <v>0.2354</v>
      </c>
      <c r="I411" s="42">
        <f t="shared" ref="I411:I412" si="152">G411*(1+H411)</f>
        <v>78.855581999999998</v>
      </c>
      <c r="J411" s="49">
        <f t="shared" ref="J411:J412" si="153">$J$426</f>
        <v>0</v>
      </c>
      <c r="K411" s="43">
        <f t="shared" ref="K411:K412" si="154">I411*(1-J411)</f>
        <v>78.855581999999998</v>
      </c>
      <c r="L411" s="43">
        <f t="shared" ref="L411:L412" si="155">F411*K411</f>
        <v>394.27791000000002</v>
      </c>
      <c r="M411" s="43"/>
      <c r="N411" s="39"/>
    </row>
    <row r="412" spans="1:14" ht="22.5" x14ac:dyDescent="0.2">
      <c r="A412" s="109" t="s">
        <v>1079</v>
      </c>
      <c r="B412" s="112" t="s">
        <v>733</v>
      </c>
      <c r="C412" s="113" t="s">
        <v>91</v>
      </c>
      <c r="D412" s="46" t="s">
        <v>734</v>
      </c>
      <c r="E412" s="47" t="s">
        <v>732</v>
      </c>
      <c r="F412" s="114">
        <v>5</v>
      </c>
      <c r="G412" s="108">
        <v>990.88</v>
      </c>
      <c r="H412" s="41">
        <v>0.2354</v>
      </c>
      <c r="I412" s="42">
        <f t="shared" si="152"/>
        <v>1224.1331520000001</v>
      </c>
      <c r="J412" s="49">
        <f t="shared" si="153"/>
        <v>0</v>
      </c>
      <c r="K412" s="43">
        <f t="shared" si="154"/>
        <v>1224.1331520000001</v>
      </c>
      <c r="L412" s="43">
        <f t="shared" si="155"/>
        <v>6120.6657600000008</v>
      </c>
      <c r="M412" s="43"/>
      <c r="N412" s="39"/>
    </row>
    <row r="413" spans="1:14" x14ac:dyDescent="0.2">
      <c r="A413" s="128" t="s">
        <v>1080</v>
      </c>
      <c r="B413" s="129"/>
      <c r="C413" s="130"/>
      <c r="D413" s="131" t="s">
        <v>735</v>
      </c>
      <c r="E413" s="38"/>
      <c r="F413" s="137"/>
      <c r="G413" s="133"/>
      <c r="H413" s="58"/>
      <c r="I413" s="57"/>
      <c r="J413" s="56"/>
      <c r="K413" s="55"/>
      <c r="L413" s="55"/>
      <c r="M413" s="55">
        <f>SUM(L414:L416)</f>
        <v>1130.959284</v>
      </c>
      <c r="N413" s="39"/>
    </row>
    <row r="414" spans="1:14" x14ac:dyDescent="0.2">
      <c r="A414" s="109" t="s">
        <v>1081</v>
      </c>
      <c r="B414" s="112" t="s">
        <v>736</v>
      </c>
      <c r="C414" s="113" t="s">
        <v>43</v>
      </c>
      <c r="D414" s="46" t="s">
        <v>69</v>
      </c>
      <c r="E414" s="47" t="s">
        <v>102</v>
      </c>
      <c r="F414" s="114">
        <v>1</v>
      </c>
      <c r="G414" s="108">
        <v>357.95</v>
      </c>
      <c r="H414" s="41">
        <v>0.2354</v>
      </c>
      <c r="I414" s="42">
        <f t="shared" ref="I414:I416" si="156">G414*(1+H414)</f>
        <v>442.21143000000001</v>
      </c>
      <c r="J414" s="49">
        <f t="shared" ref="J414:J416" si="157">$J$426</f>
        <v>0</v>
      </c>
      <c r="K414" s="43">
        <f t="shared" ref="K414:K416" si="158">I414*(1-J414)</f>
        <v>442.21143000000001</v>
      </c>
      <c r="L414" s="43">
        <f t="shared" ref="L414:L416" si="159">F414*K414</f>
        <v>442.21143000000001</v>
      </c>
      <c r="M414" s="43"/>
      <c r="N414" s="39"/>
    </row>
    <row r="415" spans="1:14" x14ac:dyDescent="0.2">
      <c r="A415" s="109" t="s">
        <v>1082</v>
      </c>
      <c r="B415" s="112" t="s">
        <v>737</v>
      </c>
      <c r="C415" s="113" t="s">
        <v>43</v>
      </c>
      <c r="D415" s="46" t="s">
        <v>67</v>
      </c>
      <c r="E415" s="47" t="s">
        <v>102</v>
      </c>
      <c r="F415" s="114">
        <v>1</v>
      </c>
      <c r="G415" s="108">
        <v>421.37</v>
      </c>
      <c r="H415" s="41">
        <v>0.2354</v>
      </c>
      <c r="I415" s="42">
        <f t="shared" si="156"/>
        <v>520.56049800000005</v>
      </c>
      <c r="J415" s="49">
        <f t="shared" si="157"/>
        <v>0</v>
      </c>
      <c r="K415" s="43">
        <f t="shared" si="158"/>
        <v>520.56049800000005</v>
      </c>
      <c r="L415" s="43">
        <f t="shared" si="159"/>
        <v>520.56049800000005</v>
      </c>
      <c r="M415" s="43"/>
      <c r="N415" s="39"/>
    </row>
    <row r="416" spans="1:14" ht="33.75" x14ac:dyDescent="0.2">
      <c r="A416" s="109" t="s">
        <v>1083</v>
      </c>
      <c r="B416" s="112" t="s">
        <v>738</v>
      </c>
      <c r="C416" s="113" t="s">
        <v>20</v>
      </c>
      <c r="D416" s="46" t="s">
        <v>22</v>
      </c>
      <c r="E416" s="47" t="s">
        <v>131</v>
      </c>
      <c r="F416" s="114">
        <v>6</v>
      </c>
      <c r="G416" s="108">
        <v>22.69</v>
      </c>
      <c r="H416" s="41">
        <v>0.2354</v>
      </c>
      <c r="I416" s="42">
        <f t="shared" si="156"/>
        <v>28.031226000000004</v>
      </c>
      <c r="J416" s="49">
        <f t="shared" si="157"/>
        <v>0</v>
      </c>
      <c r="K416" s="43">
        <f t="shared" si="158"/>
        <v>28.031226000000004</v>
      </c>
      <c r="L416" s="43">
        <f t="shared" si="159"/>
        <v>168.18735600000002</v>
      </c>
      <c r="M416" s="43"/>
      <c r="N416" s="39"/>
    </row>
    <row r="417" spans="1:14" x14ac:dyDescent="0.2">
      <c r="A417" s="128" t="s">
        <v>1084</v>
      </c>
      <c r="B417" s="129"/>
      <c r="C417" s="130"/>
      <c r="D417" s="131" t="s">
        <v>739</v>
      </c>
      <c r="E417" s="38"/>
      <c r="F417" s="137"/>
      <c r="G417" s="133"/>
      <c r="H417" s="58"/>
      <c r="I417" s="57"/>
      <c r="J417" s="56"/>
      <c r="K417" s="55"/>
      <c r="L417" s="55"/>
      <c r="M417" s="55">
        <f>SUM(L418:L419)</f>
        <v>11481.362856</v>
      </c>
      <c r="N417" s="39"/>
    </row>
    <row r="418" spans="1:14" ht="33.75" x14ac:dyDescent="0.2">
      <c r="A418" s="109" t="s">
        <v>1085</v>
      </c>
      <c r="B418" s="112" t="s">
        <v>740</v>
      </c>
      <c r="C418" s="113" t="s">
        <v>91</v>
      </c>
      <c r="D418" s="46" t="s">
        <v>741</v>
      </c>
      <c r="E418" s="47" t="s">
        <v>55</v>
      </c>
      <c r="F418" s="114">
        <v>50</v>
      </c>
      <c r="G418" s="108">
        <v>15.76</v>
      </c>
      <c r="H418" s="41">
        <v>0.2354</v>
      </c>
      <c r="I418" s="42">
        <f t="shared" ref="I418:I419" si="160">G418*(1+H418)</f>
        <v>19.469904</v>
      </c>
      <c r="J418" s="49">
        <f t="shared" ref="J418:J419" si="161">$J$426</f>
        <v>0</v>
      </c>
      <c r="K418" s="43">
        <f t="shared" ref="K418:K419" si="162">I418*(1-J418)</f>
        <v>19.469904</v>
      </c>
      <c r="L418" s="43">
        <f t="shared" ref="L418:L419" si="163">F418*K418</f>
        <v>973.49519999999995</v>
      </c>
      <c r="M418" s="43"/>
      <c r="N418" s="39"/>
    </row>
    <row r="419" spans="1:14" ht="33.75" x14ac:dyDescent="0.2">
      <c r="A419" s="109" t="s">
        <v>1086</v>
      </c>
      <c r="B419" s="112" t="s">
        <v>742</v>
      </c>
      <c r="C419" s="113" t="s">
        <v>91</v>
      </c>
      <c r="D419" s="46" t="s">
        <v>743</v>
      </c>
      <c r="E419" s="47" t="s">
        <v>46</v>
      </c>
      <c r="F419" s="114">
        <v>11</v>
      </c>
      <c r="G419" s="108">
        <v>773.24</v>
      </c>
      <c r="H419" s="41">
        <v>0.2354</v>
      </c>
      <c r="I419" s="42">
        <f t="shared" si="160"/>
        <v>955.26069600000005</v>
      </c>
      <c r="J419" s="49">
        <f t="shared" si="161"/>
        <v>0</v>
      </c>
      <c r="K419" s="43">
        <f t="shared" si="162"/>
        <v>955.26069600000005</v>
      </c>
      <c r="L419" s="43">
        <f t="shared" si="163"/>
        <v>10507.867656</v>
      </c>
      <c r="M419" s="43"/>
      <c r="N419" s="39"/>
    </row>
    <row r="420" spans="1:14" x14ac:dyDescent="0.2">
      <c r="A420" s="128" t="s">
        <v>1087</v>
      </c>
      <c r="B420" s="129"/>
      <c r="C420" s="130"/>
      <c r="D420" s="131" t="s">
        <v>744</v>
      </c>
      <c r="E420" s="38"/>
      <c r="F420" s="137"/>
      <c r="G420" s="133"/>
      <c r="H420" s="58"/>
      <c r="I420" s="57"/>
      <c r="J420" s="56"/>
      <c r="K420" s="55"/>
      <c r="L420" s="55"/>
      <c r="M420" s="55">
        <f>SUM(L421:L425)</f>
        <v>10613.360685720001</v>
      </c>
      <c r="N420" s="39"/>
    </row>
    <row r="421" spans="1:14" ht="33.75" x14ac:dyDescent="0.2">
      <c r="A421" s="109" t="s">
        <v>1088</v>
      </c>
      <c r="B421" s="112" t="s">
        <v>745</v>
      </c>
      <c r="C421" s="113" t="s">
        <v>20</v>
      </c>
      <c r="D421" s="46" t="s">
        <v>746</v>
      </c>
      <c r="E421" s="47" t="s">
        <v>41</v>
      </c>
      <c r="F421" s="114">
        <v>163</v>
      </c>
      <c r="G421" s="108">
        <v>11.27</v>
      </c>
      <c r="H421" s="41">
        <v>0.2354</v>
      </c>
      <c r="I421" s="42">
        <f t="shared" ref="I421:I425" si="164">G421*(1+H421)</f>
        <v>13.922958</v>
      </c>
      <c r="J421" s="49">
        <f t="shared" ref="J421:J425" si="165">$J$426</f>
        <v>0</v>
      </c>
      <c r="K421" s="43">
        <f t="shared" ref="K421:K425" si="166">I421*(1-J421)</f>
        <v>13.922958</v>
      </c>
      <c r="L421" s="43">
        <f t="shared" ref="L421:L425" si="167">F421*K421</f>
        <v>2269.4421539999998</v>
      </c>
      <c r="M421" s="43"/>
      <c r="N421" s="39"/>
    </row>
    <row r="422" spans="1:14" x14ac:dyDescent="0.2">
      <c r="A422" s="109" t="s">
        <v>1089</v>
      </c>
      <c r="B422" s="112" t="s">
        <v>747</v>
      </c>
      <c r="C422" s="113" t="s">
        <v>91</v>
      </c>
      <c r="D422" s="46" t="s">
        <v>748</v>
      </c>
      <c r="E422" s="47" t="s">
        <v>41</v>
      </c>
      <c r="F422" s="114">
        <v>503.37</v>
      </c>
      <c r="G422" s="108">
        <v>3.15</v>
      </c>
      <c r="H422" s="41">
        <v>0.2354</v>
      </c>
      <c r="I422" s="42">
        <f t="shared" si="164"/>
        <v>3.8915100000000002</v>
      </c>
      <c r="J422" s="49">
        <f t="shared" si="165"/>
        <v>0</v>
      </c>
      <c r="K422" s="43">
        <f t="shared" si="166"/>
        <v>3.8915100000000002</v>
      </c>
      <c r="L422" s="43">
        <f t="shared" si="167"/>
        <v>1958.8693887000002</v>
      </c>
      <c r="M422" s="43"/>
      <c r="N422" s="39"/>
    </row>
    <row r="423" spans="1:14" x14ac:dyDescent="0.2">
      <c r="A423" s="109" t="s">
        <v>1090</v>
      </c>
      <c r="B423" s="112" t="s">
        <v>749</v>
      </c>
      <c r="C423" s="113" t="s">
        <v>91</v>
      </c>
      <c r="D423" s="46" t="s">
        <v>750</v>
      </c>
      <c r="E423" s="47" t="s">
        <v>41</v>
      </c>
      <c r="F423" s="114">
        <v>503.37</v>
      </c>
      <c r="G423" s="108">
        <v>7.99</v>
      </c>
      <c r="H423" s="41">
        <v>0.2354</v>
      </c>
      <c r="I423" s="42">
        <f t="shared" si="164"/>
        <v>9.8708460000000002</v>
      </c>
      <c r="J423" s="49">
        <f t="shared" si="165"/>
        <v>0</v>
      </c>
      <c r="K423" s="43">
        <f t="shared" si="166"/>
        <v>9.8708460000000002</v>
      </c>
      <c r="L423" s="43">
        <f t="shared" si="167"/>
        <v>4968.6877510200002</v>
      </c>
      <c r="M423" s="43"/>
      <c r="N423" s="39"/>
    </row>
    <row r="424" spans="1:14" ht="22.5" x14ac:dyDescent="0.2">
      <c r="A424" s="109" t="s">
        <v>1091</v>
      </c>
      <c r="B424" s="112" t="s">
        <v>751</v>
      </c>
      <c r="C424" s="113" t="s">
        <v>91</v>
      </c>
      <c r="D424" s="46" t="s">
        <v>752</v>
      </c>
      <c r="E424" s="47" t="s">
        <v>41</v>
      </c>
      <c r="F424" s="114">
        <v>30</v>
      </c>
      <c r="G424" s="108">
        <v>7.68</v>
      </c>
      <c r="H424" s="41">
        <v>0.2354</v>
      </c>
      <c r="I424" s="42">
        <f t="shared" si="164"/>
        <v>9.4878719999999994</v>
      </c>
      <c r="J424" s="49">
        <f t="shared" si="165"/>
        <v>0</v>
      </c>
      <c r="K424" s="43">
        <f t="shared" si="166"/>
        <v>9.4878719999999994</v>
      </c>
      <c r="L424" s="43">
        <f t="shared" si="167"/>
        <v>284.63615999999996</v>
      </c>
      <c r="M424" s="43"/>
      <c r="N424" s="39"/>
    </row>
    <row r="425" spans="1:14" ht="22.5" x14ac:dyDescent="0.2">
      <c r="A425" s="109" t="s">
        <v>1092</v>
      </c>
      <c r="B425" s="112" t="s">
        <v>753</v>
      </c>
      <c r="C425" s="113" t="s">
        <v>91</v>
      </c>
      <c r="D425" s="46" t="s">
        <v>754</v>
      </c>
      <c r="E425" s="47" t="s">
        <v>46</v>
      </c>
      <c r="F425" s="114">
        <v>1</v>
      </c>
      <c r="G425" s="108">
        <v>916.08</v>
      </c>
      <c r="H425" s="41">
        <v>0.2354</v>
      </c>
      <c r="I425" s="42">
        <f t="shared" si="164"/>
        <v>1131.725232</v>
      </c>
      <c r="J425" s="49">
        <f t="shared" si="165"/>
        <v>0</v>
      </c>
      <c r="K425" s="43">
        <f t="shared" si="166"/>
        <v>1131.725232</v>
      </c>
      <c r="L425" s="43">
        <f t="shared" si="167"/>
        <v>1131.725232</v>
      </c>
      <c r="M425" s="43"/>
      <c r="N425" s="39"/>
    </row>
    <row r="426" spans="1:14" x14ac:dyDescent="0.2">
      <c r="A426" s="185" t="s">
        <v>36</v>
      </c>
      <c r="B426" s="186"/>
      <c r="C426" s="186"/>
      <c r="D426" s="186"/>
      <c r="E426" s="186"/>
      <c r="F426" s="186"/>
      <c r="G426" s="186"/>
      <c r="H426" s="186"/>
      <c r="I426" s="186"/>
      <c r="J426" s="65">
        <v>0</v>
      </c>
      <c r="K426" s="66"/>
      <c r="L426" s="66"/>
      <c r="M426" s="67"/>
      <c r="N426" s="67">
        <f>SUM(N11:N425)</f>
        <v>990103.36311869998</v>
      </c>
    </row>
    <row r="427" spans="1:14" ht="35.25" customHeight="1" x14ac:dyDescent="0.2">
      <c r="A427" s="177" t="s">
        <v>5</v>
      </c>
      <c r="B427" s="178"/>
      <c r="C427" s="178"/>
      <c r="D427" s="178"/>
      <c r="E427" s="178"/>
      <c r="F427" s="178"/>
      <c r="G427" s="175" t="s">
        <v>755</v>
      </c>
      <c r="H427" s="176"/>
      <c r="I427" s="176"/>
      <c r="J427" s="176"/>
      <c r="K427" s="176"/>
      <c r="L427" s="176"/>
      <c r="M427" s="176"/>
      <c r="N427" s="176"/>
    </row>
    <row r="428" spans="1:14" ht="40.5" customHeight="1" x14ac:dyDescent="0.2">
      <c r="A428" s="175" t="s">
        <v>4</v>
      </c>
      <c r="B428" s="176"/>
      <c r="C428" s="176"/>
      <c r="D428" s="176"/>
      <c r="E428" s="175" t="s">
        <v>15</v>
      </c>
      <c r="F428" s="176"/>
      <c r="G428" s="176"/>
      <c r="H428" s="176"/>
      <c r="I428" s="176"/>
      <c r="J428" s="176"/>
      <c r="K428" s="176"/>
      <c r="L428" s="176"/>
      <c r="M428" s="176"/>
      <c r="N428" s="176"/>
    </row>
    <row r="429" spans="1:14" x14ac:dyDescent="0.2">
      <c r="A429" s="180" t="s">
        <v>6</v>
      </c>
      <c r="B429" s="179" t="s">
        <v>71</v>
      </c>
      <c r="C429" s="179"/>
      <c r="D429" s="179"/>
      <c r="E429" s="179"/>
      <c r="F429" s="179"/>
      <c r="G429" s="179"/>
      <c r="H429" s="179"/>
      <c r="I429" s="179"/>
      <c r="J429" s="179"/>
      <c r="K429" s="179"/>
      <c r="L429" s="179"/>
      <c r="M429" s="179"/>
      <c r="N429" s="179"/>
    </row>
    <row r="430" spans="1:14" x14ac:dyDescent="0.2">
      <c r="A430" s="181"/>
      <c r="B430" s="173" t="s">
        <v>1101</v>
      </c>
      <c r="C430" s="173"/>
      <c r="D430" s="173"/>
      <c r="E430" s="173"/>
      <c r="F430" s="173"/>
      <c r="G430" s="173"/>
      <c r="H430" s="173"/>
      <c r="I430" s="173"/>
      <c r="J430" s="173"/>
      <c r="K430" s="173"/>
      <c r="L430" s="173"/>
      <c r="M430" s="173"/>
      <c r="N430" s="173"/>
    </row>
    <row r="431" spans="1:14" x14ac:dyDescent="0.2">
      <c r="A431" s="181"/>
      <c r="B431" s="174" t="s">
        <v>756</v>
      </c>
      <c r="C431" s="174"/>
      <c r="D431" s="174"/>
      <c r="E431" s="174"/>
      <c r="F431" s="174"/>
      <c r="G431" s="174"/>
      <c r="H431" s="174"/>
      <c r="I431" s="174"/>
      <c r="J431" s="174"/>
      <c r="K431" s="174"/>
      <c r="L431" s="174"/>
      <c r="M431" s="174"/>
      <c r="N431" s="174"/>
    </row>
    <row r="432" spans="1:14" x14ac:dyDescent="0.2">
      <c r="A432" s="181"/>
      <c r="B432" s="174" t="s">
        <v>73</v>
      </c>
      <c r="C432" s="174"/>
      <c r="D432" s="174"/>
      <c r="E432" s="174"/>
      <c r="F432" s="174"/>
      <c r="G432" s="174"/>
      <c r="H432" s="174"/>
      <c r="I432" s="174"/>
      <c r="J432" s="174"/>
      <c r="K432" s="174"/>
      <c r="L432" s="174"/>
      <c r="M432" s="174"/>
      <c r="N432" s="174"/>
    </row>
    <row r="433" spans="1:14" x14ac:dyDescent="0.2">
      <c r="A433" s="181"/>
      <c r="B433" s="174" t="s">
        <v>72</v>
      </c>
      <c r="C433" s="174"/>
      <c r="D433" s="174"/>
      <c r="E433" s="174"/>
      <c r="F433" s="174"/>
      <c r="G433" s="174"/>
      <c r="H433" s="174"/>
      <c r="I433" s="174"/>
      <c r="J433" s="174"/>
      <c r="K433" s="174"/>
      <c r="L433" s="174"/>
      <c r="M433" s="174"/>
      <c r="N433" s="174"/>
    </row>
    <row r="434" spans="1:14" ht="42.75" customHeight="1" x14ac:dyDescent="0.2">
      <c r="A434" s="181"/>
      <c r="B434" s="182" t="s">
        <v>26</v>
      </c>
      <c r="C434" s="182"/>
      <c r="D434" s="182"/>
      <c r="E434" s="182"/>
      <c r="F434" s="182"/>
      <c r="G434" s="182"/>
      <c r="H434" s="182"/>
      <c r="I434" s="182"/>
      <c r="J434" s="182"/>
      <c r="K434" s="182"/>
      <c r="L434" s="182"/>
      <c r="M434" s="182"/>
      <c r="N434" s="182"/>
    </row>
    <row r="588" spans="15:15" ht="15" customHeight="1" x14ac:dyDescent="0.2">
      <c r="O588" s="18"/>
    </row>
    <row r="589" spans="15:15" ht="33.75" customHeight="1" x14ac:dyDescent="0.2"/>
    <row r="590" spans="15:15" ht="31.5" customHeight="1" x14ac:dyDescent="0.2"/>
    <row r="591" spans="15:15" ht="24.75" customHeight="1" x14ac:dyDescent="0.2"/>
    <row r="596" ht="26.25" customHeight="1" x14ac:dyDescent="0.2"/>
  </sheetData>
  <mergeCells count="31">
    <mergeCell ref="A7:L7"/>
    <mergeCell ref="A1:N1"/>
    <mergeCell ref="A2:N2"/>
    <mergeCell ref="A3:N3"/>
    <mergeCell ref="F9:F10"/>
    <mergeCell ref="G9:G10"/>
    <mergeCell ref="H9:H10"/>
    <mergeCell ref="I9:I10"/>
    <mergeCell ref="J9:J10"/>
    <mergeCell ref="A9:A10"/>
    <mergeCell ref="B9:B10"/>
    <mergeCell ref="C9:C10"/>
    <mergeCell ref="D9:D10"/>
    <mergeCell ref="E9:E10"/>
    <mergeCell ref="A6:N6"/>
    <mergeCell ref="A5:N5"/>
    <mergeCell ref="J8:N8"/>
    <mergeCell ref="E8:I8"/>
    <mergeCell ref="B430:N430"/>
    <mergeCell ref="B433:N433"/>
    <mergeCell ref="G427:N428"/>
    <mergeCell ref="B431:N431"/>
    <mergeCell ref="B432:N432"/>
    <mergeCell ref="A427:F427"/>
    <mergeCell ref="A428:D428"/>
    <mergeCell ref="E428:F428"/>
    <mergeCell ref="B429:N429"/>
    <mergeCell ref="A429:A434"/>
    <mergeCell ref="B434:N434"/>
    <mergeCell ref="K9:N9"/>
    <mergeCell ref="A426:I426"/>
  </mergeCells>
  <phoneticPr fontId="37" type="noConversion"/>
  <printOptions horizontalCentered="1"/>
  <pageMargins left="0" right="0" top="0.47244094488188981" bottom="0.35433070866141736" header="0.23622047244094491" footer="0.19685039370078741"/>
  <pageSetup paperSize="9" scale="70" fitToHeight="16" orientation="landscape" r:id="rId1"/>
  <headerFooter>
    <oddHeader>&amp;R&amp;"Verdana,Normal"&amp;8Fls.:______
Processo n.º 23069.160399/2021-21</oddHeader>
    <oddFooter>&amp;R&amp;"Verdana,Normal"&amp;8Pág.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8"/>
  <sheetViews>
    <sheetView topLeftCell="A47" zoomScaleNormal="100" workbookViewId="0">
      <selection activeCell="A59" sqref="A59:C59"/>
    </sheetView>
  </sheetViews>
  <sheetFormatPr defaultRowHeight="15" x14ac:dyDescent="0.25"/>
  <cols>
    <col min="1" max="1" width="6" bestFit="1" customWidth="1"/>
    <col min="2" max="2" width="32.5703125" customWidth="1"/>
    <col min="3" max="3" width="13" bestFit="1" customWidth="1"/>
    <col min="4" max="4" width="11.140625" bestFit="1" customWidth="1"/>
    <col min="5" max="5" width="11.42578125" bestFit="1" customWidth="1"/>
    <col min="6" max="9" width="12.7109375" bestFit="1" customWidth="1"/>
    <col min="10" max="10" width="14" customWidth="1"/>
    <col min="11" max="11" width="12.28515625" customWidth="1"/>
  </cols>
  <sheetData>
    <row r="1" spans="1:14" ht="15.75" x14ac:dyDescent="0.25">
      <c r="A1" s="188" t="s">
        <v>37</v>
      </c>
      <c r="B1" s="188"/>
      <c r="C1" s="188"/>
      <c r="D1" s="188"/>
      <c r="E1" s="188"/>
      <c r="F1" s="188"/>
      <c r="G1" s="188"/>
      <c r="H1" s="188"/>
      <c r="I1" s="188"/>
      <c r="J1" s="188"/>
      <c r="K1" s="83"/>
      <c r="L1" s="83"/>
      <c r="M1" s="83"/>
    </row>
    <row r="2" spans="1:14" ht="15.75" x14ac:dyDescent="0.25">
      <c r="A2" s="188" t="s">
        <v>38</v>
      </c>
      <c r="B2" s="188"/>
      <c r="C2" s="188"/>
      <c r="D2" s="188"/>
      <c r="E2" s="188"/>
      <c r="F2" s="188"/>
      <c r="G2" s="188"/>
      <c r="H2" s="188"/>
      <c r="I2" s="188"/>
      <c r="J2" s="188"/>
      <c r="K2" s="83"/>
      <c r="L2" s="83"/>
      <c r="M2" s="83"/>
    </row>
    <row r="3" spans="1:14" ht="15.75" x14ac:dyDescent="0.25">
      <c r="A3" s="189" t="s">
        <v>1125</v>
      </c>
      <c r="B3" s="189"/>
      <c r="C3" s="189"/>
      <c r="D3" s="189"/>
      <c r="E3" s="189"/>
      <c r="F3" s="189"/>
      <c r="G3" s="189"/>
      <c r="H3" s="189"/>
      <c r="I3" s="189"/>
      <c r="J3" s="189"/>
      <c r="K3" s="84"/>
      <c r="L3" s="84"/>
      <c r="M3" s="84"/>
    </row>
    <row r="4" spans="1:14" x14ac:dyDescent="0.25">
      <c r="A4" s="1"/>
      <c r="B4" s="28"/>
      <c r="C4" s="1"/>
      <c r="D4" s="29"/>
      <c r="E4" s="2"/>
      <c r="F4" s="2"/>
      <c r="G4" s="30"/>
      <c r="H4" s="3"/>
      <c r="I4" s="5"/>
      <c r="J4" s="5"/>
      <c r="K4" s="5"/>
      <c r="L4" s="31"/>
      <c r="M4" s="32"/>
    </row>
    <row r="5" spans="1:14" x14ac:dyDescent="0.25">
      <c r="A5" s="197" t="s">
        <v>86</v>
      </c>
      <c r="B5" s="197"/>
      <c r="C5" s="197"/>
      <c r="D5" s="197"/>
      <c r="E5" s="197"/>
      <c r="F5" s="197"/>
      <c r="G5" s="197"/>
      <c r="H5" s="197"/>
      <c r="I5" s="197"/>
      <c r="J5" s="197"/>
      <c r="K5" s="85"/>
      <c r="L5" s="85"/>
      <c r="M5" s="85"/>
    </row>
    <row r="6" spans="1:14" ht="15" customHeight="1" x14ac:dyDescent="0.25">
      <c r="A6" s="196" t="s">
        <v>1121</v>
      </c>
      <c r="B6" s="196"/>
      <c r="C6" s="196"/>
      <c r="D6" s="196"/>
      <c r="E6" s="196"/>
      <c r="F6" s="196"/>
      <c r="G6" s="196"/>
      <c r="H6" s="196"/>
      <c r="I6" s="196"/>
      <c r="J6" s="196"/>
      <c r="K6" s="76"/>
      <c r="L6" s="76"/>
      <c r="M6" s="76"/>
      <c r="N6" s="76"/>
    </row>
    <row r="7" spans="1:14" ht="29.25" customHeight="1" thickBot="1" x14ac:dyDescent="0.3">
      <c r="A7" s="242" t="s">
        <v>1126</v>
      </c>
      <c r="B7" s="242"/>
      <c r="C7" s="242"/>
      <c r="D7" s="242"/>
      <c r="E7" s="242"/>
      <c r="F7" s="242"/>
      <c r="G7" s="242"/>
      <c r="H7" s="242"/>
      <c r="I7" s="99" t="s">
        <v>87</v>
      </c>
      <c r="J7" s="99" t="s">
        <v>1124</v>
      </c>
      <c r="K7" s="86"/>
      <c r="L7" s="86"/>
    </row>
    <row r="8" spans="1:14" ht="15.75" thickTop="1" x14ac:dyDescent="0.25">
      <c r="A8" s="240" t="s">
        <v>0</v>
      </c>
      <c r="B8" s="214" t="s">
        <v>16</v>
      </c>
      <c r="C8" s="214" t="s">
        <v>17</v>
      </c>
      <c r="D8" s="214" t="s">
        <v>18</v>
      </c>
      <c r="E8" s="236" t="s">
        <v>24</v>
      </c>
      <c r="F8" s="236"/>
      <c r="G8" s="236"/>
      <c r="H8" s="236"/>
      <c r="I8" s="237"/>
      <c r="J8" s="244" t="s">
        <v>75</v>
      </c>
      <c r="K8" s="70"/>
    </row>
    <row r="9" spans="1:14" x14ac:dyDescent="0.25">
      <c r="A9" s="241"/>
      <c r="B9" s="215"/>
      <c r="C9" s="215"/>
      <c r="D9" s="215"/>
      <c r="E9" s="16" t="s">
        <v>8</v>
      </c>
      <c r="F9" s="16" t="s">
        <v>9</v>
      </c>
      <c r="G9" s="16" t="s">
        <v>10</v>
      </c>
      <c r="H9" s="16" t="s">
        <v>23</v>
      </c>
      <c r="I9" s="80" t="s">
        <v>74</v>
      </c>
      <c r="J9" s="245"/>
      <c r="K9" s="70"/>
    </row>
    <row r="10" spans="1:14" ht="9.9499999999999993" customHeight="1" x14ac:dyDescent="0.25">
      <c r="A10" s="243" t="s">
        <v>82</v>
      </c>
      <c r="B10" s="216" t="s">
        <v>39</v>
      </c>
      <c r="C10" s="218">
        <f>Orçamento!$N$11</f>
        <v>5459.9597564400001</v>
      </c>
      <c r="D10" s="198">
        <f>C10/C$51</f>
        <v>5.5145351079727871E-3</v>
      </c>
      <c r="E10" s="146">
        <v>1</v>
      </c>
      <c r="F10" s="144"/>
      <c r="G10" s="144"/>
      <c r="H10" s="144"/>
      <c r="I10" s="145"/>
      <c r="J10" s="162">
        <f t="shared" ref="J10:J37" si="0">SUM(E10:I10)</f>
        <v>1</v>
      </c>
      <c r="K10" s="70"/>
    </row>
    <row r="11" spans="1:14" ht="15" customHeight="1" x14ac:dyDescent="0.25">
      <c r="A11" s="205"/>
      <c r="B11" s="217"/>
      <c r="C11" s="212"/>
      <c r="D11" s="199"/>
      <c r="E11" s="13">
        <f>$C10*E10</f>
        <v>5459.9597564400001</v>
      </c>
      <c r="F11" s="79"/>
      <c r="G11" s="79"/>
      <c r="H11" s="79"/>
      <c r="I11" s="81"/>
      <c r="J11" s="82">
        <f t="shared" si="0"/>
        <v>5459.9597564400001</v>
      </c>
      <c r="K11" s="165"/>
    </row>
    <row r="12" spans="1:14" ht="9.9499999999999993" customHeight="1" x14ac:dyDescent="0.25">
      <c r="A12" s="204" t="s">
        <v>83</v>
      </c>
      <c r="B12" s="210" t="s">
        <v>42</v>
      </c>
      <c r="C12" s="212">
        <f>Orçamento!$N$13</f>
        <v>56165.793210000003</v>
      </c>
      <c r="D12" s="198">
        <f>C12/C$51</f>
        <v>5.6727201726782223E-2</v>
      </c>
      <c r="E12" s="147">
        <f>E54</f>
        <v>6.485831235711137E-2</v>
      </c>
      <c r="F12" s="147">
        <f>F54</f>
        <v>0.27963962907609025</v>
      </c>
      <c r="G12" s="147">
        <f>G54</f>
        <v>0.37098438207118989</v>
      </c>
      <c r="H12" s="147">
        <f>H54</f>
        <v>0.11256098646792127</v>
      </c>
      <c r="I12" s="147">
        <f>I54</f>
        <v>0.17195669359165136</v>
      </c>
      <c r="J12" s="166">
        <f t="shared" si="0"/>
        <v>1.000000003563964</v>
      </c>
      <c r="K12" s="165"/>
    </row>
    <row r="13" spans="1:14" x14ac:dyDescent="0.25">
      <c r="A13" s="205"/>
      <c r="B13" s="211"/>
      <c r="C13" s="213"/>
      <c r="D13" s="199"/>
      <c r="E13" s="148">
        <f t="shared" ref="E13:F13" si="1">$C12*E12</f>
        <v>3642.8185597991051</v>
      </c>
      <c r="F13" s="148">
        <f t="shared" si="1"/>
        <v>15706.18158000879</v>
      </c>
      <c r="G13" s="148">
        <f t="shared" ref="G13:I13" si="2">$C12*G12</f>
        <v>20836.632087550082</v>
      </c>
      <c r="H13" s="148">
        <f t="shared" si="2"/>
        <v>6322.0770894708749</v>
      </c>
      <c r="I13" s="148">
        <f t="shared" si="2"/>
        <v>9658.0840933440231</v>
      </c>
      <c r="J13" s="167">
        <f t="shared" si="0"/>
        <v>56165.793410172875</v>
      </c>
      <c r="K13" s="165"/>
    </row>
    <row r="14" spans="1:14" ht="9.9499999999999993" customHeight="1" x14ac:dyDescent="0.25">
      <c r="A14" s="204" t="s">
        <v>84</v>
      </c>
      <c r="B14" s="238" t="s">
        <v>44</v>
      </c>
      <c r="C14" s="212">
        <f>Orçamento!$N$15</f>
        <v>44586.114874739993</v>
      </c>
      <c r="D14" s="198">
        <f>C14/C$51</f>
        <v>4.503177803002243E-2</v>
      </c>
      <c r="E14" s="147">
        <v>1</v>
      </c>
      <c r="F14" s="149"/>
      <c r="G14" s="149"/>
      <c r="H14" s="149"/>
      <c r="I14" s="150"/>
      <c r="J14" s="168">
        <f t="shared" si="0"/>
        <v>1</v>
      </c>
      <c r="K14" s="165"/>
    </row>
    <row r="15" spans="1:14" x14ac:dyDescent="0.25">
      <c r="A15" s="205"/>
      <c r="B15" s="239"/>
      <c r="C15" s="213"/>
      <c r="D15" s="199"/>
      <c r="E15" s="148">
        <f t="shared" ref="E15" si="3">$C14*E14</f>
        <v>44586.114874739993</v>
      </c>
      <c r="F15" s="151"/>
      <c r="G15" s="151"/>
      <c r="H15" s="151"/>
      <c r="I15" s="152"/>
      <c r="J15" s="167">
        <f t="shared" si="0"/>
        <v>44586.114874739993</v>
      </c>
      <c r="K15" s="165"/>
    </row>
    <row r="16" spans="1:14" ht="9.9499999999999993" customHeight="1" x14ac:dyDescent="0.25">
      <c r="A16" s="204" t="s">
        <v>85</v>
      </c>
      <c r="B16" s="206" t="s">
        <v>179</v>
      </c>
      <c r="C16" s="202">
        <f>Orçamento!$N$44</f>
        <v>121233.55687476</v>
      </c>
      <c r="D16" s="198">
        <f>C16/C$51</f>
        <v>0.12244535408191089</v>
      </c>
      <c r="E16" s="153"/>
      <c r="F16" s="154">
        <v>0.91979999999999995</v>
      </c>
      <c r="G16" s="154">
        <v>8.0199999999999994E-2</v>
      </c>
      <c r="H16" s="153"/>
      <c r="I16" s="155"/>
      <c r="J16" s="166">
        <f t="shared" si="0"/>
        <v>1</v>
      </c>
      <c r="K16" s="165"/>
    </row>
    <row r="17" spans="1:16" x14ac:dyDescent="0.25">
      <c r="A17" s="205"/>
      <c r="B17" s="206"/>
      <c r="C17" s="203"/>
      <c r="D17" s="199"/>
      <c r="E17" s="148"/>
      <c r="F17" s="148">
        <f t="shared" ref="F17" si="4">F16*$C16</f>
        <v>111510.62561340425</v>
      </c>
      <c r="G17" s="148">
        <f t="shared" ref="G17" si="5">G16*$C16</f>
        <v>9722.9312613557522</v>
      </c>
      <c r="H17" s="148"/>
      <c r="I17" s="156"/>
      <c r="J17" s="167">
        <f t="shared" si="0"/>
        <v>121233.55687476</v>
      </c>
      <c r="K17" s="165"/>
    </row>
    <row r="18" spans="1:16" ht="9.9499999999999993" customHeight="1" x14ac:dyDescent="0.25">
      <c r="A18" s="204" t="s">
        <v>1103</v>
      </c>
      <c r="B18" s="206" t="s">
        <v>203</v>
      </c>
      <c r="C18" s="202">
        <f>Orçamento!$N$56</f>
        <v>109838.49659195999</v>
      </c>
      <c r="D18" s="198">
        <f>C18/C$51</f>
        <v>0.1109363937983027</v>
      </c>
      <c r="E18" s="157"/>
      <c r="F18" s="154">
        <v>0.63690000000000002</v>
      </c>
      <c r="G18" s="154">
        <v>0.36309999999999998</v>
      </c>
      <c r="H18" s="157"/>
      <c r="I18" s="158"/>
      <c r="J18" s="166">
        <f t="shared" si="0"/>
        <v>1</v>
      </c>
      <c r="K18" s="165"/>
    </row>
    <row r="19" spans="1:16" x14ac:dyDescent="0.25">
      <c r="A19" s="205"/>
      <c r="B19" s="206"/>
      <c r="C19" s="203"/>
      <c r="D19" s="199"/>
      <c r="E19" s="148"/>
      <c r="F19" s="148">
        <f t="shared" ref="F19:I25" si="6">F18*$C18</f>
        <v>69956.138479419315</v>
      </c>
      <c r="G19" s="148">
        <f t="shared" si="6"/>
        <v>39882.358112540671</v>
      </c>
      <c r="H19" s="148"/>
      <c r="I19" s="156"/>
      <c r="J19" s="167">
        <f t="shared" si="0"/>
        <v>109838.49659195999</v>
      </c>
      <c r="K19" s="165"/>
    </row>
    <row r="20" spans="1:16" ht="9.9499999999999993" customHeight="1" x14ac:dyDescent="0.25">
      <c r="A20" s="204" t="s">
        <v>1104</v>
      </c>
      <c r="B20" s="206" t="s">
        <v>236</v>
      </c>
      <c r="C20" s="202">
        <f>Orçamento!$N$74</f>
        <v>39429.530813820005</v>
      </c>
      <c r="D20" s="198">
        <f>C20/C$51</f>
        <v>3.9823651027325054E-2</v>
      </c>
      <c r="E20" s="157"/>
      <c r="F20" s="154">
        <v>0.6845</v>
      </c>
      <c r="G20" s="154">
        <v>0.3155</v>
      </c>
      <c r="H20" s="157"/>
      <c r="I20" s="158"/>
      <c r="J20" s="166">
        <f t="shared" si="0"/>
        <v>1</v>
      </c>
      <c r="K20" s="165"/>
    </row>
    <row r="21" spans="1:16" x14ac:dyDescent="0.25">
      <c r="A21" s="205"/>
      <c r="B21" s="206"/>
      <c r="C21" s="203"/>
      <c r="D21" s="199"/>
      <c r="E21" s="148"/>
      <c r="F21" s="148">
        <f t="shared" si="6"/>
        <v>26989.513842059794</v>
      </c>
      <c r="G21" s="148">
        <f t="shared" si="6"/>
        <v>12440.016971760211</v>
      </c>
      <c r="H21" s="148"/>
      <c r="I21" s="156"/>
      <c r="J21" s="167">
        <f t="shared" si="0"/>
        <v>39429.530813820005</v>
      </c>
      <c r="K21" s="165"/>
    </row>
    <row r="22" spans="1:16" ht="9.9499999999999993" customHeight="1" x14ac:dyDescent="0.25">
      <c r="A22" s="204" t="s">
        <v>1105</v>
      </c>
      <c r="B22" s="206" t="s">
        <v>47</v>
      </c>
      <c r="C22" s="202">
        <f>Orçamento!$N$81</f>
        <v>21024.963749999999</v>
      </c>
      <c r="D22" s="198">
        <f>C22/C$51</f>
        <v>2.1235120021988442E-2</v>
      </c>
      <c r="E22" s="157"/>
      <c r="F22" s="157"/>
      <c r="G22" s="154">
        <v>1</v>
      </c>
      <c r="H22" s="157"/>
      <c r="I22" s="158"/>
      <c r="J22" s="166">
        <f t="shared" si="0"/>
        <v>1</v>
      </c>
      <c r="K22" s="165"/>
    </row>
    <row r="23" spans="1:16" x14ac:dyDescent="0.25">
      <c r="A23" s="205"/>
      <c r="B23" s="206"/>
      <c r="C23" s="203"/>
      <c r="D23" s="199"/>
      <c r="E23" s="148"/>
      <c r="F23" s="148"/>
      <c r="G23" s="148">
        <f t="shared" si="6"/>
        <v>21024.963749999999</v>
      </c>
      <c r="H23" s="148"/>
      <c r="I23" s="156"/>
      <c r="J23" s="167">
        <f t="shared" si="0"/>
        <v>21024.963749999999</v>
      </c>
      <c r="K23" s="165"/>
    </row>
    <row r="24" spans="1:16" ht="9.9499999999999993" customHeight="1" x14ac:dyDescent="0.25">
      <c r="A24" s="204" t="s">
        <v>1106</v>
      </c>
      <c r="B24" s="206" t="s">
        <v>261</v>
      </c>
      <c r="C24" s="202">
        <f>Orçamento!$N$88</f>
        <v>57676.646765339996</v>
      </c>
      <c r="D24" s="198">
        <f>C24/C$51</f>
        <v>5.8253157108431465E-2</v>
      </c>
      <c r="E24" s="157"/>
      <c r="F24" s="157"/>
      <c r="G24" s="154">
        <v>0.47689999999999999</v>
      </c>
      <c r="H24" s="154">
        <v>0.26989999999999997</v>
      </c>
      <c r="I24" s="159">
        <v>0.25319999999999998</v>
      </c>
      <c r="J24" s="166">
        <f t="shared" si="0"/>
        <v>0.99999999999999989</v>
      </c>
      <c r="K24" s="165"/>
    </row>
    <row r="25" spans="1:16" x14ac:dyDescent="0.25">
      <c r="A25" s="205"/>
      <c r="B25" s="206"/>
      <c r="C25" s="203"/>
      <c r="D25" s="199"/>
      <c r="E25" s="148"/>
      <c r="F25" s="148"/>
      <c r="G25" s="148">
        <f t="shared" si="6"/>
        <v>27505.992842390642</v>
      </c>
      <c r="H25" s="148">
        <f t="shared" si="6"/>
        <v>15566.926961965264</v>
      </c>
      <c r="I25" s="148">
        <f t="shared" si="6"/>
        <v>14603.726960984086</v>
      </c>
      <c r="J25" s="167">
        <f t="shared" si="0"/>
        <v>57676.646765339996</v>
      </c>
      <c r="K25" s="165"/>
    </row>
    <row r="26" spans="1:16" ht="9.9499999999999993" customHeight="1" x14ac:dyDescent="0.25">
      <c r="A26" s="204" t="s">
        <v>1107</v>
      </c>
      <c r="B26" s="206" t="s">
        <v>292</v>
      </c>
      <c r="C26" s="202">
        <f>Orçamento!$N$103</f>
        <v>115710.39405432</v>
      </c>
      <c r="D26" s="198">
        <f>C26/C$51</f>
        <v>0.1168669841599638</v>
      </c>
      <c r="E26" s="154">
        <v>7.6079595717800054E-3</v>
      </c>
      <c r="F26" s="154">
        <v>2.2855768676740267E-2</v>
      </c>
      <c r="G26" s="154">
        <v>0.71169379961959844</v>
      </c>
      <c r="H26" s="154">
        <v>0.17859510520981128</v>
      </c>
      <c r="I26" s="159">
        <v>7.9247331883558231E-2</v>
      </c>
      <c r="J26" s="166">
        <f t="shared" si="0"/>
        <v>0.99999996496148824</v>
      </c>
      <c r="K26" s="142"/>
      <c r="L26" s="142"/>
      <c r="M26" s="142"/>
      <c r="N26" s="142"/>
      <c r="O26" s="142"/>
    </row>
    <row r="27" spans="1:16" x14ac:dyDescent="0.25">
      <c r="A27" s="205"/>
      <c r="B27" s="206"/>
      <c r="C27" s="203"/>
      <c r="D27" s="199"/>
      <c r="E27" s="148">
        <f>E26*$C26</f>
        <v>880.32</v>
      </c>
      <c r="F27" s="148">
        <f t="shared" ref="F27:I27" si="7">F26*$C26</f>
        <v>2644.65</v>
      </c>
      <c r="G27" s="148">
        <f t="shared" si="7"/>
        <v>82350.37</v>
      </c>
      <c r="H27" s="148">
        <f t="shared" si="7"/>
        <v>20665.310000000001</v>
      </c>
      <c r="I27" s="148">
        <f t="shared" si="7"/>
        <v>9169.74</v>
      </c>
      <c r="J27" s="167">
        <f t="shared" si="0"/>
        <v>115710.39</v>
      </c>
      <c r="K27" s="165"/>
      <c r="L27" s="141"/>
    </row>
    <row r="28" spans="1:16" ht="9.9499999999999993" customHeight="1" x14ac:dyDescent="0.25">
      <c r="A28" s="204" t="s">
        <v>1108</v>
      </c>
      <c r="B28" s="206" t="s">
        <v>424</v>
      </c>
      <c r="C28" s="202">
        <f>Orçamento!$N$183</f>
        <v>99283.926121439988</v>
      </c>
      <c r="D28" s="198">
        <f>C28/C$51</f>
        <v>0.100276324492736</v>
      </c>
      <c r="E28" s="154">
        <v>2.7753636541625066E-2</v>
      </c>
      <c r="F28" s="154">
        <v>0.33961358416424153</v>
      </c>
      <c r="G28" s="154">
        <v>0.41848143625162065</v>
      </c>
      <c r="H28" s="154">
        <v>5.9620124135297915E-2</v>
      </c>
      <c r="I28" s="159">
        <v>0.15453125797255163</v>
      </c>
      <c r="J28" s="166">
        <f t="shared" si="0"/>
        <v>1.0000000390653367</v>
      </c>
      <c r="K28" s="165"/>
      <c r="L28" s="143"/>
      <c r="M28" s="143"/>
      <c r="N28" s="143"/>
      <c r="O28" s="143"/>
      <c r="P28" s="143"/>
    </row>
    <row r="29" spans="1:16" x14ac:dyDescent="0.25">
      <c r="A29" s="205"/>
      <c r="B29" s="206"/>
      <c r="C29" s="203"/>
      <c r="D29" s="199"/>
      <c r="E29" s="148">
        <f t="shared" ref="E29:I31" si="8">E28*$C28</f>
        <v>2755.4900000000002</v>
      </c>
      <c r="F29" s="148">
        <f t="shared" si="8"/>
        <v>33718.17</v>
      </c>
      <c r="G29" s="148">
        <f t="shared" si="8"/>
        <v>41548.480000000003</v>
      </c>
      <c r="H29" s="148">
        <f t="shared" si="8"/>
        <v>5919.32</v>
      </c>
      <c r="I29" s="148">
        <f t="shared" si="8"/>
        <v>15342.47</v>
      </c>
      <c r="J29" s="167">
        <f t="shared" si="0"/>
        <v>99283.93</v>
      </c>
      <c r="K29" s="165"/>
      <c r="L29" s="141"/>
    </row>
    <row r="30" spans="1:16" ht="9.9499999999999993" customHeight="1" x14ac:dyDescent="0.25">
      <c r="A30" s="204" t="s">
        <v>1109</v>
      </c>
      <c r="B30" s="206" t="s">
        <v>625</v>
      </c>
      <c r="C30" s="202">
        <f>Orçamento!$N$339</f>
        <v>3766.7716620000001</v>
      </c>
      <c r="D30" s="198">
        <f>C30/C$51</f>
        <v>3.8044226515251368E-3</v>
      </c>
      <c r="E30" s="157"/>
      <c r="F30" s="157"/>
      <c r="G30" s="157"/>
      <c r="H30" s="157"/>
      <c r="I30" s="159">
        <v>1</v>
      </c>
      <c r="J30" s="166">
        <f t="shared" si="0"/>
        <v>1</v>
      </c>
      <c r="K30" s="165"/>
    </row>
    <row r="31" spans="1:16" x14ac:dyDescent="0.25">
      <c r="A31" s="205"/>
      <c r="B31" s="206"/>
      <c r="C31" s="203"/>
      <c r="D31" s="199"/>
      <c r="E31" s="148"/>
      <c r="F31" s="148"/>
      <c r="G31" s="148"/>
      <c r="H31" s="148"/>
      <c r="I31" s="148">
        <f t="shared" si="8"/>
        <v>3766.7716620000001</v>
      </c>
      <c r="J31" s="167">
        <f t="shared" si="0"/>
        <v>3766.7716620000001</v>
      </c>
      <c r="K31" s="165"/>
    </row>
    <row r="32" spans="1:16" ht="9.9499999999999993" customHeight="1" x14ac:dyDescent="0.25">
      <c r="A32" s="204" t="s">
        <v>1110</v>
      </c>
      <c r="B32" s="206" t="s">
        <v>634</v>
      </c>
      <c r="C32" s="202">
        <f>Orçamento!$N$345</f>
        <v>11087.430858</v>
      </c>
      <c r="D32" s="198">
        <f>C32/C$51</f>
        <v>1.1198255930649503E-2</v>
      </c>
      <c r="E32" s="157"/>
      <c r="F32" s="154">
        <v>0.13250000000000001</v>
      </c>
      <c r="G32" s="154">
        <v>0.73499999999999999</v>
      </c>
      <c r="H32" s="154">
        <v>0.13250000000000001</v>
      </c>
      <c r="I32" s="158"/>
      <c r="J32" s="166">
        <f t="shared" si="0"/>
        <v>1</v>
      </c>
      <c r="K32" s="165"/>
    </row>
    <row r="33" spans="1:16" x14ac:dyDescent="0.25">
      <c r="A33" s="205"/>
      <c r="B33" s="206"/>
      <c r="C33" s="203"/>
      <c r="D33" s="199"/>
      <c r="E33" s="148"/>
      <c r="F33" s="148">
        <f t="shared" ref="F33" si="9">F32*$C32</f>
        <v>1469.084588685</v>
      </c>
      <c r="G33" s="148">
        <f t="shared" ref="G33" si="10">G32*$C32</f>
        <v>8149.2616806299993</v>
      </c>
      <c r="H33" s="148">
        <f t="shared" ref="H33" si="11">H32*$C32</f>
        <v>1469.084588685</v>
      </c>
      <c r="I33" s="156"/>
      <c r="J33" s="167">
        <f t="shared" si="0"/>
        <v>11087.430858</v>
      </c>
      <c r="K33" s="165"/>
    </row>
    <row r="34" spans="1:16" ht="9.9499999999999993" customHeight="1" x14ac:dyDescent="0.25">
      <c r="A34" s="204" t="s">
        <v>1111</v>
      </c>
      <c r="B34" s="206" t="s">
        <v>639</v>
      </c>
      <c r="C34" s="202">
        <f>Orçamento!$N$348</f>
        <v>83721.455068499999</v>
      </c>
      <c r="D34" s="198">
        <f>C34/C$51</f>
        <v>8.4558297837498533E-2</v>
      </c>
      <c r="E34" s="157"/>
      <c r="F34" s="157"/>
      <c r="G34" s="154">
        <v>0.78769999999999996</v>
      </c>
      <c r="H34" s="154">
        <v>0.21229999999999999</v>
      </c>
      <c r="I34" s="158"/>
      <c r="J34" s="166">
        <f t="shared" si="0"/>
        <v>1</v>
      </c>
      <c r="K34" s="165"/>
    </row>
    <row r="35" spans="1:16" x14ac:dyDescent="0.25">
      <c r="A35" s="205"/>
      <c r="B35" s="206"/>
      <c r="C35" s="203"/>
      <c r="D35" s="199"/>
      <c r="E35" s="148"/>
      <c r="F35" s="148"/>
      <c r="G35" s="148">
        <f t="shared" ref="G35:G37" si="12">G34*$C34</f>
        <v>65947.390157457441</v>
      </c>
      <c r="H35" s="148">
        <f t="shared" ref="H35" si="13">H34*$C34</f>
        <v>17774.064911042547</v>
      </c>
      <c r="I35" s="156"/>
      <c r="J35" s="167">
        <f t="shared" si="0"/>
        <v>83721.455068499985</v>
      </c>
      <c r="K35" s="165"/>
    </row>
    <row r="36" spans="1:16" ht="9.9499999999999993" customHeight="1" x14ac:dyDescent="0.25">
      <c r="A36" s="204" t="s">
        <v>1112</v>
      </c>
      <c r="B36" s="206" t="s">
        <v>1102</v>
      </c>
      <c r="C36" s="202">
        <f>Orçamento!$N$360</f>
        <v>6456.9292860000005</v>
      </c>
      <c r="D36" s="198">
        <f>C36/C$51</f>
        <v>6.5214699055879304E-3</v>
      </c>
      <c r="E36" s="157"/>
      <c r="F36" s="157"/>
      <c r="G36" s="154">
        <v>1</v>
      </c>
      <c r="H36" s="157"/>
      <c r="I36" s="158"/>
      <c r="J36" s="166">
        <f t="shared" si="0"/>
        <v>1</v>
      </c>
      <c r="K36" s="165"/>
    </row>
    <row r="37" spans="1:16" x14ac:dyDescent="0.25">
      <c r="A37" s="205"/>
      <c r="B37" s="206"/>
      <c r="C37" s="203"/>
      <c r="D37" s="199"/>
      <c r="E37" s="148"/>
      <c r="F37" s="148"/>
      <c r="G37" s="148">
        <f t="shared" si="12"/>
        <v>6456.9292860000005</v>
      </c>
      <c r="H37" s="148"/>
      <c r="I37" s="156"/>
      <c r="J37" s="167">
        <f t="shared" si="0"/>
        <v>6456.9292860000005</v>
      </c>
      <c r="K37" s="165"/>
    </row>
    <row r="38" spans="1:16" ht="9.9499999999999993" customHeight="1" x14ac:dyDescent="0.25">
      <c r="A38" s="204" t="s">
        <v>1113</v>
      </c>
      <c r="B38" s="206" t="s">
        <v>666</v>
      </c>
      <c r="C38" s="202">
        <f>Orçamento!$N$363</f>
        <v>48014.445371160007</v>
      </c>
      <c r="D38" s="198">
        <f>C38/C$51</f>
        <v>4.849437660722674E-2</v>
      </c>
      <c r="E38" s="157"/>
      <c r="F38" s="154">
        <v>0.23419999999999999</v>
      </c>
      <c r="G38" s="154">
        <v>0.57930000000000004</v>
      </c>
      <c r="H38" s="154">
        <v>7.6300000000000007E-2</v>
      </c>
      <c r="I38" s="159">
        <v>0.11020000000000001</v>
      </c>
      <c r="J38" s="166">
        <f t="shared" ref="J38:J49" si="14">SUM(E38:I38)</f>
        <v>1</v>
      </c>
      <c r="K38" s="165"/>
    </row>
    <row r="39" spans="1:16" x14ac:dyDescent="0.25">
      <c r="A39" s="205"/>
      <c r="B39" s="206"/>
      <c r="C39" s="203"/>
      <c r="D39" s="199"/>
      <c r="E39" s="148"/>
      <c r="F39" s="148">
        <f t="shared" ref="F39" si="15">F38*$C38</f>
        <v>11244.983105925674</v>
      </c>
      <c r="G39" s="148">
        <f t="shared" ref="G39" si="16">G38*$C38</f>
        <v>27814.768203512995</v>
      </c>
      <c r="H39" s="148">
        <f t="shared" ref="H39" si="17">H38*$C38</f>
        <v>3663.5021818195087</v>
      </c>
      <c r="I39" s="148">
        <f t="shared" ref="I39" si="18">I38*$C38</f>
        <v>5291.1918799018331</v>
      </c>
      <c r="J39" s="167">
        <f t="shared" si="14"/>
        <v>48014.445371160007</v>
      </c>
      <c r="K39" s="165"/>
    </row>
    <row r="40" spans="1:16" ht="9.9499999999999993" customHeight="1" x14ac:dyDescent="0.25">
      <c r="A40" s="204" t="s">
        <v>1114</v>
      </c>
      <c r="B40" s="206" t="s">
        <v>57</v>
      </c>
      <c r="C40" s="202">
        <f>Orçamento!$N$375</f>
        <v>51546.010339020009</v>
      </c>
      <c r="D40" s="198">
        <f>C40/C$51</f>
        <v>5.2061241542152345E-2</v>
      </c>
      <c r="E40" s="153"/>
      <c r="F40" s="153"/>
      <c r="G40" s="153"/>
      <c r="H40" s="154">
        <v>0.40229999999999999</v>
      </c>
      <c r="I40" s="159">
        <v>0.59770000000000001</v>
      </c>
      <c r="J40" s="166">
        <f t="shared" si="14"/>
        <v>1</v>
      </c>
      <c r="K40" s="165"/>
    </row>
    <row r="41" spans="1:16" x14ac:dyDescent="0.25">
      <c r="A41" s="205"/>
      <c r="B41" s="206"/>
      <c r="C41" s="203"/>
      <c r="D41" s="199"/>
      <c r="E41" s="148"/>
      <c r="F41" s="148"/>
      <c r="G41" s="148"/>
      <c r="H41" s="148">
        <f t="shared" ref="H41" si="19">H40*$C40</f>
        <v>20736.95995938775</v>
      </c>
      <c r="I41" s="148">
        <f t="shared" ref="I41" si="20">I40*$C40</f>
        <v>30809.050379632259</v>
      </c>
      <c r="J41" s="167">
        <f t="shared" si="14"/>
        <v>51546.010339020009</v>
      </c>
      <c r="K41" s="165"/>
    </row>
    <row r="42" spans="1:16" ht="9.9499999999999993" customHeight="1" x14ac:dyDescent="0.25">
      <c r="A42" s="204" t="s">
        <v>1115</v>
      </c>
      <c r="B42" s="206" t="s">
        <v>714</v>
      </c>
      <c r="C42" s="202">
        <f>Orçamento!$N$400</f>
        <v>5090.2173846000005</v>
      </c>
      <c r="D42" s="198">
        <f>C42/C$51</f>
        <v>5.141096954328548E-3</v>
      </c>
      <c r="E42" s="153"/>
      <c r="F42" s="153"/>
      <c r="G42" s="153"/>
      <c r="H42" s="154">
        <v>0.23530000000000001</v>
      </c>
      <c r="I42" s="159">
        <v>0.76470000000000005</v>
      </c>
      <c r="J42" s="166">
        <f t="shared" si="14"/>
        <v>1</v>
      </c>
      <c r="K42" s="165"/>
    </row>
    <row r="43" spans="1:16" x14ac:dyDescent="0.25">
      <c r="A43" s="205"/>
      <c r="B43" s="206"/>
      <c r="C43" s="203"/>
      <c r="D43" s="199"/>
      <c r="E43" s="148"/>
      <c r="F43" s="148"/>
      <c r="G43" s="148"/>
      <c r="H43" s="148">
        <f t="shared" ref="H43" si="21">H42*$C42</f>
        <v>1197.7281505963801</v>
      </c>
      <c r="I43" s="148">
        <f t="shared" ref="H43:I47" si="22">I42*$C42</f>
        <v>3892.4892340036208</v>
      </c>
      <c r="J43" s="167">
        <f t="shared" si="14"/>
        <v>5090.2173846000005</v>
      </c>
      <c r="K43" s="165"/>
    </row>
    <row r="44" spans="1:16" ht="9.9499999999999993" customHeight="1" x14ac:dyDescent="0.25">
      <c r="A44" s="204" t="s">
        <v>1116</v>
      </c>
      <c r="B44" s="206" t="s">
        <v>721</v>
      </c>
      <c r="C44" s="202">
        <f>Orçamento!$N$404</f>
        <v>64625.226425999994</v>
      </c>
      <c r="D44" s="198">
        <f>C44/C$51</f>
        <v>6.5271191709155227E-2</v>
      </c>
      <c r="E44" s="153"/>
      <c r="F44" s="153"/>
      <c r="G44" s="153"/>
      <c r="H44" s="153"/>
      <c r="I44" s="159">
        <v>1</v>
      </c>
      <c r="J44" s="166">
        <f t="shared" si="14"/>
        <v>1</v>
      </c>
      <c r="K44" s="165"/>
    </row>
    <row r="45" spans="1:16" x14ac:dyDescent="0.25">
      <c r="A45" s="205"/>
      <c r="B45" s="206"/>
      <c r="C45" s="203"/>
      <c r="D45" s="199"/>
      <c r="E45" s="148"/>
      <c r="F45" s="148"/>
      <c r="G45" s="148"/>
      <c r="H45" s="148"/>
      <c r="I45" s="148">
        <f t="shared" si="22"/>
        <v>64625.226425999994</v>
      </c>
      <c r="J45" s="167">
        <f t="shared" si="14"/>
        <v>64625.226425999994</v>
      </c>
      <c r="K45" s="165"/>
    </row>
    <row r="46" spans="1:16" ht="9.9499999999999993" customHeight="1" x14ac:dyDescent="0.25">
      <c r="A46" s="204" t="s">
        <v>1117</v>
      </c>
      <c r="B46" s="206" t="s">
        <v>724</v>
      </c>
      <c r="C46" s="202">
        <f>Orçamento!$N$406</f>
        <v>15644.867414880002</v>
      </c>
      <c r="D46" s="198">
        <f>C46/C$51</f>
        <v>1.5801246614899532E-2</v>
      </c>
      <c r="E46" s="153"/>
      <c r="F46" s="153"/>
      <c r="G46" s="153"/>
      <c r="H46" s="154">
        <v>1</v>
      </c>
      <c r="I46" s="155"/>
      <c r="J46" s="166">
        <f t="shared" si="14"/>
        <v>1</v>
      </c>
      <c r="K46" s="165"/>
    </row>
    <row r="47" spans="1:16" x14ac:dyDescent="0.25">
      <c r="A47" s="205"/>
      <c r="B47" s="206"/>
      <c r="C47" s="203"/>
      <c r="D47" s="199"/>
      <c r="E47" s="148"/>
      <c r="F47" s="148"/>
      <c r="G47" s="148"/>
      <c r="H47" s="148">
        <f t="shared" si="22"/>
        <v>15644.867414880002</v>
      </c>
      <c r="I47" s="156"/>
      <c r="J47" s="167">
        <f t="shared" si="14"/>
        <v>15644.867414880002</v>
      </c>
      <c r="K47" s="165"/>
    </row>
    <row r="48" spans="1:16" ht="9.9499999999999993" customHeight="1" x14ac:dyDescent="0.25">
      <c r="A48" s="204" t="s">
        <v>1118</v>
      </c>
      <c r="B48" s="206" t="s">
        <v>21</v>
      </c>
      <c r="C48" s="202">
        <f>Orçamento!$N$409</f>
        <v>29740.626495720004</v>
      </c>
      <c r="D48" s="198">
        <f>C48/C$51</f>
        <v>3.0037900691540734E-2</v>
      </c>
      <c r="E48" s="154">
        <v>0.23172780173248178</v>
      </c>
      <c r="F48" s="154">
        <v>0.12214907444948403</v>
      </c>
      <c r="G48" s="154">
        <v>0.12214907444948403</v>
      </c>
      <c r="H48" s="154">
        <v>8.362870231929817E-2</v>
      </c>
      <c r="I48" s="159">
        <v>0.44034546487730103</v>
      </c>
      <c r="J48" s="166">
        <f t="shared" si="14"/>
        <v>1.0000001178280491</v>
      </c>
      <c r="K48" s="165"/>
      <c r="L48" s="143"/>
      <c r="M48" s="143"/>
      <c r="N48" s="143"/>
      <c r="O48" s="143"/>
      <c r="P48" s="143"/>
    </row>
    <row r="49" spans="1:12" x14ac:dyDescent="0.25">
      <c r="A49" s="205"/>
      <c r="B49" s="206"/>
      <c r="C49" s="203"/>
      <c r="D49" s="199"/>
      <c r="E49" s="148">
        <f t="shared" ref="E49" si="23">E48*$C48</f>
        <v>6891.73</v>
      </c>
      <c r="F49" s="148">
        <f t="shared" ref="F49" si="24">F48*$C48</f>
        <v>3632.79</v>
      </c>
      <c r="G49" s="148">
        <f t="shared" ref="G49" si="25">G48*$C48</f>
        <v>3632.79</v>
      </c>
      <c r="H49" s="148">
        <f t="shared" ref="H49" si="26">H48*$C48</f>
        <v>2487.17</v>
      </c>
      <c r="I49" s="148">
        <f t="shared" ref="I49" si="27">I48*$C48</f>
        <v>13096.150000000001</v>
      </c>
      <c r="J49" s="167">
        <f t="shared" si="14"/>
        <v>29740.630000000005</v>
      </c>
      <c r="K49" s="165"/>
      <c r="L49" s="141"/>
    </row>
    <row r="50" spans="1:12" ht="6.95" customHeight="1" thickBot="1" x14ac:dyDescent="0.3">
      <c r="A50" s="170"/>
      <c r="B50" s="77"/>
      <c r="C50" s="14"/>
      <c r="D50" s="15"/>
      <c r="E50" s="160"/>
      <c r="F50" s="160"/>
      <c r="G50" s="160"/>
      <c r="H50" s="160"/>
      <c r="I50" s="161"/>
      <c r="J50" s="163"/>
      <c r="K50" s="70"/>
    </row>
    <row r="51" spans="1:12" ht="15.75" thickTop="1" x14ac:dyDescent="0.25">
      <c r="A51" s="234" t="s">
        <v>76</v>
      </c>
      <c r="B51" s="235"/>
      <c r="C51" s="78">
        <f>SUM(C10:C49)</f>
        <v>990103.36311869998</v>
      </c>
      <c r="D51" s="97">
        <f>SUM(D10:D49)</f>
        <v>1</v>
      </c>
      <c r="E51" s="93"/>
      <c r="F51" s="94"/>
      <c r="G51" s="94"/>
      <c r="H51" s="94"/>
      <c r="I51" s="169"/>
      <c r="J51" s="200">
        <f>J49+J47+J45+J43+J41+J39+J37+J35+J33+J31+J29+J27+J25+J23+J21+J19+J17+J15+J13+J11</f>
        <v>990103.36664739274</v>
      </c>
      <c r="K51" s="10"/>
    </row>
    <row r="52" spans="1:12" ht="15.75" thickBot="1" x14ac:dyDescent="0.3">
      <c r="A52" s="228" t="s">
        <v>77</v>
      </c>
      <c r="B52" s="229"/>
      <c r="C52" s="87">
        <f>C51-C12</f>
        <v>933937.56990869995</v>
      </c>
      <c r="D52" s="98"/>
      <c r="E52" s="95"/>
      <c r="F52" s="95"/>
      <c r="G52" s="95"/>
      <c r="H52" s="95"/>
      <c r="I52" s="96"/>
      <c r="J52" s="201"/>
      <c r="K52" s="10"/>
    </row>
    <row r="53" spans="1:12" ht="15.75" thickTop="1" x14ac:dyDescent="0.25">
      <c r="A53" s="222" t="s">
        <v>78</v>
      </c>
      <c r="B53" s="223"/>
      <c r="C53" s="223"/>
      <c r="D53" s="224"/>
      <c r="E53" s="89">
        <f t="shared" ref="E53:I53" si="28">E11+E15+E17+E19+E21+E23+E25+E27+E29+E31+E33+E35+E37+E39+E41+E43+E45+E47+E49</f>
        <v>60573.614631179997</v>
      </c>
      <c r="F53" s="89">
        <f t="shared" si="28"/>
        <v>261165.95562949398</v>
      </c>
      <c r="G53" s="89">
        <f t="shared" si="28"/>
        <v>346476.25226564775</v>
      </c>
      <c r="H53" s="89">
        <f t="shared" si="28"/>
        <v>105124.93416837645</v>
      </c>
      <c r="I53" s="89">
        <f t="shared" si="28"/>
        <v>160596.81654252179</v>
      </c>
      <c r="J53" s="70"/>
      <c r="K53" s="10"/>
    </row>
    <row r="54" spans="1:12" x14ac:dyDescent="0.25">
      <c r="A54" s="222" t="s">
        <v>1119</v>
      </c>
      <c r="B54" s="223"/>
      <c r="C54" s="223"/>
      <c r="D54" s="224"/>
      <c r="E54" s="88">
        <f>E53/$C$52</f>
        <v>6.485831235711137E-2</v>
      </c>
      <c r="F54" s="88">
        <f>F53/$C$52</f>
        <v>0.27963962907609025</v>
      </c>
      <c r="G54" s="88">
        <f>G53/$C$52</f>
        <v>0.37098438207118989</v>
      </c>
      <c r="H54" s="88">
        <f>H53/$C$52</f>
        <v>0.11256098646792127</v>
      </c>
      <c r="I54" s="92">
        <f>I53/$C$52</f>
        <v>0.17195669359165136</v>
      </c>
      <c r="J54" s="70"/>
      <c r="K54" s="10"/>
    </row>
    <row r="55" spans="1:12" x14ac:dyDescent="0.25">
      <c r="A55" s="222" t="s">
        <v>79</v>
      </c>
      <c r="B55" s="223"/>
      <c r="C55" s="223"/>
      <c r="D55" s="224"/>
      <c r="E55" s="90">
        <f>E53+E13</f>
        <v>64216.4331909791</v>
      </c>
      <c r="F55" s="90">
        <f t="shared" ref="F55:I55" si="29">F53+F13</f>
        <v>276872.13720950275</v>
      </c>
      <c r="G55" s="90">
        <f t="shared" si="29"/>
        <v>367312.88435319782</v>
      </c>
      <c r="H55" s="90">
        <f t="shared" si="29"/>
        <v>111447.01125784732</v>
      </c>
      <c r="I55" s="90">
        <f t="shared" si="29"/>
        <v>170254.90063586581</v>
      </c>
      <c r="J55" s="70"/>
      <c r="K55" s="10"/>
    </row>
    <row r="56" spans="1:12" x14ac:dyDescent="0.25">
      <c r="A56" s="222" t="s">
        <v>80</v>
      </c>
      <c r="B56" s="223"/>
      <c r="C56" s="223"/>
      <c r="D56" s="224"/>
      <c r="E56" s="91">
        <f>E55</f>
        <v>64216.4331909791</v>
      </c>
      <c r="F56" s="91">
        <f>E56+F55</f>
        <v>341088.57040048187</v>
      </c>
      <c r="G56" s="91">
        <f>F56+G55</f>
        <v>708401.45475367969</v>
      </c>
      <c r="H56" s="91">
        <f>G56+H55</f>
        <v>819848.46601152699</v>
      </c>
      <c r="I56" s="91">
        <f>H56+I55</f>
        <v>990103.36664739274</v>
      </c>
      <c r="J56" s="70"/>
      <c r="K56" s="10"/>
    </row>
    <row r="57" spans="1:12" ht="15.75" thickBot="1" x14ac:dyDescent="0.3">
      <c r="A57" s="225" t="s">
        <v>81</v>
      </c>
      <c r="B57" s="226"/>
      <c r="C57" s="226"/>
      <c r="D57" s="227"/>
      <c r="E57" s="164">
        <f>E54</f>
        <v>6.485831235711137E-2</v>
      </c>
      <c r="F57" s="12">
        <f>E57+F54</f>
        <v>0.34449794143320162</v>
      </c>
      <c r="G57" s="12">
        <f>F57+G54</f>
        <v>0.71548232350439145</v>
      </c>
      <c r="H57" s="12">
        <f>G57+H54</f>
        <v>0.82804330997231268</v>
      </c>
      <c r="I57" s="12">
        <f>H57+I54</f>
        <v>1.000000003563964</v>
      </c>
      <c r="J57" s="70"/>
      <c r="K57" s="10"/>
    </row>
    <row r="58" spans="1:12" ht="33" customHeight="1" thickTop="1" x14ac:dyDescent="0.25">
      <c r="A58" s="231" t="s">
        <v>5</v>
      </c>
      <c r="B58" s="232"/>
      <c r="C58" s="232"/>
      <c r="D58" s="233"/>
      <c r="E58" s="208" t="s">
        <v>25</v>
      </c>
      <c r="F58" s="208"/>
      <c r="G58" s="208"/>
      <c r="H58" s="208"/>
      <c r="I58" s="208"/>
      <c r="J58" s="10"/>
      <c r="K58" s="10"/>
    </row>
    <row r="59" spans="1:12" ht="33" customHeight="1" x14ac:dyDescent="0.25">
      <c r="A59" s="219" t="s">
        <v>4</v>
      </c>
      <c r="B59" s="220"/>
      <c r="C59" s="221"/>
      <c r="D59" s="69" t="s">
        <v>15</v>
      </c>
      <c r="E59" s="209"/>
      <c r="F59" s="209"/>
      <c r="G59" s="209"/>
      <c r="H59" s="209"/>
      <c r="I59" s="209"/>
      <c r="J59" s="10"/>
      <c r="K59" s="10"/>
    </row>
    <row r="60" spans="1:12" x14ac:dyDescent="0.25">
      <c r="A60" s="230" t="s">
        <v>6</v>
      </c>
      <c r="B60" s="230"/>
      <c r="C60" s="1"/>
      <c r="D60" s="1"/>
      <c r="E60" s="9"/>
      <c r="F60" s="2"/>
      <c r="G60" s="2"/>
      <c r="H60" s="2"/>
      <c r="I60" s="3"/>
      <c r="J60" s="5"/>
      <c r="K60" s="4"/>
    </row>
    <row r="61" spans="1:12" ht="27" customHeight="1" x14ac:dyDescent="0.25">
      <c r="A61" s="11"/>
      <c r="B61" s="207" t="s">
        <v>19</v>
      </c>
      <c r="C61" s="207"/>
      <c r="D61" s="207"/>
      <c r="E61" s="207"/>
      <c r="F61" s="207"/>
      <c r="G61" s="207"/>
      <c r="H61" s="207"/>
      <c r="I61" s="207"/>
      <c r="J61" s="7"/>
      <c r="K61" s="7"/>
    </row>
    <row r="62" spans="1:12" x14ac:dyDescent="0.25">
      <c r="A62" s="1"/>
      <c r="B62" s="8"/>
      <c r="C62" s="9"/>
      <c r="D62" s="9"/>
      <c r="E62" s="9"/>
      <c r="F62" s="9"/>
      <c r="G62" s="9"/>
      <c r="H62" s="9"/>
      <c r="I62" s="9"/>
      <c r="J62" s="9"/>
      <c r="K62" s="9"/>
    </row>
    <row r="63" spans="1:12" x14ac:dyDescent="0.25">
      <c r="A63" s="1"/>
      <c r="B63" s="8"/>
      <c r="C63" s="9"/>
      <c r="D63" s="9"/>
      <c r="E63" s="10"/>
      <c r="F63" s="9"/>
      <c r="G63" s="9"/>
      <c r="H63" s="9"/>
      <c r="I63" s="9"/>
      <c r="J63" s="9"/>
      <c r="K63" s="9"/>
    </row>
    <row r="64" spans="1:12" x14ac:dyDescent="0.25">
      <c r="A64" s="6"/>
      <c r="B64" s="8"/>
      <c r="C64" s="9"/>
      <c r="D64" s="9"/>
      <c r="E64" s="10"/>
      <c r="F64" s="9"/>
      <c r="G64" s="9"/>
      <c r="H64" s="9"/>
      <c r="I64" s="9"/>
      <c r="J64" s="9"/>
      <c r="K64" s="9"/>
    </row>
    <row r="65" spans="1:11" x14ac:dyDescent="0.25">
      <c r="A65" s="1"/>
      <c r="B65" s="10"/>
      <c r="C65" s="10"/>
      <c r="D65" s="10"/>
      <c r="E65" s="10"/>
      <c r="F65" s="10"/>
      <c r="G65" s="10"/>
      <c r="H65" s="10"/>
      <c r="I65" s="10"/>
      <c r="J65" s="10"/>
      <c r="K65" s="4"/>
    </row>
    <row r="66" spans="1:11" x14ac:dyDescent="0.25">
      <c r="A66" s="10"/>
      <c r="B66" s="10"/>
      <c r="C66" s="10"/>
      <c r="D66" s="10"/>
      <c r="E66" s="10"/>
      <c r="F66" s="10"/>
      <c r="G66" s="10"/>
      <c r="H66" s="10"/>
      <c r="I66" s="10"/>
      <c r="J66" s="10"/>
      <c r="K66" s="10"/>
    </row>
    <row r="67" spans="1:11" x14ac:dyDescent="0.25">
      <c r="A67" s="10"/>
      <c r="B67" s="10"/>
      <c r="C67" s="10"/>
      <c r="D67" s="10"/>
      <c r="E67" s="10"/>
      <c r="F67" s="10"/>
      <c r="G67" s="10"/>
      <c r="H67" s="10"/>
      <c r="I67" s="10"/>
      <c r="J67" s="10"/>
      <c r="K67" s="10"/>
    </row>
    <row r="68" spans="1:11" x14ac:dyDescent="0.25">
      <c r="A68" s="10"/>
      <c r="B68" s="10"/>
      <c r="C68" s="10"/>
      <c r="D68" s="10"/>
      <c r="E68" s="10"/>
      <c r="F68" s="10"/>
      <c r="G68" s="10"/>
      <c r="H68" s="10"/>
      <c r="I68" s="10"/>
      <c r="J68" s="10"/>
      <c r="K68" s="10"/>
    </row>
    <row r="69" spans="1:11" x14ac:dyDescent="0.25">
      <c r="A69" s="10"/>
      <c r="B69" s="10"/>
      <c r="C69" s="10"/>
      <c r="D69" s="10"/>
      <c r="E69" s="10"/>
      <c r="F69" s="10"/>
      <c r="G69" s="10"/>
      <c r="H69" s="10"/>
      <c r="I69" s="10"/>
      <c r="J69" s="10"/>
      <c r="K69" s="10"/>
    </row>
    <row r="70" spans="1:11" x14ac:dyDescent="0.25">
      <c r="A70" s="10"/>
      <c r="B70" s="10"/>
      <c r="C70" s="10"/>
      <c r="D70" s="10"/>
      <c r="E70" s="10"/>
      <c r="F70" s="10"/>
      <c r="G70" s="10"/>
      <c r="H70" s="10"/>
      <c r="I70" s="10"/>
      <c r="J70" s="10"/>
      <c r="K70" s="10"/>
    </row>
    <row r="71" spans="1:11" x14ac:dyDescent="0.25">
      <c r="A71" s="10"/>
      <c r="B71" s="10"/>
      <c r="C71" s="10"/>
      <c r="D71" s="10"/>
      <c r="E71" s="10"/>
      <c r="F71" s="10"/>
      <c r="G71" s="10"/>
      <c r="H71" s="10"/>
      <c r="I71" s="10"/>
      <c r="J71" s="10"/>
      <c r="K71" s="10"/>
    </row>
    <row r="72" spans="1:11" x14ac:dyDescent="0.25">
      <c r="A72" s="10"/>
      <c r="B72" s="10"/>
      <c r="C72" s="10"/>
      <c r="D72" s="10"/>
      <c r="E72" s="10"/>
      <c r="F72" s="10"/>
      <c r="G72" s="10"/>
      <c r="H72" s="10"/>
      <c r="I72" s="10"/>
      <c r="J72" s="10"/>
      <c r="K72" s="10"/>
    </row>
    <row r="73" spans="1:11" x14ac:dyDescent="0.25">
      <c r="A73" s="10"/>
      <c r="B73" s="10"/>
      <c r="C73" s="10"/>
      <c r="D73" s="10"/>
      <c r="E73" s="10"/>
      <c r="F73" s="10"/>
      <c r="G73" s="10"/>
      <c r="H73" s="10"/>
      <c r="I73" s="10"/>
      <c r="J73" s="10"/>
      <c r="K73" s="10"/>
    </row>
    <row r="74" spans="1:11" x14ac:dyDescent="0.25">
      <c r="A74" s="10"/>
      <c r="B74" s="10"/>
      <c r="C74" s="10"/>
      <c r="D74" s="10"/>
      <c r="E74" s="10"/>
      <c r="F74" s="10"/>
      <c r="G74" s="10"/>
      <c r="H74" s="10"/>
      <c r="I74" s="10"/>
      <c r="J74" s="10"/>
      <c r="K74" s="10"/>
    </row>
    <row r="75" spans="1:11" x14ac:dyDescent="0.25">
      <c r="A75" s="10"/>
      <c r="B75" s="10"/>
      <c r="C75" s="10"/>
      <c r="D75" s="10"/>
      <c r="E75" s="10"/>
      <c r="F75" s="10"/>
      <c r="G75" s="10"/>
      <c r="H75" s="10"/>
      <c r="I75" s="10"/>
      <c r="J75" s="10"/>
      <c r="K75" s="10"/>
    </row>
    <row r="76" spans="1:11" x14ac:dyDescent="0.25">
      <c r="A76" s="10"/>
      <c r="B76" s="10"/>
      <c r="C76" s="10"/>
      <c r="D76" s="10"/>
      <c r="E76" s="10"/>
      <c r="F76" s="10"/>
      <c r="G76" s="10"/>
      <c r="H76" s="10"/>
      <c r="I76" s="10"/>
      <c r="J76" s="10"/>
      <c r="K76" s="10"/>
    </row>
    <row r="77" spans="1:11" x14ac:dyDescent="0.25">
      <c r="A77" s="10"/>
      <c r="B77" s="10"/>
      <c r="C77" s="10"/>
      <c r="D77" s="10"/>
      <c r="E77" s="10"/>
      <c r="F77" s="10"/>
      <c r="G77" s="10"/>
      <c r="H77" s="10"/>
      <c r="I77" s="10"/>
      <c r="J77" s="10"/>
      <c r="K77" s="10"/>
    </row>
    <row r="78" spans="1:11" x14ac:dyDescent="0.25">
      <c r="A78" s="10"/>
      <c r="B78" s="10"/>
      <c r="C78" s="10"/>
      <c r="D78" s="10"/>
      <c r="E78" s="10"/>
      <c r="F78" s="10"/>
      <c r="G78" s="10"/>
      <c r="H78" s="10"/>
      <c r="I78" s="10"/>
      <c r="J78" s="10"/>
      <c r="K78" s="10"/>
    </row>
    <row r="79" spans="1:11" x14ac:dyDescent="0.25">
      <c r="A79" s="10"/>
      <c r="B79" s="10"/>
      <c r="C79" s="10"/>
      <c r="D79" s="10"/>
      <c r="E79" s="10"/>
      <c r="F79" s="10"/>
      <c r="G79" s="10"/>
      <c r="H79" s="10"/>
      <c r="I79" s="10"/>
      <c r="J79" s="10"/>
      <c r="K79" s="10"/>
    </row>
    <row r="80" spans="1:11" x14ac:dyDescent="0.25">
      <c r="A80" s="10"/>
      <c r="B80" s="10"/>
      <c r="C80" s="10"/>
      <c r="D80" s="10"/>
      <c r="E80" s="10"/>
      <c r="F80" s="10"/>
      <c r="G80" s="10"/>
      <c r="H80" s="10"/>
      <c r="I80" s="10"/>
      <c r="J80" s="10"/>
      <c r="K80" s="10"/>
    </row>
    <row r="81" spans="1:11" x14ac:dyDescent="0.25">
      <c r="A81" s="10"/>
      <c r="B81" s="10"/>
      <c r="C81" s="10"/>
      <c r="D81" s="10"/>
      <c r="E81" s="10"/>
      <c r="F81" s="10"/>
      <c r="G81" s="10"/>
      <c r="H81" s="10"/>
      <c r="I81" s="10"/>
      <c r="J81" s="10"/>
      <c r="K81" s="10"/>
    </row>
    <row r="82" spans="1:11" x14ac:dyDescent="0.25">
      <c r="A82" s="10"/>
      <c r="B82" s="10"/>
      <c r="C82" s="10"/>
      <c r="D82" s="10"/>
      <c r="E82" s="10"/>
      <c r="F82" s="10"/>
      <c r="G82" s="10"/>
      <c r="H82" s="10"/>
      <c r="I82" s="10"/>
      <c r="J82" s="10"/>
      <c r="K82" s="10"/>
    </row>
    <row r="83" spans="1:11" x14ac:dyDescent="0.25">
      <c r="A83" s="10"/>
      <c r="B83" s="10"/>
      <c r="C83" s="10"/>
      <c r="D83" s="10"/>
      <c r="E83" s="10"/>
      <c r="F83" s="10"/>
      <c r="G83" s="10"/>
      <c r="H83" s="10"/>
      <c r="I83" s="10"/>
      <c r="J83" s="10"/>
      <c r="K83" s="10"/>
    </row>
    <row r="84" spans="1:11" x14ac:dyDescent="0.25">
      <c r="A84" s="10"/>
      <c r="B84" s="10"/>
      <c r="C84" s="10"/>
      <c r="D84" s="10"/>
      <c r="E84" s="10"/>
      <c r="F84" s="10"/>
      <c r="G84" s="10"/>
      <c r="H84" s="10"/>
      <c r="I84" s="10"/>
      <c r="J84" s="10"/>
      <c r="K84" s="10"/>
    </row>
    <row r="85" spans="1:11" x14ac:dyDescent="0.25">
      <c r="A85" s="10"/>
      <c r="B85" s="10"/>
      <c r="C85" s="10"/>
      <c r="D85" s="10"/>
      <c r="E85" s="10"/>
      <c r="F85" s="10"/>
      <c r="G85" s="10"/>
      <c r="H85" s="10"/>
      <c r="I85" s="10"/>
      <c r="J85" s="10"/>
      <c r="K85" s="10"/>
    </row>
    <row r="86" spans="1:11" x14ac:dyDescent="0.25">
      <c r="A86" s="10"/>
      <c r="B86" s="10"/>
      <c r="C86" s="10"/>
      <c r="D86" s="10"/>
      <c r="E86" s="10"/>
      <c r="F86" s="10"/>
      <c r="G86" s="10"/>
      <c r="H86" s="10"/>
      <c r="I86" s="10"/>
      <c r="J86" s="10"/>
      <c r="K86" s="10"/>
    </row>
    <row r="87" spans="1:11" x14ac:dyDescent="0.25">
      <c r="A87" s="10"/>
      <c r="B87" s="10"/>
      <c r="C87" s="10"/>
      <c r="D87" s="10"/>
      <c r="E87" s="10"/>
      <c r="F87" s="10"/>
      <c r="G87" s="10"/>
      <c r="H87" s="10"/>
      <c r="I87" s="10"/>
      <c r="J87" s="10"/>
      <c r="K87" s="10"/>
    </row>
    <row r="88" spans="1:11" x14ac:dyDescent="0.25">
      <c r="A88" s="10"/>
      <c r="B88" s="10"/>
      <c r="C88" s="10"/>
      <c r="D88" s="10"/>
      <c r="E88" s="10"/>
      <c r="F88" s="10"/>
      <c r="G88" s="10"/>
      <c r="H88" s="10"/>
      <c r="I88" s="10"/>
      <c r="J88" s="10"/>
      <c r="K88" s="10"/>
    </row>
    <row r="89" spans="1:11" x14ac:dyDescent="0.25">
      <c r="A89" s="10"/>
      <c r="B89" s="10"/>
      <c r="C89" s="10"/>
      <c r="D89" s="10"/>
      <c r="E89" s="10"/>
      <c r="F89" s="10"/>
      <c r="G89" s="10"/>
      <c r="H89" s="10"/>
      <c r="I89" s="10"/>
      <c r="J89" s="10"/>
      <c r="K89" s="10"/>
    </row>
    <row r="90" spans="1:11" x14ac:dyDescent="0.25">
      <c r="A90" s="10"/>
      <c r="B90" s="10"/>
      <c r="C90" s="10"/>
      <c r="D90" s="10"/>
      <c r="E90" s="10"/>
      <c r="F90" s="10"/>
      <c r="G90" s="10"/>
      <c r="H90" s="10"/>
      <c r="I90" s="10"/>
      <c r="J90" s="10"/>
      <c r="K90" s="10"/>
    </row>
    <row r="91" spans="1:11" x14ac:dyDescent="0.25">
      <c r="A91" s="10"/>
      <c r="B91" s="10"/>
      <c r="C91" s="10"/>
      <c r="D91" s="10"/>
      <c r="E91" s="10"/>
      <c r="F91" s="10"/>
      <c r="G91" s="10"/>
      <c r="H91" s="10"/>
      <c r="I91" s="10"/>
      <c r="J91" s="10"/>
      <c r="K91" s="10"/>
    </row>
    <row r="92" spans="1:11" x14ac:dyDescent="0.25">
      <c r="A92" s="10"/>
      <c r="B92" s="10"/>
      <c r="C92" s="10"/>
      <c r="D92" s="10"/>
      <c r="E92" s="10"/>
      <c r="F92" s="10"/>
      <c r="G92" s="10"/>
      <c r="H92" s="10"/>
      <c r="I92" s="10"/>
      <c r="J92" s="10"/>
      <c r="K92" s="10"/>
    </row>
    <row r="93" spans="1:11" x14ac:dyDescent="0.25">
      <c r="A93" s="10"/>
      <c r="B93" s="10"/>
      <c r="C93" s="10"/>
      <c r="D93" s="10"/>
      <c r="E93" s="10"/>
      <c r="F93" s="10"/>
      <c r="G93" s="10"/>
      <c r="H93" s="10"/>
      <c r="I93" s="10"/>
      <c r="J93" s="10"/>
      <c r="K93" s="10"/>
    </row>
    <row r="94" spans="1:11" x14ac:dyDescent="0.25">
      <c r="A94" s="10"/>
      <c r="B94" s="10"/>
      <c r="C94" s="10"/>
      <c r="D94" s="10"/>
      <c r="E94" s="10"/>
      <c r="F94" s="10"/>
      <c r="G94" s="10"/>
      <c r="H94" s="10"/>
      <c r="I94" s="10"/>
      <c r="J94" s="10"/>
      <c r="K94" s="10"/>
    </row>
    <row r="95" spans="1:11" x14ac:dyDescent="0.25">
      <c r="A95" s="10"/>
      <c r="B95" s="10"/>
      <c r="C95" s="10"/>
      <c r="D95" s="10"/>
      <c r="E95" s="10"/>
      <c r="F95" s="10"/>
      <c r="G95" s="10"/>
      <c r="H95" s="10"/>
      <c r="I95" s="10"/>
      <c r="J95" s="10"/>
      <c r="K95" s="10"/>
    </row>
    <row r="96" spans="1:11" x14ac:dyDescent="0.25">
      <c r="A96" s="10"/>
      <c r="B96" s="10"/>
      <c r="C96" s="10"/>
      <c r="D96" s="10"/>
      <c r="E96" s="10"/>
      <c r="F96" s="10"/>
      <c r="G96" s="10"/>
      <c r="H96" s="10"/>
      <c r="I96" s="10"/>
      <c r="J96" s="10"/>
      <c r="K96" s="10"/>
    </row>
    <row r="97" spans="1:11" x14ac:dyDescent="0.25">
      <c r="A97" s="10"/>
      <c r="B97" s="10"/>
      <c r="C97" s="10"/>
      <c r="D97" s="10"/>
      <c r="E97" s="10"/>
      <c r="F97" s="10"/>
      <c r="G97" s="10"/>
      <c r="H97" s="10"/>
      <c r="I97" s="10"/>
      <c r="J97" s="10"/>
      <c r="K97" s="10"/>
    </row>
    <row r="98" spans="1:11" x14ac:dyDescent="0.25">
      <c r="A98" s="10"/>
      <c r="B98" s="10"/>
      <c r="C98" s="10"/>
      <c r="D98" s="10"/>
      <c r="E98" s="10"/>
      <c r="F98" s="10"/>
      <c r="G98" s="10"/>
      <c r="H98" s="10"/>
      <c r="I98" s="10"/>
      <c r="J98" s="10"/>
      <c r="K98" s="10"/>
    </row>
    <row r="99" spans="1:11" x14ac:dyDescent="0.25">
      <c r="A99" s="10"/>
      <c r="B99" s="10"/>
      <c r="C99" s="10"/>
      <c r="D99" s="10"/>
      <c r="E99" s="10"/>
      <c r="F99" s="10"/>
      <c r="G99" s="10"/>
      <c r="H99" s="10"/>
      <c r="I99" s="10"/>
      <c r="J99" s="10"/>
      <c r="K99" s="10"/>
    </row>
    <row r="100" spans="1:11" x14ac:dyDescent="0.25">
      <c r="A100" s="10"/>
      <c r="B100" s="10"/>
      <c r="C100" s="10"/>
      <c r="D100" s="10"/>
      <c r="E100" s="10"/>
      <c r="F100" s="10"/>
      <c r="G100" s="10"/>
      <c r="H100" s="10"/>
      <c r="I100" s="10"/>
      <c r="J100" s="10"/>
      <c r="K100" s="10"/>
    </row>
    <row r="101" spans="1:11" x14ac:dyDescent="0.25">
      <c r="A101" s="10"/>
      <c r="B101" s="10"/>
      <c r="C101" s="10"/>
      <c r="D101" s="10"/>
      <c r="E101" s="10"/>
      <c r="F101" s="10"/>
      <c r="G101" s="10"/>
      <c r="H101" s="10"/>
      <c r="I101" s="10"/>
      <c r="J101" s="10"/>
      <c r="K101" s="10"/>
    </row>
    <row r="102" spans="1:11" x14ac:dyDescent="0.25">
      <c r="A102" s="10"/>
      <c r="B102" s="10"/>
      <c r="C102" s="10"/>
      <c r="D102" s="10"/>
      <c r="E102" s="10"/>
      <c r="F102" s="10"/>
      <c r="G102" s="10"/>
      <c r="H102" s="10"/>
      <c r="I102" s="10"/>
      <c r="J102" s="10"/>
      <c r="K102" s="10"/>
    </row>
    <row r="103" spans="1:11" x14ac:dyDescent="0.25">
      <c r="A103" s="10"/>
      <c r="B103" s="10"/>
      <c r="C103" s="10"/>
      <c r="D103" s="10"/>
      <c r="E103" s="10"/>
      <c r="F103" s="10"/>
      <c r="G103" s="10"/>
      <c r="H103" s="10"/>
      <c r="I103" s="10"/>
      <c r="J103" s="10"/>
      <c r="K103" s="10"/>
    </row>
    <row r="104" spans="1:11" x14ac:dyDescent="0.25">
      <c r="A104" s="10"/>
      <c r="B104" s="10"/>
      <c r="C104" s="10"/>
      <c r="D104" s="10"/>
      <c r="E104" s="10"/>
      <c r="F104" s="10"/>
      <c r="G104" s="10"/>
      <c r="H104" s="10"/>
      <c r="I104" s="10"/>
      <c r="J104" s="10"/>
      <c r="K104" s="10"/>
    </row>
    <row r="105" spans="1:11" x14ac:dyDescent="0.25">
      <c r="A105" s="10"/>
      <c r="B105" s="10"/>
      <c r="C105" s="10"/>
      <c r="D105" s="10"/>
      <c r="E105" s="10"/>
      <c r="F105" s="10"/>
      <c r="G105" s="10"/>
      <c r="H105" s="10"/>
      <c r="I105" s="10"/>
      <c r="J105" s="10"/>
      <c r="K105" s="10"/>
    </row>
    <row r="106" spans="1:11" x14ac:dyDescent="0.25">
      <c r="A106" s="10"/>
      <c r="B106" s="10"/>
      <c r="C106" s="10"/>
      <c r="D106" s="10"/>
      <c r="E106" s="10"/>
      <c r="F106" s="10"/>
      <c r="G106" s="10"/>
      <c r="H106" s="10"/>
      <c r="I106" s="10"/>
      <c r="J106" s="10"/>
      <c r="K106" s="10"/>
    </row>
    <row r="107" spans="1:11" x14ac:dyDescent="0.25">
      <c r="A107" s="10"/>
      <c r="B107" s="10"/>
      <c r="C107" s="10"/>
      <c r="D107" s="10"/>
      <c r="E107" s="10"/>
      <c r="F107" s="10"/>
      <c r="G107" s="10"/>
      <c r="H107" s="10"/>
      <c r="I107" s="10"/>
      <c r="J107" s="10"/>
      <c r="K107" s="10"/>
    </row>
    <row r="108" spans="1:11" x14ac:dyDescent="0.25">
      <c r="A108" s="10"/>
      <c r="B108" s="10"/>
      <c r="C108" s="10"/>
      <c r="D108" s="10"/>
      <c r="E108" s="10"/>
      <c r="F108" s="10"/>
      <c r="G108" s="10"/>
      <c r="H108" s="10"/>
      <c r="I108" s="10"/>
      <c r="J108" s="10"/>
      <c r="K108" s="10"/>
    </row>
    <row r="109" spans="1:11" x14ac:dyDescent="0.25">
      <c r="A109" s="10"/>
      <c r="B109" s="10"/>
      <c r="C109" s="10"/>
      <c r="D109" s="10"/>
      <c r="E109" s="10"/>
      <c r="F109" s="10"/>
      <c r="G109" s="10"/>
      <c r="H109" s="10"/>
      <c r="I109" s="10"/>
      <c r="J109" s="10"/>
      <c r="K109" s="10"/>
    </row>
    <row r="110" spans="1:11" x14ac:dyDescent="0.25">
      <c r="A110" s="10"/>
      <c r="B110" s="10"/>
      <c r="C110" s="10"/>
      <c r="D110" s="10"/>
      <c r="E110" s="10"/>
      <c r="F110" s="10"/>
      <c r="G110" s="10"/>
      <c r="H110" s="10"/>
      <c r="I110" s="10"/>
      <c r="J110" s="10"/>
      <c r="K110" s="10"/>
    </row>
    <row r="111" spans="1:11" x14ac:dyDescent="0.25">
      <c r="A111" s="10"/>
      <c r="B111" s="10"/>
      <c r="C111" s="10"/>
      <c r="D111" s="10"/>
      <c r="E111" s="10"/>
      <c r="F111" s="10"/>
      <c r="G111" s="10"/>
      <c r="H111" s="10"/>
      <c r="I111" s="10"/>
      <c r="J111" s="10"/>
      <c r="K111" s="10"/>
    </row>
    <row r="112" spans="1:11" x14ac:dyDescent="0.25">
      <c r="A112" s="10"/>
      <c r="B112" s="10"/>
      <c r="C112" s="10"/>
      <c r="D112" s="10"/>
      <c r="E112" s="10"/>
      <c r="F112" s="10"/>
      <c r="G112" s="10"/>
      <c r="H112" s="10"/>
      <c r="I112" s="10"/>
      <c r="J112" s="10"/>
      <c r="K112" s="10"/>
    </row>
    <row r="113" spans="1:11" x14ac:dyDescent="0.25">
      <c r="A113" s="10"/>
      <c r="B113" s="10"/>
      <c r="C113" s="10"/>
      <c r="D113" s="10"/>
      <c r="E113" s="10"/>
      <c r="F113" s="10"/>
      <c r="G113" s="10"/>
      <c r="H113" s="10"/>
      <c r="I113" s="10"/>
      <c r="J113" s="10"/>
      <c r="K113" s="10"/>
    </row>
    <row r="114" spans="1:11" x14ac:dyDescent="0.25">
      <c r="A114" s="10"/>
      <c r="B114" s="10"/>
      <c r="C114" s="10"/>
      <c r="D114" s="10"/>
      <c r="E114" s="10"/>
      <c r="F114" s="10"/>
      <c r="G114" s="10"/>
      <c r="H114" s="10"/>
      <c r="I114" s="10"/>
      <c r="J114" s="10"/>
      <c r="K114" s="10"/>
    </row>
    <row r="115" spans="1:11" x14ac:dyDescent="0.25">
      <c r="A115" s="10"/>
      <c r="B115" s="10"/>
      <c r="C115" s="10"/>
      <c r="D115" s="10"/>
      <c r="E115" s="10"/>
      <c r="F115" s="10"/>
      <c r="G115" s="10"/>
      <c r="H115" s="10"/>
      <c r="I115" s="10"/>
      <c r="J115" s="10"/>
      <c r="K115" s="10"/>
    </row>
    <row r="116" spans="1:11" x14ac:dyDescent="0.25">
      <c r="A116" s="10"/>
      <c r="B116" s="10"/>
      <c r="C116" s="10"/>
      <c r="D116" s="10"/>
      <c r="E116" s="10"/>
      <c r="F116" s="10"/>
      <c r="G116" s="10"/>
      <c r="H116" s="10"/>
      <c r="I116" s="10"/>
      <c r="J116" s="10"/>
      <c r="K116" s="10"/>
    </row>
    <row r="117" spans="1:11" x14ac:dyDescent="0.25">
      <c r="A117" s="10"/>
      <c r="B117" s="10"/>
      <c r="C117" s="10"/>
      <c r="D117" s="10"/>
      <c r="E117" s="10"/>
      <c r="F117" s="10"/>
      <c r="G117" s="10"/>
      <c r="H117" s="10"/>
      <c r="I117" s="10"/>
      <c r="J117" s="10"/>
      <c r="K117" s="10"/>
    </row>
    <row r="118" spans="1:11" x14ac:dyDescent="0.25">
      <c r="A118" s="10"/>
      <c r="B118" s="10"/>
      <c r="C118" s="10"/>
      <c r="D118" s="10"/>
      <c r="E118" s="10"/>
      <c r="F118" s="10"/>
      <c r="G118" s="10"/>
      <c r="H118" s="10"/>
      <c r="I118" s="10"/>
      <c r="J118" s="10"/>
      <c r="K118" s="10"/>
    </row>
    <row r="119" spans="1:11" x14ac:dyDescent="0.25">
      <c r="A119" s="10"/>
      <c r="B119" s="10"/>
      <c r="C119" s="10"/>
      <c r="D119" s="10"/>
      <c r="E119" s="10"/>
      <c r="F119" s="10"/>
      <c r="G119" s="10"/>
      <c r="H119" s="10"/>
      <c r="I119" s="10"/>
      <c r="J119" s="10"/>
      <c r="K119" s="10"/>
    </row>
    <row r="120" spans="1:11" x14ac:dyDescent="0.25">
      <c r="A120" s="10"/>
      <c r="B120" s="10"/>
      <c r="C120" s="10"/>
      <c r="D120" s="10"/>
      <c r="E120" s="10"/>
      <c r="F120" s="10"/>
      <c r="G120" s="10"/>
      <c r="H120" s="10"/>
      <c r="I120" s="10"/>
      <c r="J120" s="10"/>
      <c r="K120" s="10"/>
    </row>
    <row r="121" spans="1:11" x14ac:dyDescent="0.25">
      <c r="A121" s="10"/>
      <c r="B121" s="10"/>
      <c r="C121" s="10"/>
      <c r="D121" s="10"/>
      <c r="E121" s="10"/>
      <c r="F121" s="10"/>
      <c r="G121" s="10"/>
      <c r="H121" s="10"/>
      <c r="I121" s="10"/>
      <c r="J121" s="10"/>
      <c r="K121" s="10"/>
    </row>
    <row r="122" spans="1:11" x14ac:dyDescent="0.25">
      <c r="A122" s="10"/>
      <c r="B122" s="10"/>
      <c r="C122" s="10"/>
      <c r="D122" s="10"/>
      <c r="E122" s="10"/>
      <c r="F122" s="10"/>
      <c r="G122" s="10"/>
      <c r="H122" s="10"/>
      <c r="I122" s="10"/>
      <c r="J122" s="10"/>
      <c r="K122" s="10"/>
    </row>
    <row r="123" spans="1:11" x14ac:dyDescent="0.25">
      <c r="A123" s="10"/>
      <c r="B123" s="10"/>
      <c r="C123" s="10"/>
      <c r="D123" s="10"/>
      <c r="E123" s="10"/>
      <c r="F123" s="10"/>
      <c r="G123" s="10"/>
      <c r="H123" s="10"/>
      <c r="I123" s="10"/>
      <c r="J123" s="10"/>
      <c r="K123" s="10"/>
    </row>
    <row r="124" spans="1:11" x14ac:dyDescent="0.25">
      <c r="A124" s="10"/>
      <c r="B124" s="10"/>
      <c r="C124" s="10"/>
      <c r="D124" s="10"/>
      <c r="E124" s="10"/>
      <c r="F124" s="10"/>
      <c r="G124" s="10"/>
      <c r="H124" s="10"/>
      <c r="I124" s="10"/>
      <c r="J124" s="10"/>
      <c r="K124" s="10"/>
    </row>
    <row r="125" spans="1:11" x14ac:dyDescent="0.25">
      <c r="A125" s="10"/>
      <c r="B125" s="10"/>
      <c r="C125" s="10"/>
      <c r="D125" s="10"/>
      <c r="E125" s="10"/>
      <c r="F125" s="10"/>
      <c r="G125" s="10"/>
      <c r="H125" s="10"/>
      <c r="I125" s="10"/>
      <c r="J125" s="10"/>
      <c r="K125" s="10"/>
    </row>
    <row r="126" spans="1:11" x14ac:dyDescent="0.25">
      <c r="A126" s="10"/>
      <c r="B126" s="10"/>
      <c r="C126" s="10"/>
      <c r="D126" s="10"/>
      <c r="E126" s="10"/>
      <c r="F126" s="10"/>
      <c r="G126" s="10"/>
      <c r="H126" s="10"/>
      <c r="I126" s="10"/>
      <c r="J126" s="10"/>
      <c r="K126" s="10"/>
    </row>
    <row r="127" spans="1:11" x14ac:dyDescent="0.25">
      <c r="A127" s="10"/>
      <c r="B127" s="10"/>
      <c r="C127" s="10"/>
      <c r="D127" s="10"/>
      <c r="E127" s="10"/>
      <c r="F127" s="10"/>
      <c r="G127" s="10"/>
      <c r="H127" s="10"/>
      <c r="I127" s="10"/>
      <c r="J127" s="10"/>
      <c r="K127" s="10"/>
    </row>
    <row r="128" spans="1:11" x14ac:dyDescent="0.25">
      <c r="A128" s="10"/>
      <c r="B128" s="10"/>
      <c r="C128" s="10"/>
      <c r="D128" s="10"/>
      <c r="E128" s="10"/>
      <c r="F128" s="10"/>
      <c r="G128" s="10"/>
      <c r="H128" s="10"/>
      <c r="I128" s="10"/>
      <c r="J128" s="10"/>
      <c r="K128" s="10"/>
    </row>
    <row r="129" spans="1:11" x14ac:dyDescent="0.25">
      <c r="A129" s="10"/>
      <c r="B129" s="10"/>
      <c r="C129" s="10"/>
      <c r="D129" s="10"/>
      <c r="E129" s="10"/>
      <c r="F129" s="10"/>
      <c r="G129" s="10"/>
      <c r="H129" s="10"/>
      <c r="I129" s="10"/>
      <c r="J129" s="10"/>
      <c r="K129" s="10"/>
    </row>
    <row r="130" spans="1:11" x14ac:dyDescent="0.25">
      <c r="A130" s="10"/>
      <c r="B130" s="10"/>
      <c r="C130" s="10"/>
      <c r="D130" s="10"/>
      <c r="E130" s="10"/>
      <c r="F130" s="10"/>
      <c r="G130" s="10"/>
      <c r="H130" s="10"/>
      <c r="I130" s="10"/>
      <c r="J130" s="10"/>
      <c r="K130" s="10"/>
    </row>
    <row r="131" spans="1:11" x14ac:dyDescent="0.25">
      <c r="A131" s="10"/>
      <c r="B131" s="10"/>
      <c r="C131" s="10"/>
      <c r="D131" s="10"/>
      <c r="E131" s="10"/>
      <c r="F131" s="10"/>
      <c r="G131" s="10"/>
      <c r="H131" s="10"/>
      <c r="I131" s="10"/>
      <c r="J131" s="10"/>
      <c r="K131" s="10"/>
    </row>
    <row r="132" spans="1:11" x14ac:dyDescent="0.25">
      <c r="A132" s="10"/>
      <c r="B132" s="10"/>
      <c r="C132" s="10"/>
      <c r="D132" s="10"/>
      <c r="E132" s="10"/>
      <c r="F132" s="10"/>
      <c r="G132" s="10"/>
      <c r="H132" s="10"/>
      <c r="I132" s="10"/>
      <c r="J132" s="10"/>
      <c r="K132" s="10"/>
    </row>
    <row r="133" spans="1:11" x14ac:dyDescent="0.25">
      <c r="A133" s="10"/>
      <c r="B133" s="10"/>
      <c r="C133" s="10"/>
      <c r="D133" s="10"/>
      <c r="E133" s="10"/>
      <c r="F133" s="10"/>
      <c r="G133" s="10"/>
      <c r="H133" s="10"/>
      <c r="I133" s="10"/>
      <c r="J133" s="10"/>
      <c r="K133" s="10"/>
    </row>
    <row r="134" spans="1:11" x14ac:dyDescent="0.25">
      <c r="A134" s="10"/>
      <c r="B134" s="10"/>
      <c r="C134" s="10"/>
      <c r="D134" s="10"/>
      <c r="E134" s="10"/>
      <c r="F134" s="10"/>
      <c r="G134" s="10"/>
      <c r="H134" s="10"/>
      <c r="I134" s="10"/>
      <c r="J134" s="10"/>
      <c r="K134" s="10"/>
    </row>
    <row r="135" spans="1:11" x14ac:dyDescent="0.25">
      <c r="A135" s="10"/>
      <c r="B135" s="10"/>
      <c r="C135" s="10"/>
      <c r="D135" s="10"/>
      <c r="E135" s="10"/>
      <c r="F135" s="10"/>
      <c r="G135" s="10"/>
      <c r="H135" s="10"/>
      <c r="I135" s="10"/>
      <c r="J135" s="10"/>
      <c r="K135" s="10"/>
    </row>
    <row r="136" spans="1:11" x14ac:dyDescent="0.25">
      <c r="A136" s="10"/>
      <c r="B136" s="10"/>
      <c r="C136" s="10"/>
      <c r="D136" s="10"/>
      <c r="E136" s="10"/>
      <c r="F136" s="10"/>
      <c r="G136" s="10"/>
      <c r="H136" s="10"/>
      <c r="I136" s="10"/>
      <c r="J136" s="10"/>
      <c r="K136" s="10"/>
    </row>
    <row r="137" spans="1:11" x14ac:dyDescent="0.25">
      <c r="A137" s="10"/>
      <c r="B137" s="10"/>
      <c r="C137" s="10"/>
      <c r="D137" s="10"/>
      <c r="E137" s="10"/>
      <c r="F137" s="10"/>
      <c r="G137" s="10"/>
      <c r="H137" s="10"/>
      <c r="I137" s="10"/>
      <c r="J137" s="10"/>
      <c r="K137" s="10"/>
    </row>
    <row r="138" spans="1:11" x14ac:dyDescent="0.25">
      <c r="A138" s="10"/>
      <c r="B138" s="10"/>
      <c r="C138" s="10"/>
      <c r="D138" s="10"/>
      <c r="E138" s="10"/>
      <c r="F138" s="10"/>
      <c r="G138" s="10"/>
      <c r="H138" s="10"/>
      <c r="I138" s="10"/>
      <c r="J138" s="10"/>
      <c r="K138" s="10"/>
    </row>
    <row r="139" spans="1:11" x14ac:dyDescent="0.25">
      <c r="A139" s="10"/>
      <c r="B139" s="10"/>
      <c r="C139" s="10"/>
      <c r="D139" s="10"/>
      <c r="E139" s="10"/>
      <c r="F139" s="10"/>
      <c r="G139" s="10"/>
      <c r="H139" s="10"/>
      <c r="I139" s="10"/>
      <c r="J139" s="10"/>
      <c r="K139" s="10"/>
    </row>
    <row r="140" spans="1:11" x14ac:dyDescent="0.25">
      <c r="A140" s="10"/>
      <c r="B140" s="10"/>
      <c r="C140" s="10"/>
      <c r="D140" s="10"/>
      <c r="E140" s="10"/>
      <c r="F140" s="10"/>
      <c r="G140" s="10"/>
      <c r="H140" s="10"/>
      <c r="I140" s="10"/>
      <c r="J140" s="10"/>
      <c r="K140" s="10"/>
    </row>
    <row r="141" spans="1:11" x14ac:dyDescent="0.25">
      <c r="A141" s="10"/>
      <c r="B141" s="10"/>
      <c r="C141" s="10"/>
      <c r="D141" s="10"/>
      <c r="E141" s="10"/>
      <c r="F141" s="10"/>
      <c r="G141" s="10"/>
      <c r="H141" s="10"/>
      <c r="I141" s="10"/>
      <c r="J141" s="10"/>
      <c r="K141" s="10"/>
    </row>
    <row r="142" spans="1:11" x14ac:dyDescent="0.25">
      <c r="A142" s="10"/>
      <c r="B142" s="10"/>
      <c r="C142" s="10"/>
      <c r="D142" s="10"/>
      <c r="E142" s="10"/>
      <c r="F142" s="10"/>
      <c r="G142" s="10"/>
      <c r="H142" s="10"/>
      <c r="I142" s="10"/>
      <c r="J142" s="10"/>
      <c r="K142" s="10"/>
    </row>
    <row r="143" spans="1:11" x14ac:dyDescent="0.25">
      <c r="A143" s="10"/>
      <c r="B143" s="10"/>
      <c r="C143" s="10"/>
      <c r="D143" s="10"/>
      <c r="E143" s="10"/>
      <c r="F143" s="10"/>
      <c r="G143" s="10"/>
      <c r="H143" s="10"/>
      <c r="I143" s="10"/>
      <c r="J143" s="10"/>
      <c r="K143" s="10"/>
    </row>
    <row r="144" spans="1:11" x14ac:dyDescent="0.25">
      <c r="A144" s="10"/>
      <c r="B144" s="10"/>
      <c r="C144" s="10"/>
      <c r="D144" s="10"/>
      <c r="E144" s="10"/>
      <c r="F144" s="10"/>
      <c r="G144" s="10"/>
      <c r="H144" s="10"/>
      <c r="I144" s="10"/>
      <c r="J144" s="10"/>
      <c r="K144" s="10"/>
    </row>
    <row r="145" spans="1:11" x14ac:dyDescent="0.25">
      <c r="A145" s="10"/>
      <c r="B145" s="10"/>
      <c r="C145" s="10"/>
      <c r="D145" s="10"/>
      <c r="E145" s="10"/>
      <c r="F145" s="10"/>
      <c r="G145" s="10"/>
      <c r="H145" s="10"/>
      <c r="I145" s="10"/>
      <c r="J145" s="10"/>
      <c r="K145" s="10"/>
    </row>
    <row r="146" spans="1:11" x14ac:dyDescent="0.25">
      <c r="A146" s="10"/>
      <c r="B146" s="10"/>
      <c r="C146" s="10"/>
      <c r="D146" s="10"/>
      <c r="E146" s="10"/>
      <c r="F146" s="10"/>
      <c r="G146" s="10"/>
      <c r="H146" s="10"/>
      <c r="I146" s="10"/>
      <c r="J146" s="10"/>
      <c r="K146" s="10"/>
    </row>
    <row r="147" spans="1:11" x14ac:dyDescent="0.25">
      <c r="A147" s="10"/>
      <c r="B147" s="10"/>
      <c r="C147" s="10"/>
      <c r="D147" s="10"/>
      <c r="E147" s="10"/>
      <c r="F147" s="10"/>
      <c r="G147" s="10"/>
      <c r="H147" s="10"/>
      <c r="I147" s="10"/>
      <c r="J147" s="10"/>
      <c r="K147" s="10"/>
    </row>
    <row r="148" spans="1:11" x14ac:dyDescent="0.25">
      <c r="A148" s="10"/>
      <c r="B148" s="10"/>
      <c r="C148" s="10"/>
      <c r="D148" s="10"/>
      <c r="E148" s="10"/>
      <c r="F148" s="10"/>
      <c r="G148" s="10"/>
      <c r="H148" s="10"/>
      <c r="I148" s="10"/>
      <c r="J148" s="10"/>
      <c r="K148" s="10"/>
    </row>
    <row r="149" spans="1:11" x14ac:dyDescent="0.25">
      <c r="A149" s="10"/>
      <c r="B149" s="10"/>
      <c r="C149" s="10"/>
      <c r="D149" s="10"/>
      <c r="E149" s="10"/>
      <c r="F149" s="10"/>
      <c r="G149" s="10"/>
      <c r="H149" s="10"/>
      <c r="I149" s="10"/>
      <c r="J149" s="10"/>
      <c r="K149" s="10"/>
    </row>
    <row r="150" spans="1:11" x14ac:dyDescent="0.25">
      <c r="A150" s="10"/>
      <c r="B150" s="10"/>
      <c r="C150" s="10"/>
      <c r="D150" s="10"/>
      <c r="E150" s="10"/>
      <c r="F150" s="10"/>
      <c r="G150" s="10"/>
      <c r="H150" s="10"/>
      <c r="I150" s="10"/>
      <c r="J150" s="10"/>
      <c r="K150" s="10"/>
    </row>
    <row r="151" spans="1:11" x14ac:dyDescent="0.25">
      <c r="A151" s="10"/>
      <c r="B151" s="10"/>
      <c r="C151" s="10"/>
      <c r="D151" s="10"/>
      <c r="E151" s="10"/>
      <c r="F151" s="10"/>
      <c r="G151" s="10"/>
      <c r="H151" s="10"/>
      <c r="I151" s="10"/>
      <c r="J151" s="10"/>
      <c r="K151" s="10"/>
    </row>
    <row r="152" spans="1:11" x14ac:dyDescent="0.25">
      <c r="A152" s="10"/>
      <c r="B152" s="10"/>
      <c r="C152" s="10"/>
      <c r="D152" s="10"/>
      <c r="E152" s="10"/>
      <c r="F152" s="10"/>
      <c r="G152" s="10"/>
      <c r="H152" s="10"/>
      <c r="I152" s="10"/>
      <c r="J152" s="10"/>
      <c r="K152" s="10"/>
    </row>
    <row r="153" spans="1:11" x14ac:dyDescent="0.25">
      <c r="A153" s="10"/>
      <c r="B153" s="10"/>
      <c r="C153" s="10"/>
      <c r="D153" s="10"/>
      <c r="E153" s="10"/>
      <c r="F153" s="10"/>
      <c r="G153" s="10"/>
      <c r="H153" s="10"/>
      <c r="I153" s="10"/>
      <c r="J153" s="10"/>
      <c r="K153" s="10"/>
    </row>
    <row r="154" spans="1:11" x14ac:dyDescent="0.25">
      <c r="A154" s="10"/>
      <c r="B154" s="10"/>
      <c r="C154" s="10"/>
      <c r="D154" s="10"/>
      <c r="E154" s="10"/>
      <c r="F154" s="10"/>
      <c r="G154" s="10"/>
      <c r="H154" s="10"/>
      <c r="I154" s="10"/>
      <c r="J154" s="10"/>
      <c r="K154" s="10"/>
    </row>
    <row r="155" spans="1:11" x14ac:dyDescent="0.25">
      <c r="A155" s="10"/>
      <c r="B155" s="10"/>
      <c r="C155" s="10"/>
      <c r="D155" s="10"/>
      <c r="E155" s="10"/>
      <c r="F155" s="10"/>
      <c r="G155" s="10"/>
      <c r="H155" s="10"/>
      <c r="I155" s="10"/>
      <c r="J155" s="10"/>
      <c r="K155" s="10"/>
    </row>
    <row r="156" spans="1:11" x14ac:dyDescent="0.25">
      <c r="A156" s="10"/>
      <c r="B156" s="10"/>
      <c r="C156" s="10"/>
      <c r="D156" s="10"/>
      <c r="E156" s="10"/>
      <c r="F156" s="10"/>
      <c r="G156" s="10"/>
      <c r="H156" s="10"/>
      <c r="I156" s="10"/>
      <c r="J156" s="10"/>
      <c r="K156" s="10"/>
    </row>
    <row r="157" spans="1:11" x14ac:dyDescent="0.25">
      <c r="A157" s="10"/>
      <c r="B157" s="10"/>
      <c r="C157" s="10"/>
      <c r="D157" s="10"/>
      <c r="F157" s="10"/>
      <c r="G157" s="10"/>
      <c r="H157" s="10"/>
      <c r="I157" s="10"/>
      <c r="J157" s="10"/>
      <c r="K157" s="10"/>
    </row>
    <row r="158" spans="1:11" x14ac:dyDescent="0.25">
      <c r="A158" s="10"/>
      <c r="B158" s="10"/>
      <c r="C158" s="10"/>
      <c r="D158" s="10"/>
      <c r="F158" s="10"/>
      <c r="G158" s="10"/>
      <c r="H158" s="10"/>
      <c r="I158" s="10"/>
      <c r="J158" s="10"/>
      <c r="K158" s="10"/>
    </row>
  </sheetData>
  <mergeCells count="105">
    <mergeCell ref="A58:D58"/>
    <mergeCell ref="A1:J1"/>
    <mergeCell ref="A2:J2"/>
    <mergeCell ref="A3:J3"/>
    <mergeCell ref="A5:J5"/>
    <mergeCell ref="A6:J6"/>
    <mergeCell ref="A7:H7"/>
    <mergeCell ref="A10:A11"/>
    <mergeCell ref="A12:A13"/>
    <mergeCell ref="A14:A15"/>
    <mergeCell ref="C8:C9"/>
    <mergeCell ref="J8:J9"/>
    <mergeCell ref="A51:B51"/>
    <mergeCell ref="E8:I8"/>
    <mergeCell ref="B14:B15"/>
    <mergeCell ref="C14:C15"/>
    <mergeCell ref="D14:D15"/>
    <mergeCell ref="A8:A9"/>
    <mergeCell ref="B8:B9"/>
    <mergeCell ref="A16:A17"/>
    <mergeCell ref="B24:B25"/>
    <mergeCell ref="B16:B17"/>
    <mergeCell ref="B18:B19"/>
    <mergeCell ref="A18:A19"/>
    <mergeCell ref="A20:A21"/>
    <mergeCell ref="B20:B21"/>
    <mergeCell ref="A40:A41"/>
    <mergeCell ref="A42:A43"/>
    <mergeCell ref="A44:A45"/>
    <mergeCell ref="A46:A47"/>
    <mergeCell ref="A48:A49"/>
    <mergeCell ref="A30:A31"/>
    <mergeCell ref="A32:A33"/>
    <mergeCell ref="A34:A35"/>
    <mergeCell ref="A36:A37"/>
    <mergeCell ref="B61:I61"/>
    <mergeCell ref="E58:I59"/>
    <mergeCell ref="B12:B13"/>
    <mergeCell ref="C12:C13"/>
    <mergeCell ref="D8:D9"/>
    <mergeCell ref="B10:B11"/>
    <mergeCell ref="C10:C11"/>
    <mergeCell ref="D10:D11"/>
    <mergeCell ref="D12:D13"/>
    <mergeCell ref="A59:C59"/>
    <mergeCell ref="A53:D53"/>
    <mergeCell ref="A54:D54"/>
    <mergeCell ref="A55:D55"/>
    <mergeCell ref="A56:D56"/>
    <mergeCell ref="A57:D57"/>
    <mergeCell ref="A52:B52"/>
    <mergeCell ref="A60:B60"/>
    <mergeCell ref="B22:B23"/>
    <mergeCell ref="A22:A23"/>
    <mergeCell ref="A24:A25"/>
    <mergeCell ref="A26:A27"/>
    <mergeCell ref="A28:A29"/>
    <mergeCell ref="B28:B29"/>
    <mergeCell ref="B26:B27"/>
    <mergeCell ref="A38:A39"/>
    <mergeCell ref="B38:B39"/>
    <mergeCell ref="B36:B37"/>
    <mergeCell ref="B34:B35"/>
    <mergeCell ref="B32:B33"/>
    <mergeCell ref="B30:B31"/>
    <mergeCell ref="B48:B49"/>
    <mergeCell ref="B46:B47"/>
    <mergeCell ref="B44:B45"/>
    <mergeCell ref="B42:B43"/>
    <mergeCell ref="B40:B41"/>
    <mergeCell ref="C44:C45"/>
    <mergeCell ref="C26:C27"/>
    <mergeCell ref="C28:C29"/>
    <mergeCell ref="C30:C31"/>
    <mergeCell ref="C32:C33"/>
    <mergeCell ref="C34:C35"/>
    <mergeCell ref="C16:C17"/>
    <mergeCell ref="C18:C19"/>
    <mergeCell ref="C20:C21"/>
    <mergeCell ref="C22:C23"/>
    <mergeCell ref="C24:C25"/>
    <mergeCell ref="D44:D45"/>
    <mergeCell ref="D46:D47"/>
    <mergeCell ref="D48:D49"/>
    <mergeCell ref="J51:J52"/>
    <mergeCell ref="C46:C47"/>
    <mergeCell ref="C48:C49"/>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C36:C37"/>
    <mergeCell ref="C38:C39"/>
    <mergeCell ref="C40:C41"/>
    <mergeCell ref="C42:C43"/>
  </mergeCells>
  <phoneticPr fontId="37" type="noConversion"/>
  <printOptions horizontalCentered="1"/>
  <pageMargins left="0" right="0" top="0.70866141732283472" bottom="0.43307086614173229" header="0.31496062992125984" footer="0.11811023622047245"/>
  <pageSetup paperSize="9" scale="90" orientation="landscape" verticalDpi="0" r:id="rId1"/>
  <headerFooter>
    <oddHeader>&amp;RFls.:________
Processo n.º 23069.160399/2021-21</oddHead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Orçamento</vt:lpstr>
      <vt:lpstr>Cronograma</vt:lpstr>
      <vt:lpstr>Cronograma!Area_de_impressao</vt:lpstr>
      <vt:lpstr>Orçamento!Area_de_impressao</vt:lpstr>
      <vt:lpstr>Cronograma!Titulos_de_impressao</vt:lpstr>
      <vt:lpstr>Orçamento!Titulos_de_impressao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ARISTOCLES</cp:lastModifiedBy>
  <cp:lastPrinted>2021-10-27T12:47:56Z</cp:lastPrinted>
  <dcterms:created xsi:type="dcterms:W3CDTF">2009-04-27T20:33:58Z</dcterms:created>
  <dcterms:modified xsi:type="dcterms:W3CDTF">2021-10-27T12:49:08Z</dcterms:modified>
</cp:coreProperties>
</file>