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CON JP\2021\Licitacoes\Outsourcing Impressão\2021\"/>
    </mc:Choice>
  </mc:AlternateContent>
  <xr:revisionPtr revIDLastSave="0" documentId="13_ncr:1_{0A2A1016-3EB4-4605-B12A-058FC79381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oposta de Precos" sheetId="2" r:id="rId1"/>
    <sheet name="Banco de Precos" sheetId="3" r:id="rId2"/>
  </sheets>
  <definedNames>
    <definedName name="_xlnm._FilterDatabase" localSheetId="1" hidden="1">'Banco de Precos'!#REF!</definedName>
    <definedName name="_xlnm._FilterDatabase" localSheetId="0" hidden="1">'Proposta de Precos'!#REF!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2" l="1"/>
  <c r="I39" i="2"/>
  <c r="J39" i="2"/>
  <c r="H39" i="2"/>
  <c r="H38" i="2" l="1"/>
  <c r="J38" i="2" s="1"/>
  <c r="F16" i="2"/>
  <c r="H16" i="2" s="1"/>
  <c r="I38" i="2" l="1"/>
  <c r="E31" i="2"/>
  <c r="E30" i="2"/>
  <c r="E27" i="2"/>
  <c r="E25" i="2"/>
  <c r="E29" i="2"/>
  <c r="E26" i="2"/>
  <c r="G9" i="2" l="1"/>
  <c r="F31" i="2" l="1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2" i="2"/>
  <c r="H22" i="2" s="1"/>
  <c r="J22" i="2" s="1"/>
  <c r="F21" i="2"/>
  <c r="H21" i="2" s="1"/>
  <c r="J21" i="2" s="1"/>
  <c r="F20" i="2"/>
  <c r="H20" i="2" s="1"/>
  <c r="J20" i="2" s="1"/>
  <c r="F19" i="2"/>
  <c r="H19" i="2" s="1"/>
  <c r="J19" i="2" s="1"/>
  <c r="F18" i="2"/>
  <c r="H18" i="2" s="1"/>
  <c r="I18" i="2" s="1"/>
  <c r="F17" i="2"/>
  <c r="H17" i="2" s="1"/>
  <c r="J17" i="2" s="1"/>
  <c r="J16" i="2"/>
  <c r="F15" i="2"/>
  <c r="F13" i="2"/>
  <c r="H13" i="2" s="1"/>
  <c r="J13" i="2" s="1"/>
  <c r="F12" i="2"/>
  <c r="H12" i="2" s="1"/>
  <c r="F11" i="2"/>
  <c r="H11" i="2" s="1"/>
  <c r="F10" i="2"/>
  <c r="F8" i="2"/>
  <c r="H8" i="2" s="1"/>
  <c r="J8" i="2" s="1"/>
  <c r="F7" i="2"/>
  <c r="H7" i="2" s="1"/>
  <c r="I7" i="2" s="1"/>
  <c r="F24" i="3"/>
  <c r="F25" i="3"/>
  <c r="F26" i="3"/>
  <c r="F27" i="3"/>
  <c r="F28" i="3"/>
  <c r="F29" i="3"/>
  <c r="F30" i="3"/>
  <c r="F23" i="3"/>
  <c r="F15" i="3"/>
  <c r="F16" i="3"/>
  <c r="F17" i="3"/>
  <c r="F18" i="3"/>
  <c r="F19" i="3"/>
  <c r="F20" i="3"/>
  <c r="F21" i="3"/>
  <c r="F14" i="3"/>
  <c r="F10" i="3"/>
  <c r="F11" i="3"/>
  <c r="F12" i="3"/>
  <c r="F9" i="3"/>
  <c r="F7" i="3"/>
  <c r="F6" i="3"/>
  <c r="I31" i="2" l="1"/>
  <c r="J31" i="2"/>
  <c r="I30" i="2"/>
  <c r="J30" i="2"/>
  <c r="I27" i="2"/>
  <c r="J27" i="2"/>
  <c r="F23" i="2"/>
  <c r="I25" i="2"/>
  <c r="J25" i="2"/>
  <c r="I29" i="2"/>
  <c r="J29" i="2"/>
  <c r="J26" i="2"/>
  <c r="I26" i="2"/>
  <c r="F32" i="2"/>
  <c r="J11" i="2"/>
  <c r="I11" i="2"/>
  <c r="F14" i="2"/>
  <c r="I28" i="2"/>
  <c r="J28" i="2"/>
  <c r="H32" i="2"/>
  <c r="I24" i="2"/>
  <c r="J24" i="2"/>
  <c r="H15" i="2"/>
  <c r="I15" i="2" s="1"/>
  <c r="J12" i="2"/>
  <c r="I12" i="2"/>
  <c r="H10" i="2"/>
  <c r="H14" i="2" s="1"/>
  <c r="F13" i="3"/>
  <c r="F9" i="2"/>
  <c r="J7" i="2"/>
  <c r="J9" i="2" s="1"/>
  <c r="I22" i="2"/>
  <c r="I21" i="2"/>
  <c r="I20" i="2"/>
  <c r="I19" i="2"/>
  <c r="J18" i="2"/>
  <c r="I17" i="2"/>
  <c r="I16" i="2"/>
  <c r="I13" i="2"/>
  <c r="H9" i="2"/>
  <c r="I8" i="2"/>
  <c r="I9" i="2" s="1"/>
  <c r="F8" i="3"/>
  <c r="F31" i="3"/>
  <c r="F22" i="3"/>
  <c r="H23" i="2" l="1"/>
  <c r="H33" i="2" s="1"/>
  <c r="J15" i="2"/>
  <c r="J23" i="2" s="1"/>
  <c r="J32" i="2"/>
  <c r="I32" i="2"/>
  <c r="J10" i="2"/>
  <c r="J14" i="2" s="1"/>
  <c r="I10" i="2"/>
  <c r="I14" i="2" s="1"/>
  <c r="I23" i="2"/>
  <c r="J33" i="2" l="1"/>
  <c r="I33" i="2"/>
</calcChain>
</file>

<file path=xl/sharedStrings.xml><?xml version="1.0" encoding="utf-8"?>
<sst xmlns="http://schemas.openxmlformats.org/spreadsheetml/2006/main" count="93" uniqueCount="49">
  <si>
    <t>PRÓ-REITORIA DE ADMINISTRAÇÃO</t>
  </si>
  <si>
    <t>COORDENAÇÃO DE CONTRATOS</t>
  </si>
  <si>
    <t>ITEM 1 - EQUIPAMENTO, FRANQUIA E IMPRESSÃO EXTRA MÊS</t>
  </si>
  <si>
    <t>ITEM 2 - EQUIPAMENTO, FRANQUIA E IMPRESSÃO EXTRA MÊS</t>
  </si>
  <si>
    <t>ITEM 3 - EQUIPAMENTO, FRANQUIA E IMPRESSÃO EXTRA MÊS</t>
  </si>
  <si>
    <t>ITEM 4 - EQUIPAMENTO, FRANQUIA E IMPRESSÃO EXTRA MÊS</t>
  </si>
  <si>
    <t>ITEM [A]</t>
  </si>
  <si>
    <t>DESCRIÇÃO [B]</t>
  </si>
  <si>
    <t>FRANQUIA POR EQUIP [C]</t>
  </si>
  <si>
    <t>Franquia PB</t>
  </si>
  <si>
    <t>Extra PB</t>
  </si>
  <si>
    <t>Franquia Color</t>
  </si>
  <si>
    <t>Extra Color</t>
  </si>
  <si>
    <t>Franquia PB A4</t>
  </si>
  <si>
    <t>Franquia PB A3</t>
  </si>
  <si>
    <t>Franquia Color A4</t>
  </si>
  <si>
    <t>Franquia Color A3</t>
  </si>
  <si>
    <t>Extra PB A4</t>
  </si>
  <si>
    <t>Extra Color A4</t>
  </si>
  <si>
    <t>Extra PB A3</t>
  </si>
  <si>
    <t>Extra Color A3</t>
  </si>
  <si>
    <t>VALOR MÉDIO UNITÁRIO FOLHA [D]</t>
  </si>
  <si>
    <t>VALOR TOTAL PÁG. MÊS [E]</t>
  </si>
  <si>
    <t>QTDADE EQUIPAMENTOS [G]</t>
  </si>
  <si>
    <t>QUANT. PÁG. [D]</t>
  </si>
  <si>
    <t>VALOR UNITÁRIO PÁG. [E]</t>
  </si>
  <si>
    <t>VALOR MENSAL PÁG [F]</t>
  </si>
  <si>
    <t>VALOR TOTAL PÁG. MÊS [H]</t>
  </si>
  <si>
    <t>VALOR ANUAL PÁG. [I]</t>
  </si>
  <si>
    <t>VALOR 48 MESES PÁG. [J]</t>
  </si>
  <si>
    <t>ANEXO III -A PLANILHA ANALÍTICA PARA ORÇAMENTO</t>
  </si>
  <si>
    <t>ANEXO III-B PLANILHA ANALÍTICA PARA ORÇAMENTO</t>
  </si>
  <si>
    <t>Equipamento Multifuncional TIPO III (A3 POLICROMÁTICO) Produção Mensal por equipamento. 60.000</t>
  </si>
  <si>
    <t>Equipamento Multifuncional TIPO IV (A3 POLICROMÁTICO) Produção Mensal por equipamento 40.000</t>
  </si>
  <si>
    <t>Equipamento Multifuncional TIPO II (A4 POLICROMÁTICO) Produção Mensal por equipamento. 5000 pág.</t>
  </si>
  <si>
    <t>Equipamento Multifuncional TIPO I (A4 MONOCROMÁTICO) com Produção Mensal por equipamento de 5000 pág (PB)</t>
  </si>
  <si>
    <t>Equipamento Multifuncional TIPO III (A3 POLICROMÁTICO) Podução Mensal por equipamento. 60.000</t>
  </si>
  <si>
    <t>Item</t>
  </si>
  <si>
    <t>Descrição</t>
  </si>
  <si>
    <t>Quantidade</t>
  </si>
  <si>
    <t>Valor mensal</t>
  </si>
  <si>
    <t>Valor anual</t>
  </si>
  <si>
    <t>Valor 48 meses</t>
  </si>
  <si>
    <t>Valor Unitário</t>
  </si>
  <si>
    <t xml:space="preserve">Scanner de mesa profissional com manutenção preventiva e corretiva, atendendo, no mínimo os seguintes requisitos: 
Digitalização simultânea frente e verso da folha; Alimentador Automático de Documentos (ADF); Capacidade do ADF: 80 folhas; Equipamentos que aceitam documentos de diversos tamanhos e gramaturas, como carteiras de identidade e cartões em relevo, A4 e A3. Gramatura do papel de 30 a 400 g/m2; Velocidade mínima de 60ppm/120 ipm com folhas A4; Resolução ótica de 600 dpi; Modos de digitalização simplex, duplex, colorido, tons de cinza e preto/branco; Volume diário de trabalho mínimo: 2.000 folhas; Interface de conexão: USB 2.0 ou superior; Alinhamento automático da imagem (Automaticamente rotacionar e centralizar as imagens digitalizadas gerando um arquivo PDF com as páginas devidamente alinhadas); Detecção e correção automática da orientação do documento; Detecção automática do tamanho do documento digitalizado; Detecção automática de cor; Remoção eletrônica de cor; Realce de imagem (brilho, contraste e nitidez); Remoção automática de páginas em branco; Preenchimento de orifícios; Remoção de tramas (Moiré); Formatos de saída: PDF, PDF pesquisável e JPEG; Tecnologia que permita um melhor reconhecimento eletrônico dos caracteres (OCR) da imagem digitalizada; Vir acompanhada de software de reconhecimento de caracteres (OCR) em português; Compatibilidade com o sistema operacional Windows 10 64 bits e com o aplicativo Adobe Acrobat Pro. A mesa digitalizadora poderá ser integrada de fábrica ou se integrar ao scanner na forma de acessório.  </t>
  </si>
  <si>
    <t>LOTE 1 - (Itens 1 à 4)</t>
  </si>
  <si>
    <t>LOTE 2 (Item 5)</t>
  </si>
  <si>
    <t>VALOR TOTAL MÁXIMO ESTIMADO LOTE 2</t>
  </si>
  <si>
    <t>VALOR TOTAL MÁXIMO ESTIMADO LOTE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</si>
</sst>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justify" vertical="center" wrapText="1"/>
    </xf>
    <xf numFmtId="0" fontId="0" fillId="0" borderId="4" xfId="0" applyBorder="1" applyAlignment="1">
      <alignment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/>
    </xf>
    <xf numFmtId="44" fontId="5" fillId="0" borderId="5" xfId="1" applyFont="1" applyBorder="1" applyAlignment="1">
      <alignment horizontal="center" vertical="center"/>
    </xf>
    <xf numFmtId="44" fontId="5" fillId="0" borderId="16" xfId="1" applyFont="1" applyBorder="1" applyAlignment="1">
      <alignment horizontal="center" vertical="center"/>
    </xf>
    <xf numFmtId="44" fontId="4" fillId="3" borderId="7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65" fontId="4" fillId="3" borderId="9" xfId="0" applyNumberFormat="1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16" xfId="0" applyNumberFormat="1" applyFont="1" applyBorder="1" applyAlignment="1">
      <alignment horizontal="center" vertical="center"/>
    </xf>
    <xf numFmtId="44" fontId="4" fillId="3" borderId="8" xfId="1" applyFont="1" applyFill="1" applyBorder="1" applyAlignment="1">
      <alignment horizontal="center" vertical="center"/>
    </xf>
    <xf numFmtId="44" fontId="2" fillId="3" borderId="8" xfId="0" applyNumberFormat="1" applyFont="1" applyFill="1" applyBorder="1" applyAlignment="1">
      <alignment horizontal="center" vertical="center"/>
    </xf>
    <xf numFmtId="44" fontId="2" fillId="3" borderId="9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3" borderId="8" xfId="1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44" fontId="6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6" fillId="3" borderId="0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D93CA-F6F0-4609-BB5E-996988152E41}">
  <sheetPr>
    <pageSetUpPr fitToPage="1"/>
  </sheetPr>
  <dimension ref="A1:K39"/>
  <sheetViews>
    <sheetView tabSelected="1" topLeftCell="A36" zoomScale="70" zoomScaleNormal="70" zoomScaleSheetLayoutView="80" workbookViewId="0">
      <selection activeCell="B38" sqref="B38:E38"/>
    </sheetView>
  </sheetViews>
  <sheetFormatPr defaultColWidth="9.140625" defaultRowHeight="12.75" x14ac:dyDescent="0.2"/>
  <cols>
    <col min="1" max="1" width="6.42578125" style="1" customWidth="1"/>
    <col min="2" max="2" width="24.28515625" style="2" customWidth="1"/>
    <col min="3" max="3" width="14.7109375" style="2" customWidth="1"/>
    <col min="4" max="4" width="10.28515625" style="8" customWidth="1"/>
    <col min="5" max="5" width="9.7109375" style="3" customWidth="1"/>
    <col min="6" max="6" width="19.28515625" style="7" bestFit="1" customWidth="1"/>
    <col min="7" max="7" width="14.140625" style="41" customWidth="1"/>
    <col min="8" max="8" width="20.28515625" style="9" bestFit="1" customWidth="1"/>
    <col min="9" max="9" width="23.140625" style="9" bestFit="1" customWidth="1"/>
    <col min="10" max="10" width="24.5703125" style="9" bestFit="1" customWidth="1"/>
    <col min="11" max="11" width="16" style="1" bestFit="1" customWidth="1"/>
    <col min="12" max="16384" width="9.140625" style="1"/>
  </cols>
  <sheetData>
    <row r="1" spans="1:11" ht="13.9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46"/>
    </row>
    <row r="2" spans="1:11" ht="13.9" customHeight="1" x14ac:dyDescent="0.2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46"/>
    </row>
    <row r="3" spans="1:11" ht="13.9" customHeight="1" x14ac:dyDescent="0.2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46"/>
    </row>
    <row r="4" spans="1:11" ht="13.9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6"/>
    </row>
    <row r="5" spans="1:11" ht="15.75" thickBot="1" x14ac:dyDescent="0.3">
      <c r="A5" s="74" t="s">
        <v>45</v>
      </c>
      <c r="B5" s="74"/>
      <c r="C5" s="74"/>
      <c r="D5" s="74"/>
      <c r="E5" s="74"/>
      <c r="F5" s="74"/>
      <c r="G5" s="74"/>
      <c r="H5" s="74"/>
      <c r="I5" s="74"/>
      <c r="J5" s="74"/>
    </row>
    <row r="6" spans="1:11" ht="60.75" thickBot="1" x14ac:dyDescent="0.25">
      <c r="A6" s="11" t="s">
        <v>6</v>
      </c>
      <c r="B6" s="12" t="s">
        <v>7</v>
      </c>
      <c r="C6" s="13" t="s">
        <v>8</v>
      </c>
      <c r="D6" s="12" t="s">
        <v>24</v>
      </c>
      <c r="E6" s="12" t="s">
        <v>25</v>
      </c>
      <c r="F6" s="12" t="s">
        <v>26</v>
      </c>
      <c r="G6" s="42" t="s">
        <v>23</v>
      </c>
      <c r="H6" s="12" t="s">
        <v>27</v>
      </c>
      <c r="I6" s="12" t="s">
        <v>28</v>
      </c>
      <c r="J6" s="14" t="s">
        <v>29</v>
      </c>
    </row>
    <row r="7" spans="1:11" ht="34.9" customHeight="1" x14ac:dyDescent="0.25">
      <c r="A7" s="65">
        <v>1</v>
      </c>
      <c r="B7" s="62" t="s">
        <v>35</v>
      </c>
      <c r="C7" s="6" t="s">
        <v>9</v>
      </c>
      <c r="D7" s="22">
        <v>3000</v>
      </c>
      <c r="E7" s="23">
        <v>0.11</v>
      </c>
      <c r="F7" s="31">
        <f>E7*D7</f>
        <v>330</v>
      </c>
      <c r="G7" s="32">
        <v>205</v>
      </c>
      <c r="H7" s="33">
        <f>G7*F7</f>
        <v>67650</v>
      </c>
      <c r="I7" s="33">
        <f>12*H7</f>
        <v>811800</v>
      </c>
      <c r="J7" s="34">
        <f>48*H7</f>
        <v>3247200</v>
      </c>
    </row>
    <row r="8" spans="1:11" ht="52.9" customHeight="1" x14ac:dyDescent="0.2">
      <c r="A8" s="66"/>
      <c r="B8" s="63"/>
      <c r="C8" s="5" t="s">
        <v>10</v>
      </c>
      <c r="D8" s="21">
        <v>2000</v>
      </c>
      <c r="E8" s="19">
        <v>0.1</v>
      </c>
      <c r="F8" s="20">
        <f>E8*D8</f>
        <v>200</v>
      </c>
      <c r="G8" s="29">
        <v>205</v>
      </c>
      <c r="H8" s="30">
        <f>G8*F8</f>
        <v>41000</v>
      </c>
      <c r="I8" s="30">
        <f>12*H8</f>
        <v>492000</v>
      </c>
      <c r="J8" s="35">
        <f>48*H8</f>
        <v>1968000</v>
      </c>
    </row>
    <row r="9" spans="1:11" ht="30" customHeight="1" thickBot="1" x14ac:dyDescent="0.25">
      <c r="A9" s="67"/>
      <c r="B9" s="64" t="s">
        <v>2</v>
      </c>
      <c r="C9" s="64"/>
      <c r="D9" s="64"/>
      <c r="E9" s="64"/>
      <c r="F9" s="36">
        <f>F7+F8</f>
        <v>530</v>
      </c>
      <c r="G9" s="43">
        <f>G8</f>
        <v>205</v>
      </c>
      <c r="H9" s="37">
        <f>SUM(H7:H8)</f>
        <v>108650</v>
      </c>
      <c r="I9" s="37">
        <f t="shared" ref="I9:J9" si="0">SUM(I7:I8)</f>
        <v>1303800</v>
      </c>
      <c r="J9" s="38">
        <f t="shared" si="0"/>
        <v>5215200</v>
      </c>
    </row>
    <row r="10" spans="1:11" ht="15" x14ac:dyDescent="0.25">
      <c r="A10" s="65">
        <v>2</v>
      </c>
      <c r="B10" s="62" t="s">
        <v>34</v>
      </c>
      <c r="C10" s="6" t="s">
        <v>9</v>
      </c>
      <c r="D10" s="22">
        <v>2400</v>
      </c>
      <c r="E10" s="23">
        <v>0.11</v>
      </c>
      <c r="F10" s="31">
        <f>E10*D10</f>
        <v>264</v>
      </c>
      <c r="G10" s="32">
        <v>17</v>
      </c>
      <c r="H10" s="33">
        <f>G10*F10</f>
        <v>4488</v>
      </c>
      <c r="I10" s="33">
        <f>12*H10</f>
        <v>53856</v>
      </c>
      <c r="J10" s="34">
        <f>48*H10</f>
        <v>215424</v>
      </c>
    </row>
    <row r="11" spans="1:11" ht="15" x14ac:dyDescent="0.2">
      <c r="A11" s="66"/>
      <c r="B11" s="63"/>
      <c r="C11" s="5" t="s">
        <v>11</v>
      </c>
      <c r="D11" s="21">
        <v>600</v>
      </c>
      <c r="E11" s="19">
        <v>0.44</v>
      </c>
      <c r="F11" s="20">
        <f t="shared" ref="F11:F13" si="1">E11*D11</f>
        <v>264</v>
      </c>
      <c r="G11" s="29">
        <v>17</v>
      </c>
      <c r="H11" s="30">
        <f t="shared" ref="H11:H13" si="2">G11*F11</f>
        <v>4488</v>
      </c>
      <c r="I11" s="30">
        <f t="shared" ref="I11:I12" si="3">12*H11</f>
        <v>53856</v>
      </c>
      <c r="J11" s="35">
        <f t="shared" ref="J11:J13" si="4">48*H11</f>
        <v>215424</v>
      </c>
    </row>
    <row r="12" spans="1:11" ht="15" x14ac:dyDescent="0.2">
      <c r="A12" s="66"/>
      <c r="B12" s="63"/>
      <c r="C12" s="5" t="s">
        <v>10</v>
      </c>
      <c r="D12" s="21">
        <v>1600</v>
      </c>
      <c r="E12" s="19">
        <v>0.1</v>
      </c>
      <c r="F12" s="20">
        <f t="shared" si="1"/>
        <v>160</v>
      </c>
      <c r="G12" s="29">
        <v>17</v>
      </c>
      <c r="H12" s="30">
        <f t="shared" si="2"/>
        <v>2720</v>
      </c>
      <c r="I12" s="30">
        <f t="shared" si="3"/>
        <v>32640</v>
      </c>
      <c r="J12" s="35">
        <f t="shared" si="4"/>
        <v>130560</v>
      </c>
    </row>
    <row r="13" spans="1:11" ht="46.9" customHeight="1" x14ac:dyDescent="0.2">
      <c r="A13" s="66"/>
      <c r="B13" s="63"/>
      <c r="C13" s="5" t="s">
        <v>12</v>
      </c>
      <c r="D13" s="21">
        <v>400</v>
      </c>
      <c r="E13" s="19">
        <v>0.4</v>
      </c>
      <c r="F13" s="20">
        <f t="shared" si="1"/>
        <v>160</v>
      </c>
      <c r="G13" s="29">
        <v>17</v>
      </c>
      <c r="H13" s="30">
        <f t="shared" si="2"/>
        <v>2720</v>
      </c>
      <c r="I13" s="30">
        <f>12*H13</f>
        <v>32640</v>
      </c>
      <c r="J13" s="35">
        <f t="shared" si="4"/>
        <v>130560</v>
      </c>
    </row>
    <row r="14" spans="1:11" ht="15.75" thickBot="1" x14ac:dyDescent="0.25">
      <c r="A14" s="67"/>
      <c r="B14" s="68" t="s">
        <v>3</v>
      </c>
      <c r="C14" s="68"/>
      <c r="D14" s="68"/>
      <c r="E14" s="68"/>
      <c r="F14" s="36">
        <f>SUM(F10:F13)</f>
        <v>848</v>
      </c>
      <c r="G14" s="43">
        <v>17</v>
      </c>
      <c r="H14" s="37">
        <f>SUM(H10:H13)</f>
        <v>14416</v>
      </c>
      <c r="I14" s="37">
        <f>SUM(I10:I13)</f>
        <v>172992</v>
      </c>
      <c r="J14" s="38">
        <f>SUM(J10:J13)</f>
        <v>691968</v>
      </c>
    </row>
    <row r="15" spans="1:11" ht="15" x14ac:dyDescent="0.25">
      <c r="A15" s="65">
        <v>3</v>
      </c>
      <c r="B15" s="62" t="s">
        <v>32</v>
      </c>
      <c r="C15" s="6" t="s">
        <v>13</v>
      </c>
      <c r="D15" s="22">
        <v>24000</v>
      </c>
      <c r="E15" s="23">
        <v>0.11</v>
      </c>
      <c r="F15" s="31">
        <f>E15*D15</f>
        <v>2640</v>
      </c>
      <c r="G15" s="32">
        <v>10</v>
      </c>
      <c r="H15" s="33">
        <f>G15*F15</f>
        <v>26400</v>
      </c>
      <c r="I15" s="33">
        <f>12*H15</f>
        <v>316800</v>
      </c>
      <c r="J15" s="34">
        <f t="shared" ref="J15" si="5">48*H15</f>
        <v>1267200</v>
      </c>
    </row>
    <row r="16" spans="1:11" ht="15" x14ac:dyDescent="0.25">
      <c r="A16" s="66"/>
      <c r="B16" s="63"/>
      <c r="C16" s="4" t="s">
        <v>14</v>
      </c>
      <c r="D16" s="18">
        <v>4000</v>
      </c>
      <c r="E16" s="19">
        <v>0.2</v>
      </c>
      <c r="F16" s="20">
        <f>E16*D16</f>
        <v>800</v>
      </c>
      <c r="G16" s="29">
        <v>10</v>
      </c>
      <c r="H16" s="30">
        <f>G16*F16</f>
        <v>8000</v>
      </c>
      <c r="I16" s="30">
        <f t="shared" ref="I16:I31" si="6">12*H16</f>
        <v>96000</v>
      </c>
      <c r="J16" s="35">
        <f t="shared" ref="J16:J22" si="7">48*H16</f>
        <v>384000</v>
      </c>
    </row>
    <row r="17" spans="1:10" ht="30" x14ac:dyDescent="0.2">
      <c r="A17" s="66"/>
      <c r="B17" s="63"/>
      <c r="C17" s="5" t="s">
        <v>15</v>
      </c>
      <c r="D17" s="18">
        <v>4000</v>
      </c>
      <c r="E17" s="19">
        <v>0.44</v>
      </c>
      <c r="F17" s="20">
        <f t="shared" ref="F17:F22" si="8">E17*D17</f>
        <v>1760</v>
      </c>
      <c r="G17" s="29">
        <v>10</v>
      </c>
      <c r="H17" s="30">
        <f t="shared" ref="H17:H22" si="9">G17*F17</f>
        <v>17600</v>
      </c>
      <c r="I17" s="30">
        <f t="shared" si="6"/>
        <v>211200</v>
      </c>
      <c r="J17" s="35">
        <f t="shared" si="7"/>
        <v>844800</v>
      </c>
    </row>
    <row r="18" spans="1:10" ht="30" x14ac:dyDescent="0.2">
      <c r="A18" s="66"/>
      <c r="B18" s="63"/>
      <c r="C18" s="5" t="s">
        <v>16</v>
      </c>
      <c r="D18" s="18">
        <v>4000</v>
      </c>
      <c r="E18" s="19">
        <v>0.79</v>
      </c>
      <c r="F18" s="20">
        <f t="shared" si="8"/>
        <v>3160</v>
      </c>
      <c r="G18" s="29">
        <v>10</v>
      </c>
      <c r="H18" s="30">
        <f t="shared" si="9"/>
        <v>31600</v>
      </c>
      <c r="I18" s="30">
        <f t="shared" si="6"/>
        <v>379200</v>
      </c>
      <c r="J18" s="35">
        <f t="shared" si="7"/>
        <v>1516800</v>
      </c>
    </row>
    <row r="19" spans="1:10" ht="15" x14ac:dyDescent="0.2">
      <c r="A19" s="66"/>
      <c r="B19" s="63"/>
      <c r="C19" s="27" t="s">
        <v>17</v>
      </c>
      <c r="D19" s="18">
        <v>18000</v>
      </c>
      <c r="E19" s="19">
        <v>0.1</v>
      </c>
      <c r="F19" s="20">
        <f t="shared" si="8"/>
        <v>1800</v>
      </c>
      <c r="G19" s="29">
        <v>10</v>
      </c>
      <c r="H19" s="30">
        <f t="shared" si="9"/>
        <v>18000</v>
      </c>
      <c r="I19" s="30">
        <f t="shared" si="6"/>
        <v>216000</v>
      </c>
      <c r="J19" s="35">
        <f t="shared" si="7"/>
        <v>864000</v>
      </c>
    </row>
    <row r="20" spans="1:10" ht="15" x14ac:dyDescent="0.2">
      <c r="A20" s="66"/>
      <c r="B20" s="63"/>
      <c r="C20" s="5" t="s">
        <v>18</v>
      </c>
      <c r="D20" s="21">
        <v>2000</v>
      </c>
      <c r="E20" s="19">
        <v>0.4</v>
      </c>
      <c r="F20" s="20">
        <f t="shared" si="8"/>
        <v>800</v>
      </c>
      <c r="G20" s="29">
        <v>10</v>
      </c>
      <c r="H20" s="30">
        <f t="shared" si="9"/>
        <v>8000</v>
      </c>
      <c r="I20" s="30">
        <f t="shared" si="6"/>
        <v>96000</v>
      </c>
      <c r="J20" s="35">
        <f t="shared" si="7"/>
        <v>384000</v>
      </c>
    </row>
    <row r="21" spans="1:10" ht="15" x14ac:dyDescent="0.2">
      <c r="A21" s="66"/>
      <c r="B21" s="63"/>
      <c r="C21" s="27" t="s">
        <v>19</v>
      </c>
      <c r="D21" s="21">
        <v>2000</v>
      </c>
      <c r="E21" s="19">
        <v>0.1</v>
      </c>
      <c r="F21" s="20">
        <f t="shared" si="8"/>
        <v>200</v>
      </c>
      <c r="G21" s="29">
        <v>10</v>
      </c>
      <c r="H21" s="30">
        <f t="shared" si="9"/>
        <v>2000</v>
      </c>
      <c r="I21" s="30">
        <f t="shared" si="6"/>
        <v>24000</v>
      </c>
      <c r="J21" s="35">
        <f t="shared" si="7"/>
        <v>96000</v>
      </c>
    </row>
    <row r="22" spans="1:10" ht="15" x14ac:dyDescent="0.2">
      <c r="A22" s="66"/>
      <c r="B22" s="63"/>
      <c r="C22" s="5" t="s">
        <v>20</v>
      </c>
      <c r="D22" s="21">
        <v>2000</v>
      </c>
      <c r="E22" s="19">
        <v>0.44</v>
      </c>
      <c r="F22" s="20">
        <f t="shared" si="8"/>
        <v>880</v>
      </c>
      <c r="G22" s="29">
        <v>10</v>
      </c>
      <c r="H22" s="30">
        <f t="shared" si="9"/>
        <v>8800</v>
      </c>
      <c r="I22" s="30">
        <f t="shared" si="6"/>
        <v>105600</v>
      </c>
      <c r="J22" s="35">
        <f t="shared" si="7"/>
        <v>422400</v>
      </c>
    </row>
    <row r="23" spans="1:10" ht="31.9" customHeight="1" thickBot="1" x14ac:dyDescent="0.25">
      <c r="A23" s="67"/>
      <c r="B23" s="64" t="s">
        <v>4</v>
      </c>
      <c r="C23" s="64"/>
      <c r="D23" s="64"/>
      <c r="E23" s="64"/>
      <c r="F23" s="36">
        <f>SUM(F15:F22)</f>
        <v>12040</v>
      </c>
      <c r="G23" s="43">
        <v>10</v>
      </c>
      <c r="H23" s="37">
        <f>SUM(H15:H22)</f>
        <v>120400</v>
      </c>
      <c r="I23" s="37">
        <f>SUM(I15:I22)</f>
        <v>1444800</v>
      </c>
      <c r="J23" s="38">
        <f>SUM(J15:J22)</f>
        <v>5779200</v>
      </c>
    </row>
    <row r="24" spans="1:10" ht="15" x14ac:dyDescent="0.25">
      <c r="A24" s="65">
        <v>4</v>
      </c>
      <c r="B24" s="62" t="s">
        <v>33</v>
      </c>
      <c r="C24" s="6" t="s">
        <v>13</v>
      </c>
      <c r="D24" s="22">
        <v>18000</v>
      </c>
      <c r="E24" s="23">
        <v>0.11</v>
      </c>
      <c r="F24" s="31">
        <f>E24*D24</f>
        <v>1980</v>
      </c>
      <c r="G24" s="32">
        <v>11</v>
      </c>
      <c r="H24" s="33">
        <f>G24*F24</f>
        <v>21780</v>
      </c>
      <c r="I24" s="33">
        <f t="shared" si="6"/>
        <v>261360</v>
      </c>
      <c r="J24" s="34">
        <f t="shared" ref="J24" si="10">48*H24</f>
        <v>1045440</v>
      </c>
    </row>
    <row r="25" spans="1:10" ht="15" x14ac:dyDescent="0.25">
      <c r="A25" s="66"/>
      <c r="B25" s="63"/>
      <c r="C25" s="4" t="s">
        <v>14</v>
      </c>
      <c r="D25" s="18">
        <v>3000</v>
      </c>
      <c r="E25" s="19">
        <f>E16</f>
        <v>0.2</v>
      </c>
      <c r="F25" s="20">
        <f t="shared" ref="F25:F31" si="11">E25*D25</f>
        <v>600</v>
      </c>
      <c r="G25" s="29">
        <v>11</v>
      </c>
      <c r="H25" s="30">
        <f t="shared" ref="H25:H31" si="12">G25*F25</f>
        <v>6600</v>
      </c>
      <c r="I25" s="30">
        <f t="shared" si="6"/>
        <v>79200</v>
      </c>
      <c r="J25" s="35">
        <f t="shared" ref="J25:J31" si="13">48*H25</f>
        <v>316800</v>
      </c>
    </row>
    <row r="26" spans="1:10" ht="30" x14ac:dyDescent="0.2">
      <c r="A26" s="66"/>
      <c r="B26" s="63"/>
      <c r="C26" s="5" t="s">
        <v>15</v>
      </c>
      <c r="D26" s="18">
        <v>1500</v>
      </c>
      <c r="E26" s="19">
        <f>E17</f>
        <v>0.44</v>
      </c>
      <c r="F26" s="20">
        <f t="shared" si="11"/>
        <v>660</v>
      </c>
      <c r="G26" s="29">
        <v>11</v>
      </c>
      <c r="H26" s="30">
        <f t="shared" si="12"/>
        <v>7260</v>
      </c>
      <c r="I26" s="30">
        <f>12*H26</f>
        <v>87120</v>
      </c>
      <c r="J26" s="35">
        <f>48*H26</f>
        <v>348480</v>
      </c>
    </row>
    <row r="27" spans="1:10" ht="30" x14ac:dyDescent="0.2">
      <c r="A27" s="66"/>
      <c r="B27" s="63"/>
      <c r="C27" s="5" t="s">
        <v>16</v>
      </c>
      <c r="D27" s="18">
        <v>1500</v>
      </c>
      <c r="E27" s="19">
        <f>E18</f>
        <v>0.79</v>
      </c>
      <c r="F27" s="20">
        <f t="shared" si="11"/>
        <v>1185</v>
      </c>
      <c r="G27" s="29">
        <v>11</v>
      </c>
      <c r="H27" s="30">
        <f t="shared" si="12"/>
        <v>13035</v>
      </c>
      <c r="I27" s="30">
        <f t="shared" si="6"/>
        <v>156420</v>
      </c>
      <c r="J27" s="35">
        <f t="shared" si="13"/>
        <v>625680</v>
      </c>
    </row>
    <row r="28" spans="1:10" ht="15" x14ac:dyDescent="0.2">
      <c r="A28" s="66"/>
      <c r="B28" s="63"/>
      <c r="C28" s="27" t="s">
        <v>17</v>
      </c>
      <c r="D28" s="18">
        <v>12000</v>
      </c>
      <c r="E28" s="19">
        <v>0.1</v>
      </c>
      <c r="F28" s="20">
        <f t="shared" si="11"/>
        <v>1200</v>
      </c>
      <c r="G28" s="29">
        <v>11</v>
      </c>
      <c r="H28" s="30">
        <f t="shared" si="12"/>
        <v>13200</v>
      </c>
      <c r="I28" s="30">
        <f t="shared" si="6"/>
        <v>158400</v>
      </c>
      <c r="J28" s="35">
        <f t="shared" si="13"/>
        <v>633600</v>
      </c>
    </row>
    <row r="29" spans="1:10" ht="15" x14ac:dyDescent="0.2">
      <c r="A29" s="66"/>
      <c r="B29" s="63"/>
      <c r="C29" s="5" t="s">
        <v>18</v>
      </c>
      <c r="D29" s="18">
        <v>1000</v>
      </c>
      <c r="E29" s="19">
        <f>E20</f>
        <v>0.4</v>
      </c>
      <c r="F29" s="20">
        <f t="shared" si="11"/>
        <v>400</v>
      </c>
      <c r="G29" s="29">
        <v>11</v>
      </c>
      <c r="H29" s="30">
        <f t="shared" si="12"/>
        <v>4400</v>
      </c>
      <c r="I29" s="30">
        <f t="shared" si="6"/>
        <v>52800</v>
      </c>
      <c r="J29" s="35">
        <f t="shared" si="13"/>
        <v>211200</v>
      </c>
    </row>
    <row r="30" spans="1:10" ht="15" x14ac:dyDescent="0.2">
      <c r="A30" s="66"/>
      <c r="B30" s="63"/>
      <c r="C30" s="27" t="s">
        <v>19</v>
      </c>
      <c r="D30" s="18">
        <v>2000</v>
      </c>
      <c r="E30" s="19">
        <f>E21</f>
        <v>0.1</v>
      </c>
      <c r="F30" s="20">
        <f t="shared" si="11"/>
        <v>200</v>
      </c>
      <c r="G30" s="29">
        <v>11</v>
      </c>
      <c r="H30" s="30">
        <f t="shared" si="12"/>
        <v>2200</v>
      </c>
      <c r="I30" s="30">
        <f t="shared" si="6"/>
        <v>26400</v>
      </c>
      <c r="J30" s="35">
        <f t="shared" si="13"/>
        <v>105600</v>
      </c>
    </row>
    <row r="31" spans="1:10" ht="15" x14ac:dyDescent="0.2">
      <c r="A31" s="66"/>
      <c r="B31" s="63"/>
      <c r="C31" s="5" t="s">
        <v>20</v>
      </c>
      <c r="D31" s="21">
        <v>1000</v>
      </c>
      <c r="E31" s="19">
        <f>E22</f>
        <v>0.44</v>
      </c>
      <c r="F31" s="20">
        <f t="shared" si="11"/>
        <v>440</v>
      </c>
      <c r="G31" s="29">
        <v>11</v>
      </c>
      <c r="H31" s="30">
        <f t="shared" si="12"/>
        <v>4840</v>
      </c>
      <c r="I31" s="30">
        <f t="shared" si="6"/>
        <v>58080</v>
      </c>
      <c r="J31" s="35">
        <f t="shared" si="13"/>
        <v>232320</v>
      </c>
    </row>
    <row r="32" spans="1:10" ht="28.15" customHeight="1" thickBot="1" x14ac:dyDescent="0.25">
      <c r="A32" s="67"/>
      <c r="B32" s="64" t="s">
        <v>5</v>
      </c>
      <c r="C32" s="64"/>
      <c r="D32" s="64"/>
      <c r="E32" s="64"/>
      <c r="F32" s="39">
        <f>SUM(F24:F31)</f>
        <v>6665</v>
      </c>
      <c r="G32" s="40">
        <v>11</v>
      </c>
      <c r="H32" s="37">
        <f>SUM(H24:H31)</f>
        <v>73315</v>
      </c>
      <c r="I32" s="37">
        <f>SUM(I24:I31)</f>
        <v>879780</v>
      </c>
      <c r="J32" s="38">
        <f>SUM(J24:J31)</f>
        <v>3519120</v>
      </c>
    </row>
    <row r="33" spans="1:10" ht="15" x14ac:dyDescent="0.25">
      <c r="A33" s="60" t="s">
        <v>48</v>
      </c>
      <c r="B33" s="60"/>
      <c r="C33" s="60"/>
      <c r="D33" s="60"/>
      <c r="E33" s="60"/>
      <c r="F33" s="60"/>
      <c r="G33" s="44">
        <f>G32+G23+G14+G9</f>
        <v>243</v>
      </c>
      <c r="H33" s="45">
        <f>H32+H23+H14+H9</f>
        <v>316781</v>
      </c>
      <c r="I33" s="45">
        <f t="shared" ref="I33:J33" si="14">I32+I23+I14+I9</f>
        <v>3801372</v>
      </c>
      <c r="J33" s="45">
        <f t="shared" si="14"/>
        <v>15205488</v>
      </c>
    </row>
    <row r="35" spans="1:10" x14ac:dyDescent="0.2">
      <c r="E35" s="9"/>
    </row>
    <row r="36" spans="1:10" ht="15" x14ac:dyDescent="0.25">
      <c r="A36" s="75" t="s">
        <v>46</v>
      </c>
      <c r="B36" s="75"/>
      <c r="C36" s="75"/>
      <c r="D36" s="75"/>
      <c r="E36" s="75"/>
      <c r="F36" s="75"/>
      <c r="G36" s="75"/>
      <c r="H36" s="75"/>
      <c r="I36" s="75"/>
      <c r="J36" s="75"/>
    </row>
    <row r="37" spans="1:10" ht="15" x14ac:dyDescent="0.25">
      <c r="A37" s="50" t="s">
        <v>37</v>
      </c>
      <c r="B37" s="58" t="s">
        <v>38</v>
      </c>
      <c r="C37" s="58"/>
      <c r="D37" s="58"/>
      <c r="E37" s="58"/>
      <c r="F37" s="51" t="s">
        <v>39</v>
      </c>
      <c r="G37" s="50" t="s">
        <v>43</v>
      </c>
      <c r="H37" s="52" t="s">
        <v>40</v>
      </c>
      <c r="I37" s="53" t="s">
        <v>41</v>
      </c>
      <c r="J37" s="54" t="s">
        <v>42</v>
      </c>
    </row>
    <row r="38" spans="1:10" ht="405.75" customHeight="1" x14ac:dyDescent="0.25">
      <c r="A38" s="55">
        <v>5</v>
      </c>
      <c r="B38" s="59" t="s">
        <v>44</v>
      </c>
      <c r="C38" s="59"/>
      <c r="D38" s="59"/>
      <c r="E38" s="59"/>
      <c r="F38" s="56">
        <v>20</v>
      </c>
      <c r="G38" s="57">
        <v>1577.07</v>
      </c>
      <c r="H38" s="57">
        <f>G38*F38</f>
        <v>31541.399999999998</v>
      </c>
      <c r="I38" s="57">
        <f>H38*12</f>
        <v>378496.8</v>
      </c>
      <c r="J38" s="57">
        <f>H38*48</f>
        <v>1513987.2</v>
      </c>
    </row>
    <row r="39" spans="1:10" ht="15" x14ac:dyDescent="0.25">
      <c r="A39" s="60" t="s">
        <v>47</v>
      </c>
      <c r="B39" s="60"/>
      <c r="C39" s="60"/>
      <c r="D39" s="60"/>
      <c r="E39" s="60"/>
      <c r="F39" s="60"/>
      <c r="G39" s="44"/>
      <c r="H39" s="76">
        <f>H38</f>
        <v>31541.399999999998</v>
      </c>
      <c r="I39" s="76">
        <f t="shared" ref="I39:J39" si="15">I38</f>
        <v>378496.8</v>
      </c>
      <c r="J39" s="76">
        <f t="shared" si="15"/>
        <v>1513987.2</v>
      </c>
    </row>
  </sheetData>
  <mergeCells count="21">
    <mergeCell ref="A39:F39"/>
    <mergeCell ref="A1:J1"/>
    <mergeCell ref="A2:J2"/>
    <mergeCell ref="A3:J3"/>
    <mergeCell ref="B15:B22"/>
    <mergeCell ref="B23:E23"/>
    <mergeCell ref="A7:A9"/>
    <mergeCell ref="B9:E9"/>
    <mergeCell ref="B7:B8"/>
    <mergeCell ref="A10:A14"/>
    <mergeCell ref="B10:B13"/>
    <mergeCell ref="B14:E14"/>
    <mergeCell ref="A15:A23"/>
    <mergeCell ref="A5:J5"/>
    <mergeCell ref="B37:E37"/>
    <mergeCell ref="B38:E38"/>
    <mergeCell ref="A36:J36"/>
    <mergeCell ref="A33:F33"/>
    <mergeCell ref="A24:A32"/>
    <mergeCell ref="B24:B31"/>
    <mergeCell ref="B32:E32"/>
  </mergeCells>
  <pageMargins left="0.23622047244094491" right="0.23622047244094491" top="1.1583333333333334" bottom="0.74803149606299213" header="0.31496062992125984" footer="0.31496062992125984"/>
  <pageSetup paperSize="9" scale="85" fitToHeight="0" orientation="landscape" r:id="rId1"/>
  <headerFooter>
    <oddHeader>&amp;L&amp;G&amp;CPROCESSO 23069.156100/2020-52
PE 16/2021
&amp;R&amp;G</oddHeader>
    <oddFooter>&amp;LAnexo III-A Composição de Custos&amp;R&amp;9&amp;P/&amp;N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44348-D8E9-4B86-B4DC-53714BC12848}">
  <sheetPr>
    <pageSetUpPr fitToPage="1"/>
  </sheetPr>
  <dimension ref="A1:F31"/>
  <sheetViews>
    <sheetView topLeftCell="A13" zoomScaleNormal="100" zoomScaleSheetLayoutView="80" workbookViewId="0">
      <selection activeCell="E6" sqref="E6"/>
    </sheetView>
  </sheetViews>
  <sheetFormatPr defaultColWidth="9.140625" defaultRowHeight="12.75" x14ac:dyDescent="0.2"/>
  <cols>
    <col min="1" max="1" width="5.28515625" style="2" bestFit="1" customWidth="1"/>
    <col min="2" max="2" width="40.140625" style="2" customWidth="1"/>
    <col min="3" max="3" width="10.5703125" style="2" bestFit="1" customWidth="1"/>
    <col min="4" max="4" width="23.28515625" style="10" customWidth="1"/>
    <col min="5" max="5" width="15.28515625" style="9" bestFit="1" customWidth="1"/>
    <col min="6" max="6" width="15.7109375" style="9" customWidth="1"/>
    <col min="7" max="16384" width="9.140625" style="1"/>
  </cols>
  <sheetData>
    <row r="1" spans="1:6" ht="13.9" customHeight="1" x14ac:dyDescent="0.2">
      <c r="A1" s="61" t="s">
        <v>0</v>
      </c>
      <c r="B1" s="61"/>
      <c r="C1" s="61"/>
      <c r="D1" s="61"/>
      <c r="E1" s="61"/>
      <c r="F1" s="61"/>
    </row>
    <row r="2" spans="1:6" ht="13.9" customHeight="1" x14ac:dyDescent="0.2">
      <c r="A2" s="61" t="s">
        <v>1</v>
      </c>
      <c r="B2" s="61"/>
      <c r="C2" s="61"/>
      <c r="D2" s="61"/>
      <c r="E2" s="61"/>
      <c r="F2" s="61"/>
    </row>
    <row r="3" spans="1:6" ht="13.9" customHeight="1" x14ac:dyDescent="0.2">
      <c r="A3" s="61" t="s">
        <v>31</v>
      </c>
      <c r="B3" s="61"/>
      <c r="C3" s="61"/>
      <c r="D3" s="61"/>
      <c r="E3" s="61"/>
      <c r="F3" s="61"/>
    </row>
    <row r="4" spans="1:6" ht="13.5" thickBot="1" x14ac:dyDescent="0.25"/>
    <row r="5" spans="1:6" ht="45.75" thickBot="1" x14ac:dyDescent="0.25">
      <c r="A5" s="15" t="s">
        <v>6</v>
      </c>
      <c r="B5" s="16" t="s">
        <v>7</v>
      </c>
      <c r="C5" s="69" t="s">
        <v>8</v>
      </c>
      <c r="D5" s="70"/>
      <c r="E5" s="16" t="s">
        <v>21</v>
      </c>
      <c r="F5" s="17" t="s">
        <v>22</v>
      </c>
    </row>
    <row r="6" spans="1:6" ht="14.45" customHeight="1" x14ac:dyDescent="0.25">
      <c r="A6" s="65">
        <v>1</v>
      </c>
      <c r="B6" s="62" t="s">
        <v>35</v>
      </c>
      <c r="C6" s="6" t="s">
        <v>9</v>
      </c>
      <c r="D6" s="22">
        <v>3000</v>
      </c>
      <c r="E6" s="47">
        <v>0.11</v>
      </c>
      <c r="F6" s="24">
        <f>E6*D6</f>
        <v>330</v>
      </c>
    </row>
    <row r="7" spans="1:6" ht="28.9" customHeight="1" x14ac:dyDescent="0.2">
      <c r="A7" s="66"/>
      <c r="B7" s="63"/>
      <c r="C7" s="5" t="s">
        <v>10</v>
      </c>
      <c r="D7" s="21">
        <v>2000</v>
      </c>
      <c r="E7" s="48">
        <v>0.1</v>
      </c>
      <c r="F7" s="25">
        <f>E7*D7</f>
        <v>200</v>
      </c>
    </row>
    <row r="8" spans="1:6" ht="14.45" customHeight="1" thickBot="1" x14ac:dyDescent="0.25">
      <c r="A8" s="71"/>
      <c r="B8" s="72" t="s">
        <v>2</v>
      </c>
      <c r="C8" s="72"/>
      <c r="D8" s="72"/>
      <c r="E8" s="72"/>
      <c r="F8" s="26">
        <f>F6+F7</f>
        <v>530</v>
      </c>
    </row>
    <row r="9" spans="1:6" ht="30" x14ac:dyDescent="0.25">
      <c r="A9" s="65">
        <v>2</v>
      </c>
      <c r="B9" s="62" t="s">
        <v>34</v>
      </c>
      <c r="C9" s="6" t="s">
        <v>9</v>
      </c>
      <c r="D9" s="22">
        <v>2400</v>
      </c>
      <c r="E9" s="47">
        <v>0.11</v>
      </c>
      <c r="F9" s="24">
        <f>E9*D9</f>
        <v>264</v>
      </c>
    </row>
    <row r="10" spans="1:6" ht="30" x14ac:dyDescent="0.2">
      <c r="A10" s="66"/>
      <c r="B10" s="63"/>
      <c r="C10" s="5" t="s">
        <v>11</v>
      </c>
      <c r="D10" s="21">
        <v>600</v>
      </c>
      <c r="E10" s="48">
        <v>0.44</v>
      </c>
      <c r="F10" s="25">
        <f t="shared" ref="F10:F12" si="0">E10*D10</f>
        <v>264</v>
      </c>
    </row>
    <row r="11" spans="1:6" ht="15" x14ac:dyDescent="0.2">
      <c r="A11" s="66"/>
      <c r="B11" s="63"/>
      <c r="C11" s="5" t="s">
        <v>10</v>
      </c>
      <c r="D11" s="21">
        <v>1600</v>
      </c>
      <c r="E11" s="48">
        <v>0.1</v>
      </c>
      <c r="F11" s="25">
        <f t="shared" si="0"/>
        <v>160</v>
      </c>
    </row>
    <row r="12" spans="1:6" ht="15" x14ac:dyDescent="0.2">
      <c r="A12" s="66"/>
      <c r="B12" s="63"/>
      <c r="C12" s="5" t="s">
        <v>12</v>
      </c>
      <c r="D12" s="21">
        <v>400</v>
      </c>
      <c r="E12" s="48">
        <v>0.4</v>
      </c>
      <c r="F12" s="25">
        <f t="shared" si="0"/>
        <v>160</v>
      </c>
    </row>
    <row r="13" spans="1:6" ht="15.75" thickBot="1" x14ac:dyDescent="0.25">
      <c r="A13" s="71"/>
      <c r="B13" s="73" t="s">
        <v>3</v>
      </c>
      <c r="C13" s="73"/>
      <c r="D13" s="73"/>
      <c r="E13" s="73"/>
      <c r="F13" s="26">
        <f>SUM(F9:F12)</f>
        <v>848</v>
      </c>
    </row>
    <row r="14" spans="1:6" ht="28.9" customHeight="1" x14ac:dyDescent="0.25">
      <c r="A14" s="65">
        <v>3</v>
      </c>
      <c r="B14" s="62" t="s">
        <v>36</v>
      </c>
      <c r="C14" s="6" t="s">
        <v>13</v>
      </c>
      <c r="D14" s="22">
        <v>24000</v>
      </c>
      <c r="E14" s="47">
        <v>0.11</v>
      </c>
      <c r="F14" s="24">
        <f>E14*D14</f>
        <v>2640</v>
      </c>
    </row>
    <row r="15" spans="1:6" ht="30" x14ac:dyDescent="0.25">
      <c r="A15" s="66"/>
      <c r="B15" s="63"/>
      <c r="C15" s="4" t="s">
        <v>14</v>
      </c>
      <c r="D15" s="18">
        <v>4000</v>
      </c>
      <c r="E15" s="48">
        <v>0.2</v>
      </c>
      <c r="F15" s="25">
        <f t="shared" ref="F15:F21" si="1">E15*D15</f>
        <v>800</v>
      </c>
    </row>
    <row r="16" spans="1:6" ht="30" x14ac:dyDescent="0.2">
      <c r="A16" s="66"/>
      <c r="B16" s="63"/>
      <c r="C16" s="5" t="s">
        <v>15</v>
      </c>
      <c r="D16" s="18">
        <v>4000</v>
      </c>
      <c r="E16" s="48">
        <v>0.44</v>
      </c>
      <c r="F16" s="25">
        <f t="shared" si="1"/>
        <v>1760</v>
      </c>
    </row>
    <row r="17" spans="1:6" ht="30" x14ac:dyDescent="0.2">
      <c r="A17" s="66"/>
      <c r="B17" s="63"/>
      <c r="C17" s="5" t="s">
        <v>16</v>
      </c>
      <c r="D17" s="18">
        <v>4000</v>
      </c>
      <c r="E17" s="48">
        <v>0.79</v>
      </c>
      <c r="F17" s="25">
        <f t="shared" si="1"/>
        <v>3160</v>
      </c>
    </row>
    <row r="18" spans="1:6" ht="30" x14ac:dyDescent="0.2">
      <c r="A18" s="66"/>
      <c r="B18" s="63"/>
      <c r="C18" s="27" t="s">
        <v>17</v>
      </c>
      <c r="D18" s="18">
        <v>18000</v>
      </c>
      <c r="E18" s="48">
        <v>0.1</v>
      </c>
      <c r="F18" s="25">
        <f t="shared" si="1"/>
        <v>1800</v>
      </c>
    </row>
    <row r="19" spans="1:6" ht="30" x14ac:dyDescent="0.2">
      <c r="A19" s="66"/>
      <c r="B19" s="63"/>
      <c r="C19" s="5" t="s">
        <v>18</v>
      </c>
      <c r="D19" s="21">
        <v>2000</v>
      </c>
      <c r="E19" s="48">
        <v>0.4</v>
      </c>
      <c r="F19" s="25">
        <f t="shared" si="1"/>
        <v>800</v>
      </c>
    </row>
    <row r="20" spans="1:6" ht="30" x14ac:dyDescent="0.2">
      <c r="A20" s="66"/>
      <c r="B20" s="63"/>
      <c r="C20" s="27" t="s">
        <v>19</v>
      </c>
      <c r="D20" s="21">
        <v>2000</v>
      </c>
      <c r="E20" s="48">
        <v>0.1</v>
      </c>
      <c r="F20" s="25">
        <f t="shared" si="1"/>
        <v>200</v>
      </c>
    </row>
    <row r="21" spans="1:6" ht="30" x14ac:dyDescent="0.2">
      <c r="A21" s="66"/>
      <c r="B21" s="63"/>
      <c r="C21" s="5" t="s">
        <v>20</v>
      </c>
      <c r="D21" s="21">
        <v>2000</v>
      </c>
      <c r="E21" s="48">
        <v>0.44</v>
      </c>
      <c r="F21" s="25">
        <f t="shared" si="1"/>
        <v>880</v>
      </c>
    </row>
    <row r="22" spans="1:6" ht="15.75" thickBot="1" x14ac:dyDescent="0.25">
      <c r="A22" s="71"/>
      <c r="B22" s="73" t="s">
        <v>4</v>
      </c>
      <c r="C22" s="73"/>
      <c r="D22" s="73"/>
      <c r="E22" s="73"/>
      <c r="F22" s="26">
        <f>SUM(F14:F21)</f>
        <v>12040</v>
      </c>
    </row>
    <row r="23" spans="1:6" ht="30" x14ac:dyDescent="0.25">
      <c r="A23" s="65">
        <v>4</v>
      </c>
      <c r="B23" s="62" t="s">
        <v>33</v>
      </c>
      <c r="C23" s="6" t="s">
        <v>13</v>
      </c>
      <c r="D23" s="22">
        <v>18000</v>
      </c>
      <c r="E23" s="47">
        <v>0.11</v>
      </c>
      <c r="F23" s="24">
        <f>E23*D23</f>
        <v>1980</v>
      </c>
    </row>
    <row r="24" spans="1:6" ht="30" x14ac:dyDescent="0.25">
      <c r="A24" s="66"/>
      <c r="B24" s="63"/>
      <c r="C24" s="4" t="s">
        <v>14</v>
      </c>
      <c r="D24" s="18">
        <v>3000</v>
      </c>
      <c r="E24" s="48">
        <v>0.2</v>
      </c>
      <c r="F24" s="25">
        <f t="shared" ref="F24:F30" si="2">E24*D24</f>
        <v>600</v>
      </c>
    </row>
    <row r="25" spans="1:6" ht="30" x14ac:dyDescent="0.2">
      <c r="A25" s="66"/>
      <c r="B25" s="63"/>
      <c r="C25" s="5" t="s">
        <v>15</v>
      </c>
      <c r="D25" s="18">
        <v>1500</v>
      </c>
      <c r="E25" s="48">
        <v>0.44</v>
      </c>
      <c r="F25" s="25">
        <f t="shared" si="2"/>
        <v>660</v>
      </c>
    </row>
    <row r="26" spans="1:6" ht="30" x14ac:dyDescent="0.2">
      <c r="A26" s="66"/>
      <c r="B26" s="63"/>
      <c r="C26" s="5" t="s">
        <v>16</v>
      </c>
      <c r="D26" s="18">
        <v>1500</v>
      </c>
      <c r="E26" s="48">
        <v>0.79</v>
      </c>
      <c r="F26" s="25">
        <f t="shared" si="2"/>
        <v>1185</v>
      </c>
    </row>
    <row r="27" spans="1:6" ht="30" x14ac:dyDescent="0.2">
      <c r="A27" s="66"/>
      <c r="B27" s="63"/>
      <c r="C27" s="27" t="s">
        <v>17</v>
      </c>
      <c r="D27" s="18">
        <v>12000</v>
      </c>
      <c r="E27" s="48">
        <v>0.1</v>
      </c>
      <c r="F27" s="25">
        <f t="shared" si="2"/>
        <v>1200</v>
      </c>
    </row>
    <row r="28" spans="1:6" ht="30" x14ac:dyDescent="0.2">
      <c r="A28" s="66"/>
      <c r="B28" s="63"/>
      <c r="C28" s="5" t="s">
        <v>18</v>
      </c>
      <c r="D28" s="18">
        <v>1000</v>
      </c>
      <c r="E28" s="48">
        <v>0.4</v>
      </c>
      <c r="F28" s="25">
        <f t="shared" si="2"/>
        <v>400</v>
      </c>
    </row>
    <row r="29" spans="1:6" ht="30" x14ac:dyDescent="0.2">
      <c r="A29" s="66"/>
      <c r="B29" s="63"/>
      <c r="C29" s="27" t="s">
        <v>19</v>
      </c>
      <c r="D29" s="18">
        <v>2000</v>
      </c>
      <c r="E29" s="48">
        <v>0.1</v>
      </c>
      <c r="F29" s="25">
        <f t="shared" si="2"/>
        <v>200</v>
      </c>
    </row>
    <row r="30" spans="1:6" ht="30" x14ac:dyDescent="0.2">
      <c r="A30" s="66"/>
      <c r="B30" s="63"/>
      <c r="C30" s="5" t="s">
        <v>20</v>
      </c>
      <c r="D30" s="21">
        <v>1000</v>
      </c>
      <c r="E30" s="48">
        <v>0.44</v>
      </c>
      <c r="F30" s="25">
        <f t="shared" si="2"/>
        <v>440</v>
      </c>
    </row>
    <row r="31" spans="1:6" ht="13.9" customHeight="1" thickBot="1" x14ac:dyDescent="0.25">
      <c r="A31" s="67"/>
      <c r="B31" s="68" t="s">
        <v>5</v>
      </c>
      <c r="C31" s="68"/>
      <c r="D31" s="68"/>
      <c r="E31" s="68"/>
      <c r="F31" s="28">
        <f>SUM(F23:F30)</f>
        <v>6665</v>
      </c>
    </row>
  </sheetData>
  <protectedRanges>
    <protectedRange algorithmName="SHA-512" hashValue="7b4h8s942hPbFH8DPtfUZN2TtE6P7F175UE0ptXFvbLMjucY0tWvDUo3FtqKdVhw6WYTNgRp+XQuhrzifVbNNQ==" saltValue="/4HtFJwHf0WfhnKngY+5jA==" spinCount="100000" sqref="E6 E7 E9:E12 E14:E21 E23:E30" name="Intervalo1"/>
  </protectedRanges>
  <mergeCells count="16">
    <mergeCell ref="A1:F1"/>
    <mergeCell ref="A2:F2"/>
    <mergeCell ref="A3:F3"/>
    <mergeCell ref="C5:D5"/>
    <mergeCell ref="B23:B30"/>
    <mergeCell ref="B14:B21"/>
    <mergeCell ref="A6:A8"/>
    <mergeCell ref="B8:E8"/>
    <mergeCell ref="A9:A13"/>
    <mergeCell ref="A14:A22"/>
    <mergeCell ref="A23:A31"/>
    <mergeCell ref="B31:E31"/>
    <mergeCell ref="B22:E22"/>
    <mergeCell ref="B13:E13"/>
    <mergeCell ref="B6:B7"/>
    <mergeCell ref="B9:B12"/>
  </mergeCells>
  <pageMargins left="0.23622047244094491" right="0.23622047244094491" top="0.98333333333333328" bottom="0.74803149606299213" header="0.31496062992125984" footer="0.31496062992125984"/>
  <pageSetup paperSize="9" scale="90" fitToHeight="0" orientation="portrait" r:id="rId1"/>
  <headerFooter>
    <oddHeader>&amp;L&amp;G&amp;CPROCESSO 23069.156100/2020-52
&amp;"-,Itálico"PLANILHA ANALÍTICA POR EQUIPAMENTO
PE 16/2021&amp;"-,Regular"
&amp;R&amp;G</oddHeader>
    <oddFooter>&amp;LAnexo III-B - Planilha Analítica Custos&amp;R&amp;9&amp;P/&amp;N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Proposta de Precos</vt:lpstr>
      <vt:lpstr>Banco de Precos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 Paulo Moraes</cp:lastModifiedBy>
  <cp:lastPrinted>2022-02-11T04:59:15Z</cp:lastPrinted>
  <dcterms:created xsi:type="dcterms:W3CDTF">2019-07-30T23:05:19Z</dcterms:created>
  <dcterms:modified xsi:type="dcterms:W3CDTF">2022-02-11T05:17:22Z</dcterms:modified>
</cp:coreProperties>
</file>