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helle\Desktop\PE 20-2021 EPI-EPC\Edital Retificado\"/>
    </mc:Choice>
  </mc:AlternateContent>
  <xr:revisionPtr revIDLastSave="0" documentId="13_ncr:1_{8EC3E355-6FEA-4D74-B7F5-FA3FE9E75979}" xr6:coauthVersionLast="47" xr6:coauthVersionMax="47" xr10:uidLastSave="{00000000-0000-0000-0000-000000000000}"/>
  <bookViews>
    <workbookView xWindow="-120" yWindow="-120" windowWidth="29040" windowHeight="15840" xr2:uid="{00000000-000D-0000-FFFF-FFFF00000000}"/>
  </bookViews>
  <sheets>
    <sheet name="Folha1" sheetId="1" r:id="rId1"/>
  </sheets>
  <definedNames>
    <definedName name="_xlnm._FilterDatabase" localSheetId="0" hidden="1">Folha1!#REF!</definedName>
    <definedName name="_xlnm.Print_Area" localSheetId="0">Folha1!$A$1:$K$112</definedName>
  </definedNames>
  <calcPr calcId="181029"/>
</workbook>
</file>

<file path=xl/calcChain.xml><?xml version="1.0" encoding="utf-8"?>
<calcChain xmlns="http://schemas.openxmlformats.org/spreadsheetml/2006/main">
  <c r="G110" i="1" l="1"/>
  <c r="K109" i="1"/>
  <c r="G109" i="1"/>
  <c r="E65" i="1"/>
  <c r="K36" i="1"/>
  <c r="K37" i="1"/>
  <c r="K38" i="1"/>
  <c r="K39" i="1"/>
  <c r="K40" i="1"/>
  <c r="K41" i="1"/>
  <c r="K42" i="1"/>
  <c r="K43" i="1"/>
  <c r="K44" i="1"/>
  <c r="K45" i="1"/>
  <c r="K46" i="1"/>
  <c r="K47" i="1"/>
  <c r="K48" i="1"/>
  <c r="K49" i="1"/>
  <c r="K50" i="1"/>
  <c r="K51" i="1"/>
  <c r="K52" i="1"/>
  <c r="K53" i="1"/>
  <c r="K54" i="1"/>
  <c r="K55"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E23" i="1" l="1"/>
  <c r="E85" i="1"/>
  <c r="G108" i="1"/>
  <c r="E78" i="1"/>
  <c r="G107" i="1" l="1"/>
  <c r="E69" i="1"/>
  <c r="G106" i="1"/>
  <c r="G105" i="1"/>
  <c r="G104" i="1"/>
  <c r="E61" i="1"/>
  <c r="E27" i="1"/>
  <c r="E22" i="1"/>
  <c r="G103" i="1"/>
  <c r="G102" i="1"/>
  <c r="E67" i="1"/>
  <c r="G101" i="1"/>
  <c r="E57" i="1"/>
  <c r="E83" i="1"/>
  <c r="E89" i="1"/>
  <c r="G100" i="1"/>
  <c r="E20" i="1"/>
  <c r="G99" i="1"/>
  <c r="E73" i="1"/>
  <c r="G98" i="1"/>
  <c r="G97" i="1"/>
  <c r="E55" i="1"/>
  <c r="G96" i="1"/>
  <c r="G95" i="1"/>
  <c r="G92" i="1"/>
  <c r="G93" i="1"/>
  <c r="G94" i="1"/>
  <c r="G91" i="1"/>
  <c r="G90" i="1"/>
  <c r="E72" i="1"/>
  <c r="G36" i="1" l="1"/>
  <c r="G37" i="1"/>
  <c r="G38" i="1"/>
  <c r="G39" i="1"/>
  <c r="G40" i="1"/>
  <c r="G41" i="1"/>
  <c r="G42" i="1"/>
  <c r="G43" i="1"/>
  <c r="G44" i="1"/>
  <c r="G45" i="1"/>
  <c r="G46" i="1"/>
  <c r="G47" i="1"/>
  <c r="G48" i="1"/>
  <c r="G49" i="1"/>
  <c r="G50" i="1"/>
  <c r="G51" i="1"/>
  <c r="G52" i="1"/>
  <c r="G53" i="1"/>
  <c r="G54" i="1"/>
  <c r="G55"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K7" i="1" l="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K6" i="1" l="1"/>
  <c r="G6" i="1" l="1"/>
</calcChain>
</file>

<file path=xl/sharedStrings.xml><?xml version="1.0" encoding="utf-8"?>
<sst xmlns="http://schemas.openxmlformats.org/spreadsheetml/2006/main" count="532" uniqueCount="139">
  <si>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</si>
  <si>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</si>
  <si>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</si>
  <si>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</si>
  <si>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</si>
  <si>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</si>
  <si>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</si>
  <si>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</si>
  <si>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</si>
  <si>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</si>
  <si>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</si>
  <si>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</si>
  <si>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</si>
  <si>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</si>
  <si>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</si>
  <si>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unidade</t>
  </si>
  <si>
    <t>Unidade</t>
  </si>
  <si>
    <t>caixa c/ 100 und</t>
  </si>
  <si>
    <t>Avental confeccionado em não tecido TNT, 100% polipropileno, impermeável, atóxico, hipoalergênico, resistente, confortável, maleável. Gramatura 30 g/m2 (especificada no rótulo), manga longa, punho em látex, fechamento no pescoço e na cintura através de tiras ou fita adesiva. Não velcro. Na cor branca. Dimensões: largura: 60 cm e comprimento: 90 cm.. Não Estéril, descartável.</t>
  </si>
  <si>
    <t>AVENTAL DE PROCEDIMENTOS DESCARTÁVEL, NÃO ESTÉRIL, CONFECCIONADOS EM NÃO TECIDO, PROCESSO SMS, MEDIDAS ENTRE 115 E 120 CM DE COMPRIMENTO X 145 A 150 CM DE LARGURA, GRAMATURA 25 G/M2, HIPOALERGÊNICO. O PRODUTO DEVE APRESENTAR BARREIRA MICROBIANA COMPROVADA POR LAUDOS DE EFICIÊNCIA DE FILTRAÇÃO BACTERIANA (BFE) E EFICIÊNCIA DE FILTRAÇÃO VIRAL (UFE). MANGA LONGA COM PUNHO EM ELASTANO, SISTEMA DE AJUSTE E FIXAÇÃO ATRAVÉS DE DOIS PARES DE AMARRILHOS NAS COSTAS E CINTURA. DEVE APRESENTAR RESISTENCIA A RASGO (SECO E ÚMIDO) E RESISTENCIA A TRAÇÃO (SECO E ÚMIDO). DEVE APRESENTAR REPELENCIA A LÍQUIDOS, A FLAMABILIDADEDE E A DENSIDADE DE DESPRENDIMENTO DE PARTICULAS, EMBALAGEM INDIVIDUAL, APRESENTAR REGISTRO ANVISA E CERTIFICADO DE APROVAÇÃO PARA RISCO QUÍMICO (MTE).</t>
  </si>
  <si>
    <t>Avental de proteção para quimioterapia, em 100% polipropileno, internamente em laminado e externamente laminado absorvível, medindo 110cm a 125cm de comprimento X 140cm a 160cm de largura, gramatura de 50 a 60g/m, com punho elástico, com 2 tiras no pescoço e 2 tiras na cintura, atóxico, hipoalergênico, descartável, de uso único.</t>
  </si>
  <si>
    <t>Avental de proteção para quimioterapia, em 100% polipropileno, internamente em laminado e externamente laminado absorvível, medindo 125cm a 140cm de comprimento X 160cm a 180cm de largura, gramatura de 50 a 60g/m, com punho elástico, com 2 tiras no pescoço e 2 tiras na cintura, atóxico, hipoalergênico, descartável, de uso único</t>
  </si>
  <si>
    <t>AVENTAL DE RASPA SEM MANGOTE: Confeccionado em raspa de couro, curtida ao cromo, com espessura de 2 mm ± 0,2 mm, sem emendas, com 3 tiras reguláveis do mesmo material , sendo 2 tiras para a cintura e uma fechada para o pescoço, fixadas com costuras reforçadas, deve apresentar espessura uniforme, isenta de imperfeições, orifícios, deformações e acabamento perfeito.</t>
  </si>
  <si>
    <t>AVENTAL DE SEGURANÇA DUPLA FACE COURO SINTÉTICO FORRADO AVENTAL DE SEGURANÇA IDEAL NA PROTEÇÃO DE USUÁRIOS EM TRABALHOS QUE ENVOLVAM LÍQUIDOS EM GERAL, QUÍMICOS, DETERGENTES, ÁGUA, SUCOS, SANGUE, ORGÂNICOS. MEDIDA : 1,20M X 0,70M.</t>
  </si>
  <si>
    <t>Avental descartável manga longa Gramatura 20g; Confeccionado em TNT - Tecido Não Tecido; 100% polipropileno; com tiras para amarração; Material Descartável; Atóxico; Cor: Branco.; Gramatura: 20gr; Dimensões: largura: 60 cm e comprimento: 90 cm.</t>
  </si>
  <si>
    <t>Avental descartável sem manga TNT 20g. Confeccionado em TNT - Tecido Não Tecido 100% polipropileno. Material Descartável. Atóxico. Tamanho: único. Cor: Branco. Gramatura: 20gr. Embalagem c/ 10 pacotes c/ 10 unidades cada, totalizando 100 unidades. Material utilizado com EPI na realização de exame físico e ginecológico, bem como na realização de procedimentos invasivos</t>
  </si>
  <si>
    <t>Avental impermeável de PVC com forro em tecido de poliéster, com alça no pescoço e tiras para regulagem soldadas eIetronicamente e utilizadas para ajuste nas costas. Tamanho: 1.20 m x 0.60 m</t>
  </si>
  <si>
    <t>AVENTAL, BORRACHA PLUMBÍFERA, UNISSEX, 110 CM, 60 CM, ACABAMENTO NAÍLON/EQUIVALENCIA DE 0,50 MM CHUMBO, PROTEÇÃO RADIOLÓGICA</t>
  </si>
  <si>
    <t>Capacete de segurança, com aba frontal classe "A" (capacete para uso geral, exceto em trabalhos com energia elétrica) injetado em plástico (polietileno) de alta densidade, com duas fendas laterais para acessórios que podem acomodar protetores auditivos do tipo abafador, suspensão com duas ou três tiras de tecido de poliéster (nos modelos com 4 ou 6 pontos de fixação respectivamente), carneira de polietileno de alta densidade, jugular, tira absorvente de suor removível de material sintético e casco com suspensão por meio de ajuste simples ou por meio de ajuste com catraca. Os seis pontos de fixação propiciam melhor distribuição de peso e da absorção da força de impacto. A altura da suspensão pode ser ajustada através dos encaixes traseiros, sem prejudicar a distância mínima especificada pela norma NBR 8221:2003.</t>
  </si>
  <si>
    <t>Capuz de segurança tipo balaclava risco 2 NFPA 70E, confeccionado em malha de fibra 100% algodão MESH com tratamento permanente retardante à chama, camada dupla, 300gr/m2, alongada, com abas abertura para olhos costurada com linha aramida (100%) TEX 503, referência SOFT (300 gr/m2). Tecido com certificação ASTM F1959M-05. Comprovações por meio de laudo.</t>
  </si>
  <si>
    <t>CARTUCHO QUÍMICO MULTI GASES PARA MASCARA RESPIRADOR MEIA PEÇA FACIAL, CONTENDO CARVÃO ATIVADO TRATADO. APROVADO PARA VAPORES ORGÂNICOS, AMÔNIA, METILAMINA, CLORO CLORETO DE HIDROGÊNIO, BIÓXIDO DE ENXOFRE, BIÓXIDO DE CLORO, FLUORETO DE HIDROGÊNIO, FORMALDEÍDO, E SULFETO DE HIDROGÊNIO. CONFORMIDADE COM AS NORMAS NBR 13694, 13696, 13697 / 96</t>
  </si>
  <si>
    <t>CHUVEIRO LAVA OLHOS DE EMERGÊNCIA CONFECCIONADO EM AÇO INOXIDÁVEL, COM CRIVO E BACIA. ACIONAMENTO MANUAL DO CHUVEIRO, E DO LAVA OLHOS, FIXAÇÃO DE PISO.</t>
  </si>
  <si>
    <t>Cinto de segurança modelo paraquedista com 3 pontos de encoragem, totalmente ajustável, com cinturão abdominal almofadado integrado. Pontos de conexão: Dorsal composto por 1 meia-argolas de aço forjado; Peitoral composto por 2 alças de poliéster; Lateral composto por 2 meias-argolas de aço forjado. Confeccionado em poliéster nas cores azul e amarelo, ajustes através fivelas duplas de aço de engate rápido nas pernas, suspensórios e cintura, com regulador de ajuste peitoral. Tamanho único.</t>
  </si>
  <si>
    <t>JALECO DE SARJA PROFISSIONAL MANGA CURTA 3 BOLSOS COR CINZA - Tecido brim/sarja 100% Algodão Fechamento com botões . Manga Curta: Comprimento 3/4. Bolsos: 1 bolso no peito. 2 bolsos na cintura. Tamanhos: G = 46/48</t>
  </si>
  <si>
    <t>JALECO DE SARJA PROFISSIONAL MANGA CURTA 3 BOLSOS COR CINZA - Tecido brim/sarja 100% Algodão Fechamento com botões . Manga Curta: Comprimento 3/4. Bolsos: 1 bolso no peito. 2 bolsos na cintura. Tamanhos: M = 42/44</t>
  </si>
  <si>
    <t>JALECO DE SARJA PROFISSIONAL MANGA CURTA 3 BOLSOS COR CINZA - Tecido brim/sarja 100% Algodão Fechamento com botões . Manga Curta: Comprimento 3/4. Bolsos: 1 bolso no peito. 2 bolsos na cintura. Tamanhos: P = 38/40</t>
  </si>
  <si>
    <t>JALECO DE SARJA PROFISSIONAL MANGA CURTA 3 BOLSOS COR CINZA - Tecido brim/sarja 100% Algodão Fechamento com botões . Manga Curta: Comprimento 3/4. Bolsos: 1 bolso no peito. 2 bolsos na cintura. Tamanhos: XG = 50/52</t>
  </si>
  <si>
    <t>Luva de Procedimento Nitrílica Sem Talco - caixa com 100 unidades Tamanho G</t>
  </si>
  <si>
    <t>Luva de Procedimento Nitrílica Sem Talco - caixa com 100 unidades Tamanho M</t>
  </si>
  <si>
    <t>Luva de Procedimento Nitrílica Sem Talco - caixa com 100 unidades Tamanho P</t>
  </si>
  <si>
    <t>Luva de procedimento sem talco tamanho G, material látex, ambidestra, não estéril</t>
  </si>
  <si>
    <t>Luva de procedimento sem talco tamanho M, material látex, ambidestra, não estéril</t>
  </si>
  <si>
    <t>Luva de procedimento sem talco tamanho P, material látex, ambidestra, não estéril</t>
  </si>
  <si>
    <t>Luva de procedimento, não estéril, descartável, 100% látex natural, anatômica, textura homogênea, alta sensibilidade ao tato, boa elasticidade e resistente à tração, ambidestra, comprimento mínimo de 25 cm, lubrificada com pó bioabsorvível, baixo teor de proteínas. Acondicionada em caixa com 100 unidades. Tamanho "PP". Deverá apresentar CA compatível com uso hospitalar, garantindo proteção para agentes biológicos. Fornecimento em caixa com 50 unidades</t>
  </si>
  <si>
    <t>Luva de procedimento, não estéril, descartável, 100% látex natural, anatômica, textura homogênea, alta sensibilidade ao tato, boa elasticidade e resistente à tração, ambidestra, comprimento mínimo de 25 cm, lubrificada com pó bioabsorvível, baixo teor de proteínas. Acondicionada em caixa com 100 unidades. Tamanho grande. Deverá apresentar CA compatível com uso hospitalar, garantindo proteção para agentes biológicos. Fornecimento em caixa com 100 unidades</t>
  </si>
  <si>
    <t>Luva de procedimento, não estéril, descartável, 100% látex natural, anatômica, textura homogênea, alta sensibilidade ao tato, boa elasticidade e resistente à tração, ambidestra, comprimento mínimo de 25 cm, lubrificada com pó bioabsorvível, baixo teor de proteínas. Acondicionada em caixa com 100 unidades. Tamanho médio. Deverá apresentar CA compatível com uso hospitalar, garantindo proteção para agentes biológicos. Fornecimento em caixa com 100 unidades.</t>
  </si>
  <si>
    <t>Luva de procedimento, não estéril, descartável, 100% látex natural, anatômica, textura homogênea, alta sensibilidade ao tato, boa elasticidade e resistente à tração, ambidestra, comprimento mínimo de 25 cm, lubrificada com pó bioabsorvível, baixo teor de proteínas. Acondicionada em caixa com 100 unidades. Tamanho pequeno. Deverá apresentar CA compatível com uso hospitalar, garantindo proteção para agentes biológicos. Fornecimento em caixa com 100 unidades.</t>
  </si>
  <si>
    <t>Luva de proteção em Protex K, tecido com tratamento retardante à chamas, impermeável e, atóxico, costuras em linha mista, com forro interno destacável para uma fácil higienização. Tamanho 38cm</t>
  </si>
  <si>
    <t>Luva de proteção em Protex K, tecido com tratamento retardante à chamas, impermeável e, atóxico, costuras em linha mista, com forro interno destacável para uma fácil higienização. Tamanho 45cm</t>
  </si>
  <si>
    <t>Luva de proteção em Protex K, tecido com tratamento retardante à chamas, impermeável e, atóxico, costuras em linha mista, com forro interno destacável para uma fácil higienização. Tamanho 60cm.</t>
  </si>
  <si>
    <t>Luva de proteção em PVC, palma e dorso antiderrapante, modelo 5 dedos, palma e dorso antiderrapante, forrada internamente com malha sintética felpuda, punho reto sem antiderrapante. Tamanho G</t>
  </si>
  <si>
    <t>Luva de proteção em PVC, palma e dorso antiderrapante, modelo 5 dedos, palma e dorso antiderrapante, forrada internamente com malha sintética felpuda, punho reto sem antiderrapante. Tamanho M</t>
  </si>
  <si>
    <t>Luva De Segurança Confeccionada Em Borracha Natural, Revestida Internamente Com Flocos De Algodão E Com Acabamento Antiderrapante Na Palma, Face Palmar Dos Dedos E Pontas Dos Dedos. Gramatura: 0,04g Acabamento Palma: Antiderrapante e Interno: Flocado, Comprimento: 31cm, Espessura: 0,40mm,</t>
  </si>
  <si>
    <t>Luva de segurança confeccionada em resina vinílica; não esterilizada, sem pulverização interna de pó bioabsorvível (amido de milho); ambidestra, superfície externa lisa. TAMANHO G</t>
  </si>
  <si>
    <t>Luva de segurança confeccionada em resina vinílica; não esterilizada, sem pulverização interna de pó bioabsorvível (amido de milho); ambidestra, superfície externa lisa. TAMANHO P</t>
  </si>
  <si>
    <t>Luva de segurança confeccionada em resina vinílica; não esterilizada, sem pulverização interna de pó bioabsorvível (amido de milho); ambidestra, superfície externa lisa.TAMANHO M</t>
  </si>
  <si>
    <t>Luva de segurança de malha de aço, de cinco dedos, confeccionada em elos de aço inox cromo-níquel de 0,55mm, fechamento ajustável através de presilhas metálicas e botões metálicos de pressão no punho.</t>
  </si>
  <si>
    <t>Luva de segurança do tipo de cobertura, confeccionada em vaqueta integral, espessura 8/10 linhas, sem reforço, com punho em 15cm confeccionado em raspa, com elástico de ajuste no dorso, palma, dedos e dorso; tira de reforço externo em vaqueta entre os dedos polegar e indicador, punho em raspa com cinta ajustável em vaqueta para ajuste.</t>
  </si>
  <si>
    <t>LUVA DE SEGURANÇA EM LATEX NATURAL, SEM FORRO, PALMA ANTIDERRAPANTE, PUNHO LONGO QUE SE PRENDE AO ANTEBRAÇO. POSSUI RESISTÊNCIA MECÂNICA E QUÍMICA. TESTADA SOB NORMA EN388/2003, NIVEL DE DESEMBPENHO 1101. TAMANHO GG</t>
  </si>
  <si>
    <t>LUVA DE SEGURANÇA EM LATEX NATURAL, SEM FORRO, PALMA ANTIDERRAPANTE, PUNHO LONGO QUE SE PRENDE AO ANTEBRAÇO. POSSUI RESISTÊNCIA MECÂNICA E QUÍMICA. TESTADA SOB NORMA EN388/2003, NIVEL DE DESEMBPENHO 1101. TAMANHO M.</t>
  </si>
  <si>
    <t>LUVA DE SEGURANÇA EM LATEX NATURAL, SEM FORRO, PALMA ANTIDERRAPANTE, PUNHO LONGO QUE SE PRENDE AO ANTEBRAÇO. POSSUI RESISTÊNCIA MECÂNICA E QUÍMICA. TESTADA SOB NORMA EN388/2003, NIVEL DE DESEMBPENHO 1101. TAMANHO P.</t>
  </si>
  <si>
    <t>LUVA DE SEGURANÇA EM LATEX NATURAL, SEM FORRO, PALMA ANTIDERRAPANTE, PUNHO LONGO QUE SE PRENDE AO ANTEBRAÇO. POSSUI RESISTÊNCIA MECÂNICA E QUÍMICA. TESTADA SOB NORMA EN388/2003, NÍVEL DE DESEMPENHO 1101. TAMANHO G</t>
  </si>
  <si>
    <t>Luva de segurança, 5 dedos (par), Tamanho G, confeccionada em borracha natural, com revestimento interno Verniz Silver e com superfície externa anti-derrapante na palma e nos dedos, lisa na face dorsal e punho, na cor amarela</t>
  </si>
  <si>
    <t>Luva de segurança, 5 dedos (par), Tamanho M, confeccionada em borracha natural, com revestimento interno Verniz Silver e com superfície externa anti-derrapante na palma e nos dedos, lisa na face dorsal e punho, na cor amarela</t>
  </si>
  <si>
    <t>Luva de segurança, 5 dedos (par), Tamanho P, confeccionada em borracha natural, com revestimento interno Verniz Silver e com superfície externa anti-derrapante na palma e nos dedos, lisa na face dorsal e punho, na cor amarela</t>
  </si>
  <si>
    <t>Luva de segurança, confeccionada em quatro fios de algodão cru tricotado em uma só peça, com pigmento em PVC preto na palma, antiderrapante, flexível e resistência a abrasão, punho curto, acabamento em overloque e punho com elástico.</t>
  </si>
  <si>
    <t>Luva em silicone totalmente impermeável para temperaturas até 250ºC em atividades intermitentes. SUPORTA ATÉ 250ºC em atividades intermitentes, IMPERMEÁVEL E RESISTENTE.</t>
  </si>
  <si>
    <t>LUVA ISOLANTE DE BORRACHA, PARA ALTA TENSÃO. CLASSE 2, TENSÃO MÁXIMA DE 17000V. COM CERTIFICADO DE APROVAÇÃO VÁLIDO (C.A.). RESISTENTE AO OZÔNIO, E IDENTIFICADAS CONFORME NORMAS TÉCNICAS - ASTM D120/ABNT 10622, CLASSE 2 - TIPO II. A ETIQUETA DA LUVA DEVE SER NA COR AMARELA. COM CERTIFICADO DE APROVAÇÃO VÁLIDO (C.A.) E CONTER O SELO DE IDENTIFICAÇÃO DE CERTIFICAÇÃO DO INMETRO. TAMANHO 10,5.</t>
  </si>
  <si>
    <t>Luva proteção, material grafatex/aramida, tamanho único, tipo 5 dedos, aplicação proteção térmica, características adicionais resistente até 2.500¨ c, forração em lã, tipo uso reutilizável, formato anatômico, uso laboratório</t>
  </si>
  <si>
    <t>LUVA SEGURANÇA, VAQUETA CURTIDA AO CROMO, 240 MM, POLEGAR PEÇA ÚNICA, FACES PALMAR E DORSAL, REFORÇO, 1 A 1,50 MM, 286 MM, COBERTURA, TAMANHO G, Nº10,5. ACOMPANHA CERTIFICADO DE APROVAÇÃO.</t>
  </si>
  <si>
    <t>Luva térmica em Nomex/Kevlar Forma boca 482ºC comprimento 38 cm</t>
  </si>
  <si>
    <t>Máscara de solda, confecionada de celeron (plástico laminado técnico com reforços de tecidos de algodão e resina fenólica), com visor basculante (articulado) para acoplagem das lentes incolor e filtro de Iuz de diversas tonalidades, carneira com reguIagem do tipo catraca para fixação e ajuste na cabeça.</t>
  </si>
  <si>
    <t>Máscara descartável específica para isolamento respiratório, fechada, tipo personal respirador, com selo de garantia CDC NIOSH (N 95) filtro ≥ 95% de eficiência para partículas maiores que 0,3 µm de diâmetro. Com dispositivo para ajuste nasal fixado no corpo da máscara, tiras laterais de comprimento adequado para fixação e perfeito ajuste facial. Atóxica, hipoalérgica e inodora.</t>
  </si>
  <si>
    <t>Máscara descartável, com tripla camada de proteção, com elástico, clipe nasal, confeccionada em TNT, não estéril,</t>
  </si>
  <si>
    <t>Máscara semi-facial com carvão ativado, formato em concha, sem válvula de exalação, para manipulação de medicamentos quimioterápicos. Possui elástico nas laterais perfazendo duas alças uma na parte superior para fixação da peça na altura da nuca e uma na parte inferior para fixação na altura do pescoço do usuário, tira de material metálico (click nasal) localizado na parte frontal superior externa da peça.</t>
  </si>
  <si>
    <t>ÓcuIos de segurança constituídos de arco de plástico preto, lente de policarbonato verde (tonalidade 5), com ponte, apoio nasal e proteção lateral injetada do mesmo material, com um orifício na parte frontal superior e uma fenda em cada extremidade para o encaixe no arco.</t>
  </si>
  <si>
    <t>Óculos de proteção com lentes fumê fabricada em policarbornato com tratamernto anti-riscos. Abas laterais de proteção. Armação preta e hastes reguláveis.
Óculos em policarbonato resistente a impactos e choques físicos de materiais sólidos e líquidos como: fragmentos de madeira, ferro, respingos de produtos ácidos, cáusticos, entre outros. Proteção contra raios UVA e UVB. Apoio nasal e proteção lateral mo mesmo material da lente. Hastes tipo, espátula com ajuste de comprimento para melhor adaptação ao rosto do usuário.</t>
  </si>
  <si>
    <t>Oculos de proteção com lentes incolor fabricada em policarbonato com tratamento anti-risco. Abas laterais de proteção. Armação preta e hastes reguláveis. Óculos em policarbonato resistente a impactos e choques físicos de materiais sólidos e liquídos como: fragmentos de madeira, ferro, respingos de produtos ácidos, cáusticos, entre outros. Proteção contra raios UVA e UVB. Apoio nasal e proteção lateral no mesmo material da lente. Hastes tipo espátula com ajuste de comprimento para melhor adaptação ao rosto do usuário. Tamanho único.</t>
  </si>
  <si>
    <t>Óculos para proteção profissional, plástico resistente, formato anatômico, com possibilidade de visualização num ângulo de 120 graus, lente incolor anti-embaçante, com proteção lateral, haste regulável ou não, compatível com profissionais que utilizem óculos de grau. Lavável e passível de desinfecção química. Tamanho: Adulto.</t>
  </si>
  <si>
    <t>Perneira em raspa de couro com alma de aço: Confeccionada com tiras em raspa para ajuste por meio de fivelas metálicas.</t>
  </si>
  <si>
    <t>Protetor auricuIar tipo inserção moldáveI, atenuação de NRRsf 16 dB, confeccionado, em espuma de poliuretano, no formato cônico, antialérgicos, tamanho único e com cordão. O EPl deve ser identificado com o nome do fabricante, tamanho da peça e o número do certificado de Aprovação (CA) do MTE.</t>
  </si>
  <si>
    <t>Protetor auricular tipo inserção pré-moldado/pIug, atenuação de NRRsf 16 dB, confeccionado em silicone ou copolímero, no formato cônico com tês flanges concêntricas, de diâmetros variáveis, que tem um orifício em seu interior que torna o equipamento macio e facilmente adaptável ao canal auditivo, antialérgicos, laváveis, reutilizáveis, tamanho único, em cores variáveis e com cordão. ldentificação: o EPl deve ser identificado com o nome do fabricante, tamanho da peça e o núimero do Certificado de Aprovação (CA) do MTE.</t>
  </si>
  <si>
    <t>Protetor facial de segurança, com kit/adaptador para utilizar o visor em conjunto com capacetes, constituído de coroa e carneira de plástico, com regulagem de tamanho através de ajuste simples ou com catraca e visor de material plástico (policarbonato) incolor e verde claro.</t>
  </si>
  <si>
    <t>RESPIRADOR SEMI-FACIAL PFF2 (Sem Manutenção e Com Válvula): Respirador semi-facial PFF2 (Peça Facial Filtrante), descartável dobrável, com válvula de exalação, com solda ultrasônica em toda o seu perímetro. Possui elástico nas laterais perfazendo duas alças uma na parte superior para fixação da peça na altura da nuca e uma na parte inferior para fixação na altura do pescoço do usuário, tira de material metálico (click nasal) localizado parte frontal superior externa da peça.</t>
  </si>
  <si>
    <t>RESPIRADOR SEMI-FACIAL PFF2/N95 (Sem Manutenção e Sem Válvula): Respirador semi-facial PFF-2 (Peça Facial Filtrante), descartável dobrável, sem válvula de exalação, com solda ultrasônica em toda o seu perímetro. Possui elástico nas laterais perfazendo duas alças uma na parte superior para fixação da peça na altura da nuca e uma na parte inferior para fixação na altura do pescoço do usuário, tira de material metálico (click nasal) localizado na parte frontal superior externa da peça.</t>
  </si>
  <si>
    <t>Touca sanfonada descartável, gramatura 20, com elástico em toda a volta, feita de polipropileno e TNT</t>
  </si>
  <si>
    <t>Trava quedas em aço inox guiado em linha flexível, para uso em cordas de 12mm. Conector de dupla trava classe T em aço com abertura de 18mm. Extensor fabricado em poliéster com comprimento de 30 cm e largura de 25mm. Limitador de queda acionado de acordo com a movimentação do usuário em queda. Tamanho: Fita de 30cm. O EPI deve ser identificado com o nome do fabricante, tamanho da peça e o número do Certificado de Aprovação (CA) do MTE.</t>
  </si>
  <si>
    <t>UNIDADE</t>
  </si>
  <si>
    <t>Embalagem com 10 unidades</t>
  </si>
  <si>
    <t>Embalagem c/ 10 pacotes c/ 10 unidades cada</t>
  </si>
  <si>
    <t>PAR</t>
  </si>
  <si>
    <t>UN</t>
  </si>
  <si>
    <t>Embalagem c/ 10 unidades</t>
  </si>
  <si>
    <t>caixa com 100 unidades</t>
  </si>
  <si>
    <t>caixa com 100</t>
  </si>
  <si>
    <t>Caixa com 100 unidades</t>
  </si>
  <si>
    <t>un</t>
  </si>
  <si>
    <t>1 par</t>
  </si>
  <si>
    <t>par</t>
  </si>
  <si>
    <t>Caixa 50 unid. .</t>
  </si>
  <si>
    <t>Pacote com 100 unidades</t>
  </si>
  <si>
    <t>Colete salva-vidas tipo colete homologado pela Marinha do Brasil, Classe V. Tamanho 50kg a 110kg.</t>
  </si>
  <si>
    <t>Colete de alta visibilidade, conforme requisitos da ABNT NBR 15.292, confeccionado em tecido 100% poliéster, combinado retrorrefletivo em conjunto com material fluorescente, repelente a água, fechamento frontal em zíper, com faixas refletivas em X nas costas e duplo H na parte frontal.  Tamanho M.</t>
  </si>
  <si>
    <t>Colete de alta visibilidade, conforme requisitos da ABNT NBR 15.292, confeccionado em tecido 100% poliéster, combinado retrorrefletivo em conjunto com material fluorescente, repelente a água, fechamento frontal em zíper, com faixas refletivas em X nas costas e duplo H na parte frontal.  Tamanho G.</t>
  </si>
  <si>
    <t>Colete de alta visibilidade, conforme requisitos da ABNT NBR 15.292, confeccionado em tecido 100% poliéster, combinado retrorrefletivo em conjunto com material fluorescente, repelente a água, fechamento frontal em zíper, com faixas refletivas em X nas costas e duplo H na parte frontal.  Tamanho XG.</t>
  </si>
  <si>
    <t>Colete de alta visibilidade, conforme requisitos da ABNT NBR 15.292, confeccionado em tecido 100% poliéster, combinado retrorrefletivo em conjunto com material fluorescente, repelente a água, fechamento frontal em zíper, com faixas refletivas em X nas costas e duplo H na parte frontal.  Tamanho  XXG.</t>
  </si>
  <si>
    <t>Máscara de solda, bateria interna recarregável através de célula solar; escurecimento automático; protege o usuário de partículas volantes frontais, radiação ultravioleta, infravermelho e luminosidade intensa. Área de visão: 93x43mm; Estágio claro: DIN 4; Estágio escuro: DIN 9-13; Tempo de resposta: 1/25000; Proteção do filtro UV/IR: DIN 16; Dimensões do filtro: 110x90x9mm; Temperatura de operação: -5 ~ 55°C; Temperatura de armazenamento: -10 ~ 70°C; Peso: 480gr.</t>
  </si>
  <si>
    <t>Extintor de incêndio Pó Químico ABC 6kg - Classe ABC com 1 (um) suporte para extintor e 1 (uma) placa sinalizadora para o combate de fogo em materiais sólidos, como: papel, papelão, tecido, madeira; materiais inflamáveis, como: gases, líquidos inflamáveis, álcool, diesel, gasolina, querosene, GLP; e materiais ou equipamentros energizados, como: instalações elétricas, fios sobrecarregados, tomadas, fontes, transformadores, quadros de distribuição, motores entre outros. Especificações técnicas do Produto Extintor de Pó Químico Seco; Para incêndios Classe A, B e C; Conteúdo: 6Kg. Fabricado em aço carbono, com pintura vermelha aplicada por processo eletrostático e rotulação por processo de serigrafia. CONFORME NBR 15808. COM CERTIFICAÇÃO INMETRO.</t>
  </si>
  <si>
    <t>LUVAS DE ALGODÃO - LUVA 100% EM ALGODÃO MACIO IDEAL PARA TRABALHO COM JÓIAS, MOEDAS, FOTOS. G Tamanho g Cor: branco Unissex Medidas: Dedo maior 9 cm, Palma da mão 8 cm, Pulso 8 cm, Altura 23,5 cm Peso 100 gramas</t>
  </si>
  <si>
    <t>LUVAS DE ALGODÃO - LUVA 100% EM ALGODÃO MACIO IDEAL PARA TRABALHO COM JÓIAS, MOEDAS, FOTOS. M Tamanho M Cor: branco Unissex Medidas: Dedo maior 9 cm, Palma da mão 8 cm, Pulso 8 cm, Altura 23,5 cm Peso 100 gramas</t>
  </si>
  <si>
    <t>Talabarte "Y' de segurança modelo duplo com 3 conectores e absorvedor de energia, confeccionado em poliéster tubular com elástico interno, largura da fita de 47mm, cor amarelo. Provido de 2 conectores dupla trava classe A em alumínio com abertura de 60mm e 1 conector dupla trava classe T em aco com abertura de 18mm. Tamanho único.</t>
  </si>
  <si>
    <t>CAPA PARA CHUVA EM PVC COM FORRO DE POLIESTER, COM CAPUZ (AMARELA OU AZUL)</t>
  </si>
  <si>
    <t>LUVA ISOLANTE DE BORRACHA PARA BAIXA TENSÃO</t>
  </si>
  <si>
    <t>BOTA DE PVC PRETA, CANO MEDIO, SEM FORRO - NUMERAÇÃO A COMBINAR</t>
  </si>
  <si>
    <t>CONJUNTO ANTICHAMA NR10 RISCO 2 COM FAIXA REFLETIVA - TAM G</t>
  </si>
  <si>
    <t>CINTO CINTURÃO SEGURANÇA ABDOMINAL ELETRICISTA POSTE</t>
  </si>
  <si>
    <t>Jaleco, material oxford, tipo longo, tipo manga longa, quantidade botões 5 un, quantidade bolsos 3 un, cor branca, características adicionais com gola, fenda e cinto traseiro, posição bolsos 1 lado esquerdo peito e 2 laterais abaixo cintura.  Tamanhos a definir no envio do empenho, devendo haver disponibilidade em PP, P, M, G e GG. Com o seguinte bordado institucional na manga: "CASQ/UFF"</t>
  </si>
  <si>
    <t>PROTETOR FACIAL ARCO ELÉTRICO RISCO 2 NR10 PARA ELETRICISTA</t>
  </si>
  <si>
    <t>VALOR TOTAL</t>
  </si>
  <si>
    <t>SIM</t>
  </si>
  <si>
    <t>NÃO</t>
  </si>
  <si>
    <r>
      <t>Capacete de segurança,com aba frontal classe</t>
    </r>
    <r>
      <rPr>
        <sz val="8"/>
        <rFont val="Calibri"/>
        <family val="2"/>
      </rPr>
      <t xml:space="preserve"> "B"</t>
    </r>
    <r>
      <rPr>
        <sz val="8"/>
        <color rgb="FF000000"/>
        <rFont val="Calibri"/>
        <family val="2"/>
      </rPr>
      <t xml:space="preserve"> (capacete para uso geral, inclusive para trabalhos com energia elétrica) injetado em plástico (polietileno) de alta densidade, com duas fendas laterais para acessórios que podem acomodar protetores auditivos do tipo abafador, suspensão com duas ou três tiras de tecido de poliéster (nos modelos com 4 ou 6 pontos de fixação respectivamente), carneira de polietileno de alta densidade, jugular, tira absorvente de suor removível de material sintético, e casco com suspensão por meio de ajuste simples ou por meio de ajuste com catraca. Os seis pontos de fixação propiciam melhor distribuição de peso e da absorção da força de impacto. A altura da suspensão pode ser ajustada através dos encaixes traseiros, sem prejudicar a distância mínima especificada pela norma NBR 8221:2003.</t>
    </r>
  </si>
  <si>
    <t>Bota de segurança confeccionada em PVC injetada, cor preta/branca, solado antiderrapante na cor creme ou branco, acabamemto interno com meia (forro) de poliéster na cor branca e cano longo. Tamanho a ser definido no envio do empenho.</t>
  </si>
  <si>
    <t>Bota de segurança confeccionada em PVC injetada, cor preta/branca, solado antiderrapante na cor creme ou branco, acabamento interno com meia (forro) de poliéster na cor branca e cano médio. Tamanho a ser definido no envio do empenho.</t>
  </si>
  <si>
    <t>Botina de segurança com elástico lateral e dorso acolchoado, em vaqueta hidrofugada, palmilha costurada ao cabedal no strobel com alma sem bico de aço, solado de poliuretano em bidensidade bicolor com injeção direta no cabedal, com o sistema absorção de impacto. Tamanho a ser definido no envio do empenho.</t>
  </si>
  <si>
    <t>CALÇADO DE SEGURANÇA COM BICO DE PVC (Eletricista) - Cabedal: Couro lixado relax 17/19 linhas, com o dorso em napa sintética relax soft e elástico na lateral. Forração: Forração da gáspea com material de não tecido e forro do cano com SANITEC, tecido antibacteriano dublado, com melhor absorção e dessorção de suor, proporcionando melhor micro clima interno aos pés. Contraforte de 1.5 mm, que é a parte mais estruturada do calcanhar, escondida entre o avesso e o cabedal, utiliza-se material termoplástico conformado que proporciona uma melhor conformação aos pés. Biqueira: Biqueira de seguraça em plásüco (PVG). Palmilha: Palmilha de montagem de E.V.A conforto costurada com sistema strobel. Sobrepalmilha SOFTSYSTEM em EVA soft com espessura de 4 mm e com microbolhas trazendo coNforto aos pés. Solado: Solado bidensidade constituído de duas camadas de poliuretano (PU) expandido e injetado diretamente ao cabedal proporcionando maior conforto e resistência a abrasão. A 1º camada (entressola) mais macia e leve proporcionando maior conforto, e a 2º camada é a mais resistente a objetos cortantes perfurantes e a abrasão pelo fato de ser a mais compacta. Canais de escoamentos mais espaçados, ranhuras de aderência melhor mobilidade ao caminhar. Tamanho a ser definido no envio do empenho.</t>
  </si>
  <si>
    <t>CALÇADO DE SEGURANÇA COM BICO. Cabedal: Couro lixado relax 17/19 linhas, com o dorso em napa sintética relax soft e elástico na latera. Forração: Forração da gáspea com material de não tecido e forro do cano com SANITEC, tecido antibacteriano dublado, com melhor absorção e dessorção de suor, proporcionando melhor micro clima interno aos pés. Contraforte de 1.5 mm, que é a parte mais estruturada do calcanhar, escondida entre o avesso e o cabedal, utiliza-se material termoplástico conformado que proporciona uma melhor conformação aos pés. Biqueira: Biqueira de segurança em aço carbono resistente a 200 Joules. Palmilha: Palmilha de montagem de E.V.A conforto costurada com sistema strobel. Sobrepalmilha SOFTSYSTEM em EVA soft com espessura de 4 mm e com microbolhas trazendo conforto aos pés (Opcional: Palmilha de aço para proteção na área plantar dos pés). Solado: Solado bidensidade constituído de duas camadas de poliuretano (PU) expandido e injetado diretamernte ao cabedal proporcionando maior conforto e resistência a abrasão. A 1º camada (entressola) mais macia e leve proporcionando maior conforto, e a 2º camada é a mais resistente a objetos cortantes perfurantes e a abrasão pelo fato de ser a mais compacta. Canais de escoamentos mais espaçados, ranhuras de aderência melhor mobilidade ao caminhar. Tamanho a ser definido no envio do empenho.</t>
  </si>
  <si>
    <t>JALECO, MATERIAL TNT, DESCARTÁVEL,TIPO MANGA LONGA CARACTERÍSTICAS ADICIONAIS ABERTO NA FRENTE. Gramatura 40. Tamanho a ser definido na entrega</t>
  </si>
  <si>
    <t>Luva confeccionada em borracha nitrílica, modelo 5 dedos, palma e dedos antiderrapante, sem forro, comprimemto total 32cm e cor verde. Tamanho M</t>
  </si>
  <si>
    <t>Luva confeccionada em borracha nitrílica, modelo 5 dedos, palma e dedos antiderrapante, sem forro, comprimemto total 32cm e cor verde. Tamanhos P.</t>
  </si>
  <si>
    <t>Luva confeccionada em borracha nitrílica, modelo 5 dedos, palma e dedos antiderrapante, sem forro, comprimento total 46 cm e cor verde. Tamanho G</t>
  </si>
  <si>
    <t>Luva confeccionada em borracha nitrílica, modelo 5 dedos, palma e dedos antiderrapante, sem forro, comprimento total 46 cm e cor verde. Tamanho M</t>
  </si>
  <si>
    <t>Avental com mangote (tipo barbeiro) confeccionado em raspa de couro, curtida ao cromo, com espessura de 2 mm ± 0,2 mm, sem emendas, com 2 tiras reguláveis na cintura do mesmo material, fixadas com costuras reforçadas, deve apresentar espessura uniforme, isenta de imperfeições, orifícios, deformações e acabamento perfeito. Medidas 1,20 x 0,60 m</t>
  </si>
  <si>
    <t>Protetor de Tireóide confeccionado em borracha plumbífera flexível com equivalência em chumbo de 0,50mm Pb. Acabamento em nylon Lavável. Tamanho adulto.</t>
  </si>
  <si>
    <t>Luvas Segurança de Neoprene. Tamanho a ser definido no envio do empenho.</t>
  </si>
  <si>
    <t>Protetor auditivo tipo conha/abafador, com 2 conchas em plástico abs resistentes à choques mecânicos, com haste acoplável a capacete, cofeccionada em aço mola inox que faz o posicionamento das conchas ao redor das orelhas e mantém a pressão uniforme por um longo período de tempo, 2 espumas situadas no interior das conchas, 2 almofadas de espuma revestidas com um filme de PVC (que entram em contato com a cabeça do usuário), ajuste e vedação, atenuação de NRRsf 23 Db.</t>
  </si>
  <si>
    <t>TALABARTE DE POSICIONAMENTO AJUSTÁVEL EM CORDA DE POLIAMIDA, com 3 pontos de ancoragem</t>
  </si>
  <si>
    <t>CANCELADO</t>
  </si>
  <si>
    <t>Máscara Respirador PFF3 Com Válvula: Respirador semifacial descartável, cor externa azul, modelo dobrável, com solda por ultrassom em todo seu perímetro, tamanho único, confeccionado com filtro de manta sintética, para uso contra aerodispersóides (partículas) gerados mecanicamente (poeiras e névoas), termicamente (fumos) e radionuclídeos. As partículas podem ser sólidas ou líquidas geradas de soluções ou suspensões aquosas, com válvula de exalação.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</si>
</sst>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11"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
      <sz val="8"/>
      <color rgb="FF000000"/>
      <name val="Calibri"/>
      <family val="2"/>
    </font>
    <font>
      <sz val="8"/>
      <name val="Calibri"/>
      <family val="2"/>
    </font>
    <font>
      <sz val="8"/>
      <color rgb="FFFF0000"/>
      <name val="Calibri"/>
      <family val="2"/>
    </font>
  </fonts>
  <fills count="5">
    <fill>
      <patternFill patternType="none"/>
    </fill>
    <fill>
      <patternFill patternType="gray125"/>
    </fill>
    <fill>
      <patternFill patternType="solid">
        <fgColor rgb="FF8DB3E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indexed="64"/>
      </top>
      <bottom style="thin">
        <color indexed="64"/>
      </bottom>
      <diagonal/>
    </border>
    <border>
      <left/>
      <right/>
      <top style="thin">
        <color theme="1"/>
      </top>
      <bottom style="thin">
        <color theme="1"/>
      </bottom>
      <diagonal/>
    </border>
    <border>
      <left/>
      <right/>
      <top style="thin">
        <color indexed="64"/>
      </top>
      <bottom/>
      <diagonal/>
    </border>
    <border>
      <left style="thin">
        <color theme="1"/>
      </left>
      <right/>
      <top/>
      <bottom/>
      <diagonal/>
    </border>
    <border>
      <left/>
      <right style="thin">
        <color theme="1"/>
      </right>
      <top/>
      <bottom/>
      <diagonal/>
    </border>
  </borders>
  <cellStyleXfs count="2">
    <xf numFmtId="0" fontId="0" fillId="0" borderId="0"/>
    <xf numFmtId="44" fontId="3" fillId="0" borderId="0" applyFont="0" applyFill="0" applyBorder="0" applyAlignment="0" applyProtection="0"/>
  </cellStyleXfs>
  <cellXfs count="55">
    <xf numFmtId="0" fontId="0" fillId="0" borderId="0" xfId="0"/>
    <xf numFmtId="0" fontId="1" fillId="0" borderId="0" xfId="0" applyFont="1" applyBorder="1"/>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7"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xf>
    <xf numFmtId="0" fontId="6" fillId="2" borderId="2" xfId="0" applyFont="1" applyFill="1" applyBorder="1" applyAlignment="1">
      <alignment horizontal="center" vertical="center" wrapText="1"/>
    </xf>
    <xf numFmtId="0" fontId="8" fillId="0" borderId="6" xfId="0" applyFont="1" applyBorder="1" applyAlignment="1">
      <alignment vertical="center" wrapText="1"/>
    </xf>
    <xf numFmtId="0" fontId="4" fillId="0" borderId="6" xfId="0" applyFont="1" applyBorder="1" applyAlignment="1">
      <alignment horizontal="center" vertical="center"/>
    </xf>
    <xf numFmtId="0" fontId="7" fillId="0" borderId="6" xfId="0" applyFont="1" applyBorder="1" applyAlignment="1">
      <alignment horizontal="center" vertical="center" wrapText="1"/>
    </xf>
    <xf numFmtId="44" fontId="4" fillId="0" borderId="3" xfId="1" applyFont="1" applyBorder="1" applyAlignment="1">
      <alignment horizontal="center" vertical="center" wrapText="1"/>
    </xf>
    <xf numFmtId="44" fontId="4" fillId="0" borderId="1" xfId="1" applyFont="1" applyBorder="1" applyAlignment="1">
      <alignment horizontal="center" vertical="center" wrapText="1"/>
    </xf>
    <xf numFmtId="0" fontId="8" fillId="0" borderId="6" xfId="0" applyFont="1" applyBorder="1" applyAlignment="1">
      <alignment horizontal="center" vertical="center" wrapText="1"/>
    </xf>
    <xf numFmtId="44" fontId="4" fillId="0" borderId="6" xfId="1" applyFont="1" applyBorder="1" applyAlignment="1">
      <alignment horizontal="center" vertical="center" wrapText="1"/>
    </xf>
    <xf numFmtId="0" fontId="4" fillId="0" borderId="7" xfId="0" applyFont="1" applyBorder="1" applyAlignment="1">
      <alignment horizontal="center" vertical="center" wrapText="1"/>
    </xf>
    <xf numFmtId="0" fontId="8" fillId="0" borderId="7" xfId="0" applyFont="1" applyBorder="1" applyAlignment="1">
      <alignment horizontal="center" vertical="center" wrapText="1"/>
    </xf>
    <xf numFmtId="44" fontId="4" fillId="0" borderId="8" xfId="1"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8" fillId="3" borderId="6" xfId="0" applyFont="1" applyFill="1" applyBorder="1" applyAlignment="1">
      <alignment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44" fontId="4" fillId="0" borderId="8" xfId="1" applyFont="1" applyBorder="1" applyAlignment="1">
      <alignment horizontal="center" vertical="center"/>
    </xf>
    <xf numFmtId="44" fontId="6" fillId="2" borderId="1" xfId="1" applyFont="1" applyFill="1" applyBorder="1" applyAlignment="1">
      <alignment horizontal="center" vertical="center" wrapText="1"/>
    </xf>
    <xf numFmtId="0" fontId="8" fillId="4" borderId="6" xfId="0" applyFont="1" applyFill="1" applyBorder="1" applyAlignment="1">
      <alignment vertical="center" wrapText="1"/>
    </xf>
    <xf numFmtId="0" fontId="4" fillId="4"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6" xfId="0" applyFont="1" applyFill="1" applyBorder="1" applyAlignment="1">
      <alignment horizontal="center" vertical="center" wrapText="1"/>
    </xf>
    <xf numFmtId="44" fontId="4" fillId="4" borderId="3" xfId="1" applyFont="1" applyFill="1" applyBorder="1" applyAlignment="1">
      <alignment horizontal="center" vertical="center" wrapText="1"/>
    </xf>
    <xf numFmtId="44" fontId="4" fillId="4" borderId="1" xfId="1"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 fillId="4" borderId="0" xfId="0" applyFont="1" applyFill="1" applyBorder="1"/>
    <xf numFmtId="0" fontId="4" fillId="4" borderId="11" xfId="0" applyFont="1" applyFill="1" applyBorder="1" applyAlignment="1">
      <alignment horizontal="center" vertical="center" wrapText="1"/>
    </xf>
    <xf numFmtId="44" fontId="4" fillId="4" borderId="5" xfId="1" applyFont="1" applyFill="1" applyBorder="1" applyAlignment="1">
      <alignment horizontal="center" vertical="center" wrapText="1"/>
    </xf>
    <xf numFmtId="44" fontId="4" fillId="4" borderId="2" xfId="1" applyFont="1" applyFill="1" applyBorder="1" applyAlignment="1">
      <alignment horizontal="center" vertical="center" wrapText="1"/>
    </xf>
    <xf numFmtId="0" fontId="7"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10" xfId="0" applyFont="1" applyFill="1" applyBorder="1" applyAlignment="1">
      <alignment horizontal="center" vertical="center" wrapText="1"/>
    </xf>
    <xf numFmtId="44" fontId="4" fillId="4" borderId="8" xfId="1" applyFont="1" applyFill="1" applyBorder="1" applyAlignment="1">
      <alignment horizontal="center" vertical="center" wrapText="1"/>
    </xf>
    <xf numFmtId="44" fontId="4" fillId="4" borderId="6" xfId="1" applyFont="1" applyFill="1" applyBorder="1" applyAlignment="1">
      <alignment horizontal="center" vertical="center" wrapText="1"/>
    </xf>
    <xf numFmtId="0" fontId="7" fillId="4" borderId="6" xfId="0" applyFont="1" applyFill="1" applyBorder="1" applyAlignment="1">
      <alignment horizontal="center" vertical="center" wrapText="1"/>
    </xf>
    <xf numFmtId="0" fontId="4" fillId="4" borderId="6" xfId="0" applyFont="1" applyFill="1" applyBorder="1" applyAlignment="1">
      <alignment horizontal="center" vertical="center"/>
    </xf>
    <xf numFmtId="44" fontId="4" fillId="4" borderId="8" xfId="1" applyFont="1" applyFill="1" applyBorder="1" applyAlignment="1">
      <alignment horizontal="center" vertical="center"/>
    </xf>
    <xf numFmtId="0" fontId="10" fillId="3" borderId="6" xfId="0" applyFont="1" applyFill="1" applyBorder="1" applyAlignment="1">
      <alignment vertical="center" wrapText="1"/>
    </xf>
    <xf numFmtId="0" fontId="2" fillId="0" borderId="0" xfId="0" applyFont="1" applyBorder="1" applyAlignment="1">
      <alignment horizont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8"/>
  <sheetViews>
    <sheetView tabSelected="1" showWhiteSpace="0" topLeftCell="A108" zoomScaleNormal="100" zoomScaleSheetLayoutView="80" workbookViewId="0">
      <selection activeCell="C56" sqref="C56:K56"/>
    </sheetView>
  </sheetViews>
  <sheetFormatPr defaultColWidth="9.140625" defaultRowHeight="12.75" x14ac:dyDescent="0.2"/>
  <cols>
    <col min="1" max="1" width="4.28515625" style="2" customWidth="1"/>
    <col min="2" max="2" width="49.7109375" style="2" customWidth="1"/>
    <col min="3" max="3" width="9.7109375" style="2" customWidth="1"/>
    <col min="4" max="4" width="8.28515625" style="3" bestFit="1" customWidth="1"/>
    <col min="5" max="5" width="11.42578125" style="4" bestFit="1" customWidth="1"/>
    <col min="6" max="6" width="9.7109375" style="4" bestFit="1" customWidth="1"/>
    <col min="7" max="7" width="15" style="4" bestFit="1" customWidth="1"/>
    <col min="8" max="8" width="10.5703125" style="4" customWidth="1"/>
    <col min="9" max="9" width="11.5703125" style="4" customWidth="1"/>
    <col min="10" max="10" width="8.7109375" style="7" customWidth="1"/>
    <col min="11" max="11" width="15" style="4" customWidth="1"/>
    <col min="12" max="16384" width="9.140625" style="1"/>
  </cols>
  <sheetData>
    <row r="1" spans="1:11" x14ac:dyDescent="0.2">
      <c r="A1" s="51" t="s">
        <v>0</v>
      </c>
      <c r="B1" s="51"/>
      <c r="C1" s="51"/>
      <c r="D1" s="51"/>
      <c r="E1" s="51"/>
      <c r="F1" s="51"/>
      <c r="G1" s="51"/>
      <c r="H1" s="51"/>
      <c r="I1" s="51"/>
      <c r="J1" s="51"/>
      <c r="K1" s="51"/>
    </row>
    <row r="2" spans="1:11" x14ac:dyDescent="0.2">
      <c r="A2" s="51" t="s">
        <v>3</v>
      </c>
      <c r="B2" s="51"/>
      <c r="C2" s="51"/>
      <c r="D2" s="51"/>
      <c r="E2" s="51"/>
      <c r="F2" s="51"/>
      <c r="G2" s="51"/>
      <c r="H2" s="51"/>
      <c r="I2" s="51"/>
      <c r="J2" s="51"/>
      <c r="K2" s="51"/>
    </row>
    <row r="3" spans="1:11" x14ac:dyDescent="0.2">
      <c r="A3" s="51" t="s">
        <v>4</v>
      </c>
      <c r="B3" s="51"/>
      <c r="C3" s="51"/>
      <c r="D3" s="51"/>
      <c r="E3" s="51"/>
      <c r="F3" s="51"/>
      <c r="G3" s="51"/>
      <c r="H3" s="51"/>
      <c r="I3" s="51"/>
      <c r="J3" s="51"/>
      <c r="K3" s="51"/>
    </row>
    <row r="5" spans="1:11" ht="78.75" x14ac:dyDescent="0.2">
      <c r="A5" s="5" t="s">
        <v>1</v>
      </c>
      <c r="B5" s="11" t="s">
        <v>5</v>
      </c>
      <c r="C5" s="6" t="s">
        <v>13</v>
      </c>
      <c r="D5" s="11" t="s">
        <v>2</v>
      </c>
      <c r="E5" s="11" t="s">
        <v>14</v>
      </c>
      <c r="F5" s="6" t="s">
        <v>7</v>
      </c>
      <c r="G5" s="6" t="s">
        <v>6</v>
      </c>
      <c r="H5" s="6" t="s">
        <v>8</v>
      </c>
      <c r="I5" s="6" t="s">
        <v>9</v>
      </c>
      <c r="J5" s="6" t="s">
        <v>10</v>
      </c>
      <c r="K5" s="6" t="s">
        <v>11</v>
      </c>
    </row>
    <row r="6" spans="1:11" ht="67.5" x14ac:dyDescent="0.2">
      <c r="A6" s="9">
        <v>1</v>
      </c>
      <c r="B6" s="24" t="s">
        <v>132</v>
      </c>
      <c r="C6" s="22">
        <v>220521</v>
      </c>
      <c r="D6" s="26" t="s">
        <v>87</v>
      </c>
      <c r="E6" s="25">
        <v>6</v>
      </c>
      <c r="F6" s="15">
        <v>55.4</v>
      </c>
      <c r="G6" s="16">
        <f>F6*E6</f>
        <v>332.4</v>
      </c>
      <c r="H6" s="16" t="s">
        <v>119</v>
      </c>
      <c r="I6" s="16" t="s">
        <v>120</v>
      </c>
      <c r="J6" s="8" t="s">
        <v>12</v>
      </c>
      <c r="K6" s="10">
        <f>IF(F6&lt;0.01,"",IF(AND(F6&gt;=0.01,F6&lt;=5),0.01,IF(F6&lt;=10,0.02,IF(F6&lt;=20,0.03,IF(F6&lt;=50,0.05,IF(F6&lt;=100,0.1,IF(F6&lt;=200,0.12,IF(F6&lt;=500,0.2,IF(F6&lt;=1000,0.4,IF(F6&lt;=2000,0.5,IF(F6&lt;=5000,0.8,IF(F6&lt;=10000,F6*0.005,"Avaliação Específica"))))))))))))</f>
        <v>0.1</v>
      </c>
    </row>
    <row r="7" spans="1:11" ht="67.5" x14ac:dyDescent="0.2">
      <c r="A7" s="9">
        <v>2</v>
      </c>
      <c r="B7" s="24" t="s">
        <v>18</v>
      </c>
      <c r="C7" s="22">
        <v>375041</v>
      </c>
      <c r="D7" s="26" t="s">
        <v>15</v>
      </c>
      <c r="E7" s="25">
        <v>1471</v>
      </c>
      <c r="F7" s="15">
        <v>6.07</v>
      </c>
      <c r="G7" s="16">
        <f t="shared" ref="G7:G70" si="0">F7*E7</f>
        <v>8928.9700000000012</v>
      </c>
      <c r="H7" s="16" t="s">
        <v>119</v>
      </c>
      <c r="I7" s="16" t="s">
        <v>120</v>
      </c>
      <c r="J7" s="8" t="s">
        <v>12</v>
      </c>
      <c r="K7" s="10">
        <f t="shared" ref="K7:K70" si="1">IF(F7&lt;0.01,"",IF(AND(F7&gt;=0.01,F7&lt;=5),0.01,IF(F7&lt;=10,0.02,IF(F7&lt;=20,0.03,IF(F7&lt;=50,0.05,IF(F7&lt;=100,0.1,IF(F7&lt;=200,0.12,IF(F7&lt;=500,0.2,IF(F7&lt;=1000,0.4,IF(F7&lt;=2000,0.5,IF(F7&lt;=5000,0.8,IF(F7&lt;=10000,F7*0.005,"Avaliação Específica"))))))))))))</f>
        <v>0.02</v>
      </c>
    </row>
    <row r="8" spans="1:11" ht="146.25" x14ac:dyDescent="0.2">
      <c r="A8" s="9">
        <v>3</v>
      </c>
      <c r="B8" s="24" t="s">
        <v>19</v>
      </c>
      <c r="C8" s="22">
        <v>150734</v>
      </c>
      <c r="D8" s="26" t="s">
        <v>87</v>
      </c>
      <c r="E8" s="25">
        <v>235</v>
      </c>
      <c r="F8" s="15">
        <v>6.81</v>
      </c>
      <c r="G8" s="16">
        <f t="shared" si="0"/>
        <v>1600.35</v>
      </c>
      <c r="H8" s="16" t="s">
        <v>119</v>
      </c>
      <c r="I8" s="16" t="s">
        <v>120</v>
      </c>
      <c r="J8" s="8" t="s">
        <v>12</v>
      </c>
      <c r="K8" s="10">
        <f t="shared" si="1"/>
        <v>0.02</v>
      </c>
    </row>
    <row r="9" spans="1:11" ht="67.5" x14ac:dyDescent="0.2">
      <c r="A9" s="9">
        <v>4</v>
      </c>
      <c r="B9" s="24" t="s">
        <v>20</v>
      </c>
      <c r="C9" s="22">
        <v>150734</v>
      </c>
      <c r="D9" s="26" t="s">
        <v>15</v>
      </c>
      <c r="E9" s="25">
        <v>220</v>
      </c>
      <c r="F9" s="15">
        <v>11.93</v>
      </c>
      <c r="G9" s="16">
        <f t="shared" si="0"/>
        <v>2624.6</v>
      </c>
      <c r="H9" s="16" t="s">
        <v>119</v>
      </c>
      <c r="I9" s="16" t="s">
        <v>120</v>
      </c>
      <c r="J9" s="8" t="s">
        <v>12</v>
      </c>
      <c r="K9" s="10">
        <f t="shared" si="1"/>
        <v>0.03</v>
      </c>
    </row>
    <row r="10" spans="1:11" ht="67.5" x14ac:dyDescent="0.2">
      <c r="A10" s="9">
        <v>5</v>
      </c>
      <c r="B10" s="24" t="s">
        <v>21</v>
      </c>
      <c r="C10" s="22">
        <v>150734</v>
      </c>
      <c r="D10" s="26" t="s">
        <v>15</v>
      </c>
      <c r="E10" s="25">
        <v>120</v>
      </c>
      <c r="F10" s="15">
        <v>14.98</v>
      </c>
      <c r="G10" s="16">
        <f t="shared" si="0"/>
        <v>1797.6000000000001</v>
      </c>
      <c r="H10" s="16" t="s">
        <v>119</v>
      </c>
      <c r="I10" s="16" t="s">
        <v>120</v>
      </c>
      <c r="J10" s="8" t="s">
        <v>12</v>
      </c>
      <c r="K10" s="10">
        <f t="shared" si="1"/>
        <v>0.03</v>
      </c>
    </row>
    <row r="11" spans="1:11" ht="67.5" x14ac:dyDescent="0.2">
      <c r="A11" s="9">
        <v>6</v>
      </c>
      <c r="B11" s="24" t="s">
        <v>22</v>
      </c>
      <c r="C11" s="22">
        <v>440995</v>
      </c>
      <c r="D11" s="26" t="s">
        <v>87</v>
      </c>
      <c r="E11" s="25">
        <v>65</v>
      </c>
      <c r="F11" s="15">
        <v>21.11</v>
      </c>
      <c r="G11" s="16">
        <f t="shared" si="0"/>
        <v>1372.1499999999999</v>
      </c>
      <c r="H11" s="16" t="s">
        <v>119</v>
      </c>
      <c r="I11" s="16" t="s">
        <v>120</v>
      </c>
      <c r="J11" s="8" t="s">
        <v>12</v>
      </c>
      <c r="K11" s="10">
        <f t="shared" si="1"/>
        <v>0.05</v>
      </c>
    </row>
    <row r="12" spans="1:11" ht="56.25" x14ac:dyDescent="0.2">
      <c r="A12" s="9">
        <v>7</v>
      </c>
      <c r="B12" s="24" t="s">
        <v>23</v>
      </c>
      <c r="C12" s="22">
        <v>37907</v>
      </c>
      <c r="D12" s="26" t="s">
        <v>15</v>
      </c>
      <c r="E12" s="25">
        <v>40</v>
      </c>
      <c r="F12" s="15">
        <v>33.93</v>
      </c>
      <c r="G12" s="16">
        <f t="shared" si="0"/>
        <v>1357.2</v>
      </c>
      <c r="H12" s="16" t="s">
        <v>119</v>
      </c>
      <c r="I12" s="16" t="s">
        <v>120</v>
      </c>
      <c r="J12" s="8" t="s">
        <v>12</v>
      </c>
      <c r="K12" s="10">
        <f t="shared" si="1"/>
        <v>0.05</v>
      </c>
    </row>
    <row r="13" spans="1:11" ht="45" x14ac:dyDescent="0.2">
      <c r="A13" s="9">
        <v>8</v>
      </c>
      <c r="B13" s="24" t="s">
        <v>24</v>
      </c>
      <c r="C13" s="22">
        <v>436809</v>
      </c>
      <c r="D13" s="26" t="s">
        <v>88</v>
      </c>
      <c r="E13" s="25">
        <v>508</v>
      </c>
      <c r="F13" s="15">
        <v>63.27</v>
      </c>
      <c r="G13" s="16">
        <f t="shared" si="0"/>
        <v>32141.16</v>
      </c>
      <c r="H13" s="16" t="s">
        <v>119</v>
      </c>
      <c r="I13" s="16" t="s">
        <v>120</v>
      </c>
      <c r="J13" s="8" t="s">
        <v>12</v>
      </c>
      <c r="K13" s="10">
        <f t="shared" si="1"/>
        <v>0.1</v>
      </c>
    </row>
    <row r="14" spans="1:11" ht="67.5" x14ac:dyDescent="0.2">
      <c r="A14" s="9">
        <v>9</v>
      </c>
      <c r="B14" s="24" t="s">
        <v>25</v>
      </c>
      <c r="C14" s="22">
        <v>150734</v>
      </c>
      <c r="D14" s="26" t="s">
        <v>89</v>
      </c>
      <c r="E14" s="25">
        <v>180</v>
      </c>
      <c r="F14" s="15">
        <v>263.60000000000002</v>
      </c>
      <c r="G14" s="16">
        <f t="shared" si="0"/>
        <v>47448.000000000007</v>
      </c>
      <c r="H14" s="16" t="s">
        <v>119</v>
      </c>
      <c r="I14" s="16" t="s">
        <v>120</v>
      </c>
      <c r="J14" s="8" t="s">
        <v>12</v>
      </c>
      <c r="K14" s="10">
        <f t="shared" si="1"/>
        <v>0.2</v>
      </c>
    </row>
    <row r="15" spans="1:11" ht="33.75" x14ac:dyDescent="0.2">
      <c r="A15" s="9">
        <v>10</v>
      </c>
      <c r="B15" s="24" t="s">
        <v>26</v>
      </c>
      <c r="C15" s="22">
        <v>150734</v>
      </c>
      <c r="D15" s="26" t="s">
        <v>87</v>
      </c>
      <c r="E15" s="25">
        <v>110</v>
      </c>
      <c r="F15" s="15">
        <v>9.6300000000000008</v>
      </c>
      <c r="G15" s="16">
        <f t="shared" si="0"/>
        <v>1059.3000000000002</v>
      </c>
      <c r="H15" s="16" t="s">
        <v>119</v>
      </c>
      <c r="I15" s="16" t="s">
        <v>120</v>
      </c>
      <c r="J15" s="8" t="s">
        <v>12</v>
      </c>
      <c r="K15" s="10">
        <f t="shared" si="1"/>
        <v>0.02</v>
      </c>
    </row>
    <row r="16" spans="1:11" ht="33.75" x14ac:dyDescent="0.2">
      <c r="A16" s="9">
        <v>11</v>
      </c>
      <c r="B16" s="24" t="s">
        <v>27</v>
      </c>
      <c r="C16" s="22">
        <v>400686</v>
      </c>
      <c r="D16" s="26" t="s">
        <v>87</v>
      </c>
      <c r="E16" s="25">
        <v>17</v>
      </c>
      <c r="F16" s="15">
        <v>1232.77</v>
      </c>
      <c r="G16" s="16">
        <f t="shared" si="0"/>
        <v>20957.09</v>
      </c>
      <c r="H16" s="16" t="s">
        <v>119</v>
      </c>
      <c r="I16" s="16" t="s">
        <v>120</v>
      </c>
      <c r="J16" s="8" t="s">
        <v>12</v>
      </c>
      <c r="K16" s="10">
        <f t="shared" si="1"/>
        <v>0.5</v>
      </c>
    </row>
    <row r="17" spans="1:11" s="37" customFormat="1" ht="45" x14ac:dyDescent="0.2">
      <c r="A17" s="9">
        <v>12</v>
      </c>
      <c r="B17" s="29" t="s">
        <v>122</v>
      </c>
      <c r="C17" s="30">
        <v>444214</v>
      </c>
      <c r="D17" s="31" t="s">
        <v>90</v>
      </c>
      <c r="E17" s="32">
        <v>47</v>
      </c>
      <c r="F17" s="33">
        <v>44.33</v>
      </c>
      <c r="G17" s="34">
        <f t="shared" si="0"/>
        <v>2083.5099999999998</v>
      </c>
      <c r="H17" s="34" t="s">
        <v>119</v>
      </c>
      <c r="I17" s="34" t="s">
        <v>120</v>
      </c>
      <c r="J17" s="35" t="s">
        <v>12</v>
      </c>
      <c r="K17" s="36">
        <f t="shared" si="1"/>
        <v>0.05</v>
      </c>
    </row>
    <row r="18" spans="1:11" s="37" customFormat="1" ht="45" x14ac:dyDescent="0.2">
      <c r="A18" s="9">
        <v>13</v>
      </c>
      <c r="B18" s="29" t="s">
        <v>123</v>
      </c>
      <c r="C18" s="30">
        <v>234479</v>
      </c>
      <c r="D18" s="31" t="s">
        <v>90</v>
      </c>
      <c r="E18" s="32">
        <v>9</v>
      </c>
      <c r="F18" s="33">
        <v>46.3</v>
      </c>
      <c r="G18" s="34">
        <f t="shared" si="0"/>
        <v>416.7</v>
      </c>
      <c r="H18" s="34" t="s">
        <v>119</v>
      </c>
      <c r="I18" s="34" t="s">
        <v>120</v>
      </c>
      <c r="J18" s="35" t="s">
        <v>12</v>
      </c>
      <c r="K18" s="36">
        <f t="shared" si="1"/>
        <v>0.05</v>
      </c>
    </row>
    <row r="19" spans="1:11" s="37" customFormat="1" ht="56.25" x14ac:dyDescent="0.2">
      <c r="A19" s="9">
        <v>14</v>
      </c>
      <c r="B19" s="29" t="s">
        <v>124</v>
      </c>
      <c r="C19" s="30">
        <v>459721</v>
      </c>
      <c r="D19" s="31" t="s">
        <v>90</v>
      </c>
      <c r="E19" s="32">
        <v>25</v>
      </c>
      <c r="F19" s="33">
        <v>37.270000000000003</v>
      </c>
      <c r="G19" s="34">
        <f t="shared" si="0"/>
        <v>931.75000000000011</v>
      </c>
      <c r="H19" s="34" t="s">
        <v>119</v>
      </c>
      <c r="I19" s="34" t="s">
        <v>120</v>
      </c>
      <c r="J19" s="35" t="s">
        <v>12</v>
      </c>
      <c r="K19" s="36">
        <f t="shared" si="1"/>
        <v>0.05</v>
      </c>
    </row>
    <row r="20" spans="1:11" s="37" customFormat="1" ht="225" x14ac:dyDescent="0.2">
      <c r="A20" s="9">
        <v>15</v>
      </c>
      <c r="B20" s="29" t="s">
        <v>125</v>
      </c>
      <c r="C20" s="30">
        <v>450898</v>
      </c>
      <c r="D20" s="31" t="s">
        <v>90</v>
      </c>
      <c r="E20" s="32">
        <f>20+50</f>
        <v>70</v>
      </c>
      <c r="F20" s="33">
        <v>79.510000000000005</v>
      </c>
      <c r="G20" s="34">
        <f t="shared" si="0"/>
        <v>5565.7000000000007</v>
      </c>
      <c r="H20" s="34" t="s">
        <v>119</v>
      </c>
      <c r="I20" s="34" t="s">
        <v>120</v>
      </c>
      <c r="J20" s="35" t="s">
        <v>12</v>
      </c>
      <c r="K20" s="36">
        <f t="shared" si="1"/>
        <v>0.1</v>
      </c>
    </row>
    <row r="21" spans="1:11" s="37" customFormat="1" ht="247.5" x14ac:dyDescent="0.2">
      <c r="A21" s="9">
        <v>16</v>
      </c>
      <c r="B21" s="29" t="s">
        <v>126</v>
      </c>
      <c r="C21" s="30">
        <v>150242</v>
      </c>
      <c r="D21" s="31" t="s">
        <v>90</v>
      </c>
      <c r="E21" s="32">
        <v>32</v>
      </c>
      <c r="F21" s="33">
        <v>90.05</v>
      </c>
      <c r="G21" s="34">
        <f t="shared" si="0"/>
        <v>2881.6</v>
      </c>
      <c r="H21" s="34" t="s">
        <v>119</v>
      </c>
      <c r="I21" s="34" t="s">
        <v>120</v>
      </c>
      <c r="J21" s="35" t="s">
        <v>12</v>
      </c>
      <c r="K21" s="36">
        <f t="shared" si="1"/>
        <v>0.1</v>
      </c>
    </row>
    <row r="22" spans="1:11" ht="146.25" x14ac:dyDescent="0.2">
      <c r="A22" s="9">
        <v>17</v>
      </c>
      <c r="B22" s="24" t="s">
        <v>28</v>
      </c>
      <c r="C22" s="22">
        <v>3883</v>
      </c>
      <c r="D22" s="26" t="s">
        <v>87</v>
      </c>
      <c r="E22" s="25">
        <f>40+50</f>
        <v>90</v>
      </c>
      <c r="F22" s="15">
        <v>41.48</v>
      </c>
      <c r="G22" s="16">
        <f t="shared" si="0"/>
        <v>3733.2</v>
      </c>
      <c r="H22" s="16" t="s">
        <v>119</v>
      </c>
      <c r="I22" s="16" t="s">
        <v>120</v>
      </c>
      <c r="J22" s="8" t="s">
        <v>12</v>
      </c>
      <c r="K22" s="10">
        <f t="shared" si="1"/>
        <v>0.05</v>
      </c>
    </row>
    <row r="23" spans="1:11" ht="146.25" x14ac:dyDescent="0.2">
      <c r="A23" s="9">
        <v>18</v>
      </c>
      <c r="B23" s="24" t="s">
        <v>121</v>
      </c>
      <c r="C23" s="22">
        <v>3883</v>
      </c>
      <c r="D23" s="26" t="s">
        <v>87</v>
      </c>
      <c r="E23" s="25">
        <f>136+50</f>
        <v>186</v>
      </c>
      <c r="F23" s="15">
        <v>42.31</v>
      </c>
      <c r="G23" s="16">
        <f t="shared" si="0"/>
        <v>7869.6600000000008</v>
      </c>
      <c r="H23" s="16" t="s">
        <v>119</v>
      </c>
      <c r="I23" s="16" t="s">
        <v>120</v>
      </c>
      <c r="J23" s="8" t="s">
        <v>12</v>
      </c>
      <c r="K23" s="10">
        <f t="shared" si="1"/>
        <v>0.05</v>
      </c>
    </row>
    <row r="24" spans="1:11" ht="67.5" x14ac:dyDescent="0.2">
      <c r="A24" s="9">
        <v>19</v>
      </c>
      <c r="B24" s="24" t="s">
        <v>29</v>
      </c>
      <c r="C24" s="22">
        <v>377521</v>
      </c>
      <c r="D24" s="26" t="s">
        <v>87</v>
      </c>
      <c r="E24" s="25">
        <v>21</v>
      </c>
      <c r="F24" s="15">
        <v>112.8</v>
      </c>
      <c r="G24" s="16">
        <f t="shared" si="0"/>
        <v>2368.7999999999997</v>
      </c>
      <c r="H24" s="16" t="s">
        <v>119</v>
      </c>
      <c r="I24" s="16" t="s">
        <v>120</v>
      </c>
      <c r="J24" s="8" t="s">
        <v>12</v>
      </c>
      <c r="K24" s="10">
        <f t="shared" si="1"/>
        <v>0.12</v>
      </c>
    </row>
    <row r="25" spans="1:11" ht="67.5" x14ac:dyDescent="0.2">
      <c r="A25" s="9">
        <v>20</v>
      </c>
      <c r="B25" s="24" t="s">
        <v>30</v>
      </c>
      <c r="C25" s="22">
        <v>89478</v>
      </c>
      <c r="D25" s="26" t="s">
        <v>87</v>
      </c>
      <c r="E25" s="25">
        <v>87</v>
      </c>
      <c r="F25" s="15">
        <v>45.34</v>
      </c>
      <c r="G25" s="16">
        <f t="shared" si="0"/>
        <v>3944.5800000000004</v>
      </c>
      <c r="H25" s="16" t="s">
        <v>119</v>
      </c>
      <c r="I25" s="16" t="s">
        <v>120</v>
      </c>
      <c r="J25" s="8" t="s">
        <v>12</v>
      </c>
      <c r="K25" s="10">
        <f t="shared" si="1"/>
        <v>0.05</v>
      </c>
    </row>
    <row r="26" spans="1:11" ht="33.75" x14ac:dyDescent="0.2">
      <c r="A26" s="9">
        <v>21</v>
      </c>
      <c r="B26" s="24" t="s">
        <v>31</v>
      </c>
      <c r="C26" s="22">
        <v>95591</v>
      </c>
      <c r="D26" s="26" t="s">
        <v>87</v>
      </c>
      <c r="E26" s="25">
        <v>42</v>
      </c>
      <c r="F26" s="15">
        <v>737.99</v>
      </c>
      <c r="G26" s="16">
        <f t="shared" si="0"/>
        <v>30995.58</v>
      </c>
      <c r="H26" s="16" t="s">
        <v>119</v>
      </c>
      <c r="I26" s="16" t="s">
        <v>120</v>
      </c>
      <c r="J26" s="8" t="s">
        <v>12</v>
      </c>
      <c r="K26" s="10">
        <f t="shared" si="1"/>
        <v>0.4</v>
      </c>
    </row>
    <row r="27" spans="1:11" ht="90" x14ac:dyDescent="0.2">
      <c r="A27" s="9">
        <v>22</v>
      </c>
      <c r="B27" s="24" t="s">
        <v>32</v>
      </c>
      <c r="C27" s="22">
        <v>286357</v>
      </c>
      <c r="D27" s="26" t="s">
        <v>87</v>
      </c>
      <c r="E27" s="25">
        <f>47+10</f>
        <v>57</v>
      </c>
      <c r="F27" s="15">
        <v>192.48</v>
      </c>
      <c r="G27" s="16">
        <f t="shared" si="0"/>
        <v>10971.359999999999</v>
      </c>
      <c r="H27" s="16" t="s">
        <v>119</v>
      </c>
      <c r="I27" s="16" t="s">
        <v>120</v>
      </c>
      <c r="J27" s="8" t="s">
        <v>12</v>
      </c>
      <c r="K27" s="10">
        <f t="shared" si="1"/>
        <v>0.12</v>
      </c>
    </row>
    <row r="28" spans="1:11" ht="45" x14ac:dyDescent="0.2">
      <c r="A28" s="9">
        <v>23</v>
      </c>
      <c r="B28" s="24" t="s">
        <v>33</v>
      </c>
      <c r="C28" s="22">
        <v>108650</v>
      </c>
      <c r="D28" s="26" t="s">
        <v>91</v>
      </c>
      <c r="E28" s="25">
        <v>93</v>
      </c>
      <c r="F28" s="15">
        <v>54.12</v>
      </c>
      <c r="G28" s="16">
        <f t="shared" si="0"/>
        <v>5033.16</v>
      </c>
      <c r="H28" s="16" t="s">
        <v>119</v>
      </c>
      <c r="I28" s="16" t="s">
        <v>120</v>
      </c>
      <c r="J28" s="8" t="s">
        <v>12</v>
      </c>
      <c r="K28" s="10">
        <f t="shared" si="1"/>
        <v>0.1</v>
      </c>
    </row>
    <row r="29" spans="1:11" ht="45" x14ac:dyDescent="0.2">
      <c r="A29" s="9">
        <v>24</v>
      </c>
      <c r="B29" s="24" t="s">
        <v>34</v>
      </c>
      <c r="C29" s="22">
        <v>108650</v>
      </c>
      <c r="D29" s="26" t="s">
        <v>91</v>
      </c>
      <c r="E29" s="25">
        <v>100</v>
      </c>
      <c r="F29" s="15">
        <v>54.12</v>
      </c>
      <c r="G29" s="16">
        <f t="shared" si="0"/>
        <v>5412</v>
      </c>
      <c r="H29" s="16" t="s">
        <v>119</v>
      </c>
      <c r="I29" s="16" t="s">
        <v>120</v>
      </c>
      <c r="J29" s="8" t="s">
        <v>12</v>
      </c>
      <c r="K29" s="10">
        <f t="shared" si="1"/>
        <v>0.1</v>
      </c>
    </row>
    <row r="30" spans="1:11" ht="45" x14ac:dyDescent="0.2">
      <c r="A30" s="9">
        <v>25</v>
      </c>
      <c r="B30" s="24" t="s">
        <v>35</v>
      </c>
      <c r="C30" s="22">
        <v>108650</v>
      </c>
      <c r="D30" s="26" t="s">
        <v>91</v>
      </c>
      <c r="E30" s="25">
        <v>78</v>
      </c>
      <c r="F30" s="15">
        <v>57.22</v>
      </c>
      <c r="G30" s="16">
        <f t="shared" si="0"/>
        <v>4463.16</v>
      </c>
      <c r="H30" s="16" t="s">
        <v>119</v>
      </c>
      <c r="I30" s="16" t="s">
        <v>120</v>
      </c>
      <c r="J30" s="8" t="s">
        <v>12</v>
      </c>
      <c r="K30" s="10">
        <f t="shared" si="1"/>
        <v>0.1</v>
      </c>
    </row>
    <row r="31" spans="1:11" ht="45" x14ac:dyDescent="0.2">
      <c r="A31" s="9">
        <v>26</v>
      </c>
      <c r="B31" s="24" t="s">
        <v>36</v>
      </c>
      <c r="C31" s="22">
        <v>108650</v>
      </c>
      <c r="D31" s="26" t="s">
        <v>91</v>
      </c>
      <c r="E31" s="25">
        <v>80</v>
      </c>
      <c r="F31" s="15">
        <v>55.6</v>
      </c>
      <c r="G31" s="16">
        <f t="shared" si="0"/>
        <v>4448</v>
      </c>
      <c r="H31" s="16" t="s">
        <v>119</v>
      </c>
      <c r="I31" s="16" t="s">
        <v>120</v>
      </c>
      <c r="J31" s="8" t="s">
        <v>12</v>
      </c>
      <c r="K31" s="10">
        <f t="shared" si="1"/>
        <v>0.1</v>
      </c>
    </row>
    <row r="32" spans="1:11" s="37" customFormat="1" ht="33.75" x14ac:dyDescent="0.2">
      <c r="A32" s="9">
        <v>27</v>
      </c>
      <c r="B32" s="29" t="s">
        <v>127</v>
      </c>
      <c r="C32" s="30">
        <v>321714</v>
      </c>
      <c r="D32" s="31" t="s">
        <v>92</v>
      </c>
      <c r="E32" s="32">
        <v>534</v>
      </c>
      <c r="F32" s="33">
        <v>64.959999999999994</v>
      </c>
      <c r="G32" s="34">
        <f t="shared" si="0"/>
        <v>34688.639999999999</v>
      </c>
      <c r="H32" s="34" t="s">
        <v>119</v>
      </c>
      <c r="I32" s="34" t="s">
        <v>120</v>
      </c>
      <c r="J32" s="35" t="s">
        <v>12</v>
      </c>
      <c r="K32" s="36">
        <f t="shared" si="1"/>
        <v>0.1</v>
      </c>
    </row>
    <row r="33" spans="1:11" s="37" customFormat="1" ht="33.75" x14ac:dyDescent="0.2">
      <c r="A33" s="9">
        <v>28</v>
      </c>
      <c r="B33" s="29" t="s">
        <v>128</v>
      </c>
      <c r="C33" s="30">
        <v>343119</v>
      </c>
      <c r="D33" s="31" t="s">
        <v>90</v>
      </c>
      <c r="E33" s="32">
        <v>20</v>
      </c>
      <c r="F33" s="33">
        <v>8</v>
      </c>
      <c r="G33" s="34">
        <f t="shared" si="0"/>
        <v>160</v>
      </c>
      <c r="H33" s="34" t="s">
        <v>119</v>
      </c>
      <c r="I33" s="34" t="s">
        <v>120</v>
      </c>
      <c r="J33" s="35" t="s">
        <v>12</v>
      </c>
      <c r="K33" s="36">
        <f t="shared" si="1"/>
        <v>0.02</v>
      </c>
    </row>
    <row r="34" spans="1:11" s="37" customFormat="1" ht="33.75" x14ac:dyDescent="0.2">
      <c r="A34" s="9">
        <v>29</v>
      </c>
      <c r="B34" s="29" t="s">
        <v>129</v>
      </c>
      <c r="C34" s="38">
        <v>349491</v>
      </c>
      <c r="D34" s="31" t="s">
        <v>90</v>
      </c>
      <c r="E34" s="32">
        <v>832</v>
      </c>
      <c r="F34" s="39">
        <v>6.9</v>
      </c>
      <c r="G34" s="40">
        <f t="shared" si="0"/>
        <v>5740.8</v>
      </c>
      <c r="H34" s="34" t="s">
        <v>119</v>
      </c>
      <c r="I34" s="34" t="s">
        <v>120</v>
      </c>
      <c r="J34" s="41" t="s">
        <v>12</v>
      </c>
      <c r="K34" s="42">
        <f t="shared" si="1"/>
        <v>0.02</v>
      </c>
    </row>
    <row r="35" spans="1:11" s="37" customFormat="1" ht="33.75" x14ac:dyDescent="0.2">
      <c r="A35" s="9">
        <v>30</v>
      </c>
      <c r="B35" s="29" t="s">
        <v>130</v>
      </c>
      <c r="C35" s="44">
        <v>316813</v>
      </c>
      <c r="D35" s="31" t="s">
        <v>90</v>
      </c>
      <c r="E35" s="32">
        <v>763</v>
      </c>
      <c r="F35" s="45">
        <v>7.61</v>
      </c>
      <c r="G35" s="46">
        <f t="shared" si="0"/>
        <v>5806.43</v>
      </c>
      <c r="H35" s="34" t="s">
        <v>119</v>
      </c>
      <c r="I35" s="34" t="s">
        <v>120</v>
      </c>
      <c r="J35" s="47" t="s">
        <v>12</v>
      </c>
      <c r="K35" s="48">
        <f t="shared" si="1"/>
        <v>0.02</v>
      </c>
    </row>
    <row r="36" spans="1:11" s="37" customFormat="1" ht="33.75" x14ac:dyDescent="0.2">
      <c r="A36" s="9">
        <v>31</v>
      </c>
      <c r="B36" s="29" t="s">
        <v>131</v>
      </c>
      <c r="C36" s="44">
        <v>63320</v>
      </c>
      <c r="D36" s="31" t="s">
        <v>90</v>
      </c>
      <c r="E36" s="32">
        <v>763</v>
      </c>
      <c r="F36" s="45">
        <v>7</v>
      </c>
      <c r="G36" s="46">
        <f t="shared" si="0"/>
        <v>5341</v>
      </c>
      <c r="H36" s="34" t="s">
        <v>119</v>
      </c>
      <c r="I36" s="34" t="s">
        <v>120</v>
      </c>
      <c r="J36" s="47" t="s">
        <v>12</v>
      </c>
      <c r="K36" s="48">
        <f t="shared" si="1"/>
        <v>0.02</v>
      </c>
    </row>
    <row r="37" spans="1:11" ht="33.75" x14ac:dyDescent="0.2">
      <c r="A37" s="9">
        <v>32</v>
      </c>
      <c r="B37" s="24" t="s">
        <v>37</v>
      </c>
      <c r="C37" s="23">
        <v>63320</v>
      </c>
      <c r="D37" s="26" t="s">
        <v>93</v>
      </c>
      <c r="E37" s="25">
        <v>280</v>
      </c>
      <c r="F37" s="21">
        <v>75.91</v>
      </c>
      <c r="G37" s="18">
        <f t="shared" si="0"/>
        <v>21254.799999999999</v>
      </c>
      <c r="H37" s="16" t="s">
        <v>119</v>
      </c>
      <c r="I37" s="16" t="s">
        <v>120</v>
      </c>
      <c r="J37" s="14" t="s">
        <v>12</v>
      </c>
      <c r="K37" s="13">
        <f t="shared" si="1"/>
        <v>0.1</v>
      </c>
    </row>
    <row r="38" spans="1:11" ht="33.75" x14ac:dyDescent="0.2">
      <c r="A38" s="9">
        <v>33</v>
      </c>
      <c r="B38" s="24" t="s">
        <v>38</v>
      </c>
      <c r="C38" s="23">
        <v>63320</v>
      </c>
      <c r="D38" s="26" t="s">
        <v>93</v>
      </c>
      <c r="E38" s="25">
        <v>387</v>
      </c>
      <c r="F38" s="21">
        <v>75.91</v>
      </c>
      <c r="G38" s="18">
        <f t="shared" si="0"/>
        <v>29377.17</v>
      </c>
      <c r="H38" s="16" t="s">
        <v>119</v>
      </c>
      <c r="I38" s="16" t="s">
        <v>120</v>
      </c>
      <c r="J38" s="14" t="s">
        <v>12</v>
      </c>
      <c r="K38" s="13">
        <f t="shared" si="1"/>
        <v>0.1</v>
      </c>
    </row>
    <row r="39" spans="1:11" ht="33.75" x14ac:dyDescent="0.2">
      <c r="A39" s="9">
        <v>34</v>
      </c>
      <c r="B39" s="24" t="s">
        <v>39</v>
      </c>
      <c r="C39" s="23">
        <v>63320</v>
      </c>
      <c r="D39" s="26" t="s">
        <v>93</v>
      </c>
      <c r="E39" s="25">
        <v>336</v>
      </c>
      <c r="F39" s="21">
        <v>75.91</v>
      </c>
      <c r="G39" s="18">
        <f t="shared" si="0"/>
        <v>25505.759999999998</v>
      </c>
      <c r="H39" s="16" t="s">
        <v>119</v>
      </c>
      <c r="I39" s="16" t="s">
        <v>120</v>
      </c>
      <c r="J39" s="14" t="s">
        <v>12</v>
      </c>
      <c r="K39" s="13">
        <f t="shared" si="1"/>
        <v>0.1</v>
      </c>
    </row>
    <row r="40" spans="1:11" ht="22.5" x14ac:dyDescent="0.2">
      <c r="A40" s="9">
        <v>35</v>
      </c>
      <c r="B40" s="24" t="s">
        <v>40</v>
      </c>
      <c r="C40" s="23">
        <v>63320</v>
      </c>
      <c r="D40" s="26" t="s">
        <v>94</v>
      </c>
      <c r="E40" s="25">
        <v>283</v>
      </c>
      <c r="F40" s="21">
        <v>29.96</v>
      </c>
      <c r="G40" s="18">
        <f t="shared" si="0"/>
        <v>8478.68</v>
      </c>
      <c r="H40" s="16" t="s">
        <v>119</v>
      </c>
      <c r="I40" s="16" t="s">
        <v>120</v>
      </c>
      <c r="J40" s="14" t="s">
        <v>12</v>
      </c>
      <c r="K40" s="13">
        <f t="shared" si="1"/>
        <v>0.05</v>
      </c>
    </row>
    <row r="41" spans="1:11" ht="22.5" x14ac:dyDescent="0.2">
      <c r="A41" s="9">
        <v>36</v>
      </c>
      <c r="B41" s="24" t="s">
        <v>41</v>
      </c>
      <c r="C41" s="23">
        <v>63320</v>
      </c>
      <c r="D41" s="26" t="s">
        <v>94</v>
      </c>
      <c r="E41" s="25">
        <v>639</v>
      </c>
      <c r="F41" s="21">
        <v>28.68</v>
      </c>
      <c r="G41" s="18">
        <f t="shared" si="0"/>
        <v>18326.52</v>
      </c>
      <c r="H41" s="16" t="s">
        <v>119</v>
      </c>
      <c r="I41" s="16" t="s">
        <v>120</v>
      </c>
      <c r="J41" s="14" t="s">
        <v>12</v>
      </c>
      <c r="K41" s="13">
        <f t="shared" si="1"/>
        <v>0.05</v>
      </c>
    </row>
    <row r="42" spans="1:11" ht="22.5" x14ac:dyDescent="0.2">
      <c r="A42" s="9">
        <v>37</v>
      </c>
      <c r="B42" s="24" t="s">
        <v>42</v>
      </c>
      <c r="C42" s="23">
        <v>63320</v>
      </c>
      <c r="D42" s="26" t="s">
        <v>94</v>
      </c>
      <c r="E42" s="25">
        <v>649</v>
      </c>
      <c r="F42" s="21">
        <v>29.64</v>
      </c>
      <c r="G42" s="18">
        <f t="shared" si="0"/>
        <v>19236.36</v>
      </c>
      <c r="H42" s="16" t="s">
        <v>119</v>
      </c>
      <c r="I42" s="16" t="s">
        <v>120</v>
      </c>
      <c r="J42" s="14" t="s">
        <v>12</v>
      </c>
      <c r="K42" s="13">
        <f t="shared" si="1"/>
        <v>0.05</v>
      </c>
    </row>
    <row r="43" spans="1:11" ht="78.75" x14ac:dyDescent="0.2">
      <c r="A43" s="9">
        <v>38</v>
      </c>
      <c r="B43" s="24" t="s">
        <v>43</v>
      </c>
      <c r="C43" s="23">
        <v>63320</v>
      </c>
      <c r="D43" s="26" t="s">
        <v>17</v>
      </c>
      <c r="E43" s="25">
        <v>386</v>
      </c>
      <c r="F43" s="21">
        <v>147.80000000000001</v>
      </c>
      <c r="G43" s="18">
        <f t="shared" si="0"/>
        <v>57050.8</v>
      </c>
      <c r="H43" s="16" t="s">
        <v>119</v>
      </c>
      <c r="I43" s="16" t="s">
        <v>120</v>
      </c>
      <c r="J43" s="14" t="s">
        <v>12</v>
      </c>
      <c r="K43" s="13">
        <f t="shared" si="1"/>
        <v>0.12</v>
      </c>
    </row>
    <row r="44" spans="1:11" ht="78.75" x14ac:dyDescent="0.2">
      <c r="A44" s="9">
        <v>39</v>
      </c>
      <c r="B44" s="24" t="s">
        <v>44</v>
      </c>
      <c r="C44" s="23">
        <v>63320</v>
      </c>
      <c r="D44" s="26" t="s">
        <v>17</v>
      </c>
      <c r="E44" s="25">
        <v>593</v>
      </c>
      <c r="F44" s="21">
        <v>97.69</v>
      </c>
      <c r="G44" s="18">
        <f t="shared" si="0"/>
        <v>57930.17</v>
      </c>
      <c r="H44" s="16" t="s">
        <v>119</v>
      </c>
      <c r="I44" s="16" t="s">
        <v>120</v>
      </c>
      <c r="J44" s="14" t="s">
        <v>12</v>
      </c>
      <c r="K44" s="13">
        <f t="shared" si="1"/>
        <v>0.1</v>
      </c>
    </row>
    <row r="45" spans="1:11" ht="78.75" x14ac:dyDescent="0.2">
      <c r="A45" s="9">
        <v>40</v>
      </c>
      <c r="B45" s="24" t="s">
        <v>45</v>
      </c>
      <c r="C45" s="23">
        <v>63320</v>
      </c>
      <c r="D45" s="26" t="s">
        <v>17</v>
      </c>
      <c r="E45" s="25">
        <v>1035</v>
      </c>
      <c r="F45" s="27">
        <v>112.9</v>
      </c>
      <c r="G45" s="18">
        <f t="shared" si="0"/>
        <v>116851.5</v>
      </c>
      <c r="H45" s="13" t="s">
        <v>120</v>
      </c>
      <c r="I45" s="13" t="s">
        <v>120</v>
      </c>
      <c r="J45" s="14" t="s">
        <v>12</v>
      </c>
      <c r="K45" s="13">
        <f t="shared" si="1"/>
        <v>0.12</v>
      </c>
    </row>
    <row r="46" spans="1:11" ht="90" x14ac:dyDescent="0.2">
      <c r="A46" s="9">
        <v>41</v>
      </c>
      <c r="B46" s="24" t="s">
        <v>46</v>
      </c>
      <c r="C46" s="23">
        <v>63320</v>
      </c>
      <c r="D46" s="26" t="s">
        <v>17</v>
      </c>
      <c r="E46" s="25">
        <v>1343</v>
      </c>
      <c r="F46" s="27">
        <v>118.23</v>
      </c>
      <c r="G46" s="18">
        <f t="shared" si="0"/>
        <v>158782.89000000001</v>
      </c>
      <c r="H46" s="13" t="s">
        <v>120</v>
      </c>
      <c r="I46" s="13" t="s">
        <v>120</v>
      </c>
      <c r="J46" s="14" t="s">
        <v>12</v>
      </c>
      <c r="K46" s="13">
        <f t="shared" si="1"/>
        <v>0.12</v>
      </c>
    </row>
    <row r="47" spans="1:11" s="37" customFormat="1" ht="33.75" x14ac:dyDescent="0.2">
      <c r="A47" s="9">
        <v>42</v>
      </c>
      <c r="B47" s="29" t="s">
        <v>47</v>
      </c>
      <c r="C47" s="44">
        <v>150196</v>
      </c>
      <c r="D47" s="31" t="s">
        <v>90</v>
      </c>
      <c r="E47" s="32">
        <v>15</v>
      </c>
      <c r="F47" s="49">
        <v>287.33999999999997</v>
      </c>
      <c r="G47" s="46">
        <f t="shared" si="0"/>
        <v>4310.0999999999995</v>
      </c>
      <c r="H47" s="34" t="s">
        <v>119</v>
      </c>
      <c r="I47" s="34" t="s">
        <v>120</v>
      </c>
      <c r="J47" s="47" t="s">
        <v>12</v>
      </c>
      <c r="K47" s="48">
        <f t="shared" si="1"/>
        <v>0.2</v>
      </c>
    </row>
    <row r="48" spans="1:11" s="37" customFormat="1" ht="33.75" x14ac:dyDescent="0.2">
      <c r="A48" s="9">
        <v>43</v>
      </c>
      <c r="B48" s="29" t="s">
        <v>48</v>
      </c>
      <c r="C48" s="44">
        <v>150196</v>
      </c>
      <c r="D48" s="31" t="s">
        <v>90</v>
      </c>
      <c r="E48" s="32">
        <v>7</v>
      </c>
      <c r="F48" s="49">
        <v>272.45999999999998</v>
      </c>
      <c r="G48" s="46">
        <f t="shared" si="0"/>
        <v>1907.2199999999998</v>
      </c>
      <c r="H48" s="34" t="s">
        <v>119</v>
      </c>
      <c r="I48" s="34" t="s">
        <v>120</v>
      </c>
      <c r="J48" s="47" t="s">
        <v>12</v>
      </c>
      <c r="K48" s="48">
        <f t="shared" si="1"/>
        <v>0.2</v>
      </c>
    </row>
    <row r="49" spans="1:11" s="37" customFormat="1" ht="33.75" x14ac:dyDescent="0.2">
      <c r="A49" s="9">
        <v>44</v>
      </c>
      <c r="B49" s="29" t="s">
        <v>49</v>
      </c>
      <c r="C49" s="44">
        <v>150196</v>
      </c>
      <c r="D49" s="31" t="s">
        <v>90</v>
      </c>
      <c r="E49" s="32">
        <v>5</v>
      </c>
      <c r="F49" s="49">
        <v>252.93</v>
      </c>
      <c r="G49" s="46">
        <f t="shared" si="0"/>
        <v>1264.6500000000001</v>
      </c>
      <c r="H49" s="34" t="s">
        <v>119</v>
      </c>
      <c r="I49" s="34" t="s">
        <v>120</v>
      </c>
      <c r="J49" s="47" t="s">
        <v>12</v>
      </c>
      <c r="K49" s="48">
        <f t="shared" si="1"/>
        <v>0.2</v>
      </c>
    </row>
    <row r="50" spans="1:11" ht="33.75" x14ac:dyDescent="0.2">
      <c r="A50" s="9">
        <v>45</v>
      </c>
      <c r="B50" s="24" t="s">
        <v>50</v>
      </c>
      <c r="C50" s="23">
        <v>420624</v>
      </c>
      <c r="D50" s="26" t="s">
        <v>90</v>
      </c>
      <c r="E50" s="25">
        <v>4</v>
      </c>
      <c r="F50" s="27">
        <v>77.7</v>
      </c>
      <c r="G50" s="18">
        <f t="shared" si="0"/>
        <v>310.8</v>
      </c>
      <c r="H50" s="16" t="s">
        <v>119</v>
      </c>
      <c r="I50" s="16" t="s">
        <v>120</v>
      </c>
      <c r="J50" s="14" t="s">
        <v>12</v>
      </c>
      <c r="K50" s="13">
        <f t="shared" si="1"/>
        <v>0.1</v>
      </c>
    </row>
    <row r="51" spans="1:11" ht="33.75" x14ac:dyDescent="0.2">
      <c r="A51" s="9">
        <v>46</v>
      </c>
      <c r="B51" s="24" t="s">
        <v>51</v>
      </c>
      <c r="C51" s="23">
        <v>150196</v>
      </c>
      <c r="D51" s="26" t="s">
        <v>90</v>
      </c>
      <c r="E51" s="25">
        <v>5</v>
      </c>
      <c r="F51" s="27">
        <v>57.41</v>
      </c>
      <c r="G51" s="18">
        <f t="shared" si="0"/>
        <v>287.04999999999995</v>
      </c>
      <c r="H51" s="16" t="s">
        <v>119</v>
      </c>
      <c r="I51" s="16" t="s">
        <v>120</v>
      </c>
      <c r="J51" s="14" t="s">
        <v>12</v>
      </c>
      <c r="K51" s="13">
        <f t="shared" si="1"/>
        <v>0.1</v>
      </c>
    </row>
    <row r="52" spans="1:11" ht="56.25" x14ac:dyDescent="0.2">
      <c r="A52" s="9">
        <v>47</v>
      </c>
      <c r="B52" s="24" t="s">
        <v>52</v>
      </c>
      <c r="C52" s="23">
        <v>365522</v>
      </c>
      <c r="D52" s="26" t="s">
        <v>90</v>
      </c>
      <c r="E52" s="25">
        <v>23</v>
      </c>
      <c r="F52" s="27">
        <v>24.07</v>
      </c>
      <c r="G52" s="18">
        <f t="shared" si="0"/>
        <v>553.61</v>
      </c>
      <c r="H52" s="16" t="s">
        <v>119</v>
      </c>
      <c r="I52" s="16" t="s">
        <v>120</v>
      </c>
      <c r="J52" s="14" t="s">
        <v>12</v>
      </c>
      <c r="K52" s="13">
        <f t="shared" si="1"/>
        <v>0.05</v>
      </c>
    </row>
    <row r="53" spans="1:11" ht="33.75" x14ac:dyDescent="0.2">
      <c r="A53" s="9">
        <v>48</v>
      </c>
      <c r="B53" s="24" t="s">
        <v>53</v>
      </c>
      <c r="C53" s="23">
        <v>375710</v>
      </c>
      <c r="D53" s="26" t="s">
        <v>95</v>
      </c>
      <c r="E53" s="25">
        <v>350</v>
      </c>
      <c r="F53" s="27">
        <v>81.599999999999994</v>
      </c>
      <c r="G53" s="18">
        <f t="shared" si="0"/>
        <v>28559.999999999996</v>
      </c>
      <c r="H53" s="16" t="s">
        <v>119</v>
      </c>
      <c r="I53" s="16" t="s">
        <v>120</v>
      </c>
      <c r="J53" s="14" t="s">
        <v>12</v>
      </c>
      <c r="K53" s="13">
        <f t="shared" si="1"/>
        <v>0.1</v>
      </c>
    </row>
    <row r="54" spans="1:11" ht="33.75" x14ac:dyDescent="0.2">
      <c r="A54" s="9">
        <v>49</v>
      </c>
      <c r="B54" s="24" t="s">
        <v>54</v>
      </c>
      <c r="C54" s="23">
        <v>375712</v>
      </c>
      <c r="D54" s="26" t="s">
        <v>95</v>
      </c>
      <c r="E54" s="25">
        <v>40</v>
      </c>
      <c r="F54" s="27">
        <v>77.17</v>
      </c>
      <c r="G54" s="18">
        <f t="shared" si="0"/>
        <v>3086.8</v>
      </c>
      <c r="H54" s="16" t="s">
        <v>119</v>
      </c>
      <c r="I54" s="16" t="s">
        <v>120</v>
      </c>
      <c r="J54" s="14" t="s">
        <v>12</v>
      </c>
      <c r="K54" s="13">
        <f t="shared" si="1"/>
        <v>0.1</v>
      </c>
    </row>
    <row r="55" spans="1:11" ht="33.75" x14ac:dyDescent="0.2">
      <c r="A55" s="9">
        <v>50</v>
      </c>
      <c r="B55" s="24" t="s">
        <v>55</v>
      </c>
      <c r="C55" s="23">
        <v>375711</v>
      </c>
      <c r="D55" s="26" t="s">
        <v>95</v>
      </c>
      <c r="E55" s="25">
        <f>400+10</f>
        <v>410</v>
      </c>
      <c r="F55" s="27">
        <v>54.44</v>
      </c>
      <c r="G55" s="18">
        <f t="shared" si="0"/>
        <v>22320.399999999998</v>
      </c>
      <c r="H55" s="16" t="s">
        <v>119</v>
      </c>
      <c r="I55" s="16" t="s">
        <v>120</v>
      </c>
      <c r="J55" s="14" t="s">
        <v>12</v>
      </c>
      <c r="K55" s="13">
        <f t="shared" si="1"/>
        <v>0.1</v>
      </c>
    </row>
    <row r="56" spans="1:11" ht="45" x14ac:dyDescent="0.2">
      <c r="A56" s="9">
        <v>51</v>
      </c>
      <c r="B56" s="50" t="s">
        <v>56</v>
      </c>
      <c r="C56" s="52" t="s">
        <v>137</v>
      </c>
      <c r="D56" s="53"/>
      <c r="E56" s="53"/>
      <c r="F56" s="53"/>
      <c r="G56" s="53"/>
      <c r="H56" s="53"/>
      <c r="I56" s="53"/>
      <c r="J56" s="53"/>
      <c r="K56" s="54"/>
    </row>
    <row r="57" spans="1:11" ht="67.5" x14ac:dyDescent="0.2">
      <c r="A57" s="9">
        <v>52</v>
      </c>
      <c r="B57" s="24" t="s">
        <v>57</v>
      </c>
      <c r="C57" s="23">
        <v>321856</v>
      </c>
      <c r="D57" s="26" t="s">
        <v>90</v>
      </c>
      <c r="E57" s="25">
        <f>35+50</f>
        <v>85</v>
      </c>
      <c r="F57" s="27">
        <v>21.12</v>
      </c>
      <c r="G57" s="18">
        <f t="shared" si="0"/>
        <v>1795.2</v>
      </c>
      <c r="H57" s="16" t="s">
        <v>119</v>
      </c>
      <c r="I57" s="16" t="s">
        <v>120</v>
      </c>
      <c r="J57" s="14" t="s">
        <v>12</v>
      </c>
      <c r="K57" s="13">
        <f t="shared" si="1"/>
        <v>0.05</v>
      </c>
    </row>
    <row r="58" spans="1:11" ht="45" x14ac:dyDescent="0.2">
      <c r="A58" s="9">
        <v>53</v>
      </c>
      <c r="B58" s="24" t="s">
        <v>58</v>
      </c>
      <c r="C58" s="23">
        <v>457212</v>
      </c>
      <c r="D58" s="26" t="s">
        <v>90</v>
      </c>
      <c r="E58" s="25">
        <v>888</v>
      </c>
      <c r="F58" s="27">
        <v>6.18</v>
      </c>
      <c r="G58" s="18">
        <f t="shared" si="0"/>
        <v>5487.84</v>
      </c>
      <c r="H58" s="16" t="s">
        <v>119</v>
      </c>
      <c r="I58" s="16" t="s">
        <v>120</v>
      </c>
      <c r="J58" s="14" t="s">
        <v>12</v>
      </c>
      <c r="K58" s="13">
        <f t="shared" si="1"/>
        <v>0.02</v>
      </c>
    </row>
    <row r="59" spans="1:11" ht="45" x14ac:dyDescent="0.2">
      <c r="A59" s="9">
        <v>54</v>
      </c>
      <c r="B59" s="24" t="s">
        <v>59</v>
      </c>
      <c r="C59" s="23">
        <v>235792</v>
      </c>
      <c r="D59" s="26" t="s">
        <v>90</v>
      </c>
      <c r="E59" s="25">
        <v>2070</v>
      </c>
      <c r="F59" s="27">
        <v>5.84</v>
      </c>
      <c r="G59" s="18">
        <f t="shared" si="0"/>
        <v>12088.8</v>
      </c>
      <c r="H59" s="16" t="s">
        <v>119</v>
      </c>
      <c r="I59" s="16" t="s">
        <v>120</v>
      </c>
      <c r="J59" s="14" t="s">
        <v>12</v>
      </c>
      <c r="K59" s="13">
        <f t="shared" si="1"/>
        <v>0.02</v>
      </c>
    </row>
    <row r="60" spans="1:11" ht="45" x14ac:dyDescent="0.2">
      <c r="A60" s="9">
        <v>55</v>
      </c>
      <c r="B60" s="24" t="s">
        <v>60</v>
      </c>
      <c r="C60" s="23">
        <v>235793</v>
      </c>
      <c r="D60" s="26" t="s">
        <v>90</v>
      </c>
      <c r="E60" s="25">
        <v>2001</v>
      </c>
      <c r="F60" s="27">
        <v>3.59</v>
      </c>
      <c r="G60" s="18">
        <f t="shared" si="0"/>
        <v>7183.59</v>
      </c>
      <c r="H60" s="16" t="s">
        <v>119</v>
      </c>
      <c r="I60" s="16" t="s">
        <v>120</v>
      </c>
      <c r="J60" s="14" t="s">
        <v>12</v>
      </c>
      <c r="K60" s="13">
        <f t="shared" si="1"/>
        <v>0.01</v>
      </c>
    </row>
    <row r="61" spans="1:11" ht="45" x14ac:dyDescent="0.2">
      <c r="A61" s="9">
        <v>56</v>
      </c>
      <c r="B61" s="24" t="s">
        <v>61</v>
      </c>
      <c r="C61" s="23">
        <v>260411</v>
      </c>
      <c r="D61" s="26" t="s">
        <v>90</v>
      </c>
      <c r="E61" s="25">
        <f>2116+25</f>
        <v>2141</v>
      </c>
      <c r="F61" s="27">
        <v>5.17</v>
      </c>
      <c r="G61" s="18">
        <f t="shared" si="0"/>
        <v>11068.97</v>
      </c>
      <c r="H61" s="16" t="s">
        <v>119</v>
      </c>
      <c r="I61" s="16" t="s">
        <v>120</v>
      </c>
      <c r="J61" s="14" t="s">
        <v>12</v>
      </c>
      <c r="K61" s="13">
        <f t="shared" si="1"/>
        <v>0.02</v>
      </c>
    </row>
    <row r="62" spans="1:11" ht="45" x14ac:dyDescent="0.2">
      <c r="A62" s="9">
        <v>57</v>
      </c>
      <c r="B62" s="24" t="s">
        <v>62</v>
      </c>
      <c r="C62" s="23">
        <v>366493</v>
      </c>
      <c r="D62" s="26" t="s">
        <v>90</v>
      </c>
      <c r="E62" s="25">
        <v>373</v>
      </c>
      <c r="F62" s="27">
        <v>4.7300000000000004</v>
      </c>
      <c r="G62" s="18">
        <f t="shared" si="0"/>
        <v>1764.2900000000002</v>
      </c>
      <c r="H62" s="16" t="s">
        <v>119</v>
      </c>
      <c r="I62" s="16" t="s">
        <v>120</v>
      </c>
      <c r="J62" s="14" t="s">
        <v>12</v>
      </c>
      <c r="K62" s="13">
        <f t="shared" si="1"/>
        <v>0.01</v>
      </c>
    </row>
    <row r="63" spans="1:11" ht="45" x14ac:dyDescent="0.2">
      <c r="A63" s="9">
        <v>58</v>
      </c>
      <c r="B63" s="24" t="s">
        <v>63</v>
      </c>
      <c r="C63" s="23">
        <v>366491</v>
      </c>
      <c r="D63" s="26" t="s">
        <v>90</v>
      </c>
      <c r="E63" s="25">
        <v>403</v>
      </c>
      <c r="F63" s="27">
        <v>5.35</v>
      </c>
      <c r="G63" s="18">
        <f t="shared" si="0"/>
        <v>2156.0499999999997</v>
      </c>
      <c r="H63" s="16" t="s">
        <v>119</v>
      </c>
      <c r="I63" s="16" t="s">
        <v>120</v>
      </c>
      <c r="J63" s="14" t="s">
        <v>12</v>
      </c>
      <c r="K63" s="13">
        <f t="shared" si="1"/>
        <v>0.02</v>
      </c>
    </row>
    <row r="64" spans="1:11" ht="45" x14ac:dyDescent="0.2">
      <c r="A64" s="9">
        <v>59</v>
      </c>
      <c r="B64" s="24" t="s">
        <v>64</v>
      </c>
      <c r="C64" s="23">
        <v>367064</v>
      </c>
      <c r="D64" s="26" t="s">
        <v>90</v>
      </c>
      <c r="E64" s="25">
        <v>232</v>
      </c>
      <c r="F64" s="27">
        <v>5.7</v>
      </c>
      <c r="G64" s="18">
        <f t="shared" si="0"/>
        <v>1322.4</v>
      </c>
      <c r="H64" s="16" t="s">
        <v>119</v>
      </c>
      <c r="I64" s="16" t="s">
        <v>120</v>
      </c>
      <c r="J64" s="14" t="s">
        <v>12</v>
      </c>
      <c r="K64" s="13">
        <f t="shared" si="1"/>
        <v>0.02</v>
      </c>
    </row>
    <row r="65" spans="1:11" ht="45" x14ac:dyDescent="0.2">
      <c r="A65" s="9">
        <v>60</v>
      </c>
      <c r="B65" s="24" t="s">
        <v>65</v>
      </c>
      <c r="C65" s="23">
        <v>355664</v>
      </c>
      <c r="D65" s="26" t="s">
        <v>90</v>
      </c>
      <c r="E65" s="25">
        <f>456+150</f>
        <v>606</v>
      </c>
      <c r="F65" s="27">
        <v>3.16</v>
      </c>
      <c r="G65" s="18">
        <f t="shared" si="0"/>
        <v>1914.96</v>
      </c>
      <c r="H65" s="16" t="s">
        <v>119</v>
      </c>
      <c r="I65" s="16" t="s">
        <v>120</v>
      </c>
      <c r="J65" s="14" t="s">
        <v>12</v>
      </c>
      <c r="K65" s="13">
        <f t="shared" si="1"/>
        <v>0.01</v>
      </c>
    </row>
    <row r="66" spans="1:11" ht="33.75" x14ac:dyDescent="0.2">
      <c r="A66" s="9">
        <v>61</v>
      </c>
      <c r="B66" s="24" t="s">
        <v>66</v>
      </c>
      <c r="C66" s="23">
        <v>435861</v>
      </c>
      <c r="D66" s="26" t="s">
        <v>96</v>
      </c>
      <c r="E66" s="25">
        <v>47</v>
      </c>
      <c r="F66" s="27">
        <v>55.69</v>
      </c>
      <c r="G66" s="18">
        <f t="shared" si="0"/>
        <v>2617.4299999999998</v>
      </c>
      <c r="H66" s="16" t="s">
        <v>119</v>
      </c>
      <c r="I66" s="16" t="s">
        <v>120</v>
      </c>
      <c r="J66" s="14" t="s">
        <v>12</v>
      </c>
      <c r="K66" s="13">
        <f t="shared" si="1"/>
        <v>0.1</v>
      </c>
    </row>
    <row r="67" spans="1:11" ht="78.75" x14ac:dyDescent="0.2">
      <c r="A67" s="9">
        <v>62</v>
      </c>
      <c r="B67" s="24" t="s">
        <v>67</v>
      </c>
      <c r="C67" s="23">
        <v>338212</v>
      </c>
      <c r="D67" s="26" t="s">
        <v>97</v>
      </c>
      <c r="E67" s="25">
        <f>22+20</f>
        <v>42</v>
      </c>
      <c r="F67" s="27">
        <v>408.94</v>
      </c>
      <c r="G67" s="18">
        <f t="shared" si="0"/>
        <v>17175.48</v>
      </c>
      <c r="H67" s="16" t="s">
        <v>119</v>
      </c>
      <c r="I67" s="16" t="s">
        <v>120</v>
      </c>
      <c r="J67" s="14" t="s">
        <v>12</v>
      </c>
      <c r="K67" s="13">
        <f t="shared" si="1"/>
        <v>0.2</v>
      </c>
    </row>
    <row r="68" spans="1:11" ht="45" x14ac:dyDescent="0.2">
      <c r="A68" s="9">
        <v>63</v>
      </c>
      <c r="B68" s="24" t="s">
        <v>68</v>
      </c>
      <c r="C68" s="23">
        <v>419253</v>
      </c>
      <c r="D68" s="26" t="s">
        <v>16</v>
      </c>
      <c r="E68" s="25">
        <v>53</v>
      </c>
      <c r="F68" s="27">
        <v>143.27000000000001</v>
      </c>
      <c r="G68" s="18">
        <f t="shared" si="0"/>
        <v>7593.31</v>
      </c>
      <c r="H68" s="16" t="s">
        <v>119</v>
      </c>
      <c r="I68" s="16" t="s">
        <v>120</v>
      </c>
      <c r="J68" s="14" t="s">
        <v>12</v>
      </c>
      <c r="K68" s="13">
        <f t="shared" si="1"/>
        <v>0.12</v>
      </c>
    </row>
    <row r="69" spans="1:11" ht="45" x14ac:dyDescent="0.2">
      <c r="A69" s="9">
        <v>64</v>
      </c>
      <c r="B69" s="24" t="s">
        <v>69</v>
      </c>
      <c r="C69" s="23">
        <v>321856</v>
      </c>
      <c r="D69" s="26" t="s">
        <v>98</v>
      </c>
      <c r="E69" s="25">
        <f>135+50</f>
        <v>185</v>
      </c>
      <c r="F69" s="27">
        <v>27.05</v>
      </c>
      <c r="G69" s="18">
        <f t="shared" si="0"/>
        <v>5004.25</v>
      </c>
      <c r="H69" s="16" t="s">
        <v>119</v>
      </c>
      <c r="I69" s="16" t="s">
        <v>120</v>
      </c>
      <c r="J69" s="14" t="s">
        <v>12</v>
      </c>
      <c r="K69" s="13">
        <f t="shared" si="1"/>
        <v>0.05</v>
      </c>
    </row>
    <row r="70" spans="1:11" x14ac:dyDescent="0.2">
      <c r="A70" s="9">
        <v>65</v>
      </c>
      <c r="B70" s="24" t="s">
        <v>70</v>
      </c>
      <c r="C70" s="23">
        <v>332768</v>
      </c>
      <c r="D70" s="26" t="s">
        <v>98</v>
      </c>
      <c r="E70" s="25">
        <v>28</v>
      </c>
      <c r="F70" s="27">
        <v>146.9</v>
      </c>
      <c r="G70" s="18">
        <f t="shared" si="0"/>
        <v>4113.2</v>
      </c>
      <c r="H70" s="16" t="s">
        <v>119</v>
      </c>
      <c r="I70" s="16" t="s">
        <v>120</v>
      </c>
      <c r="J70" s="14" t="s">
        <v>12</v>
      </c>
      <c r="K70" s="13">
        <f t="shared" si="1"/>
        <v>0.12</v>
      </c>
    </row>
    <row r="71" spans="1:11" ht="56.25" x14ac:dyDescent="0.2">
      <c r="A71" s="9">
        <v>66</v>
      </c>
      <c r="B71" s="24" t="s">
        <v>71</v>
      </c>
      <c r="C71" s="23">
        <v>396951</v>
      </c>
      <c r="D71" s="26" t="s">
        <v>87</v>
      </c>
      <c r="E71" s="25">
        <v>5</v>
      </c>
      <c r="F71" s="27">
        <v>83.72</v>
      </c>
      <c r="G71" s="18">
        <f t="shared" ref="G71:G108" si="2">F71*E71</f>
        <v>418.6</v>
      </c>
      <c r="H71" s="16" t="s">
        <v>119</v>
      </c>
      <c r="I71" s="16" t="s">
        <v>120</v>
      </c>
      <c r="J71" s="14" t="s">
        <v>12</v>
      </c>
      <c r="K71" s="13">
        <f t="shared" ref="K71:K108" si="3">IF(F71&lt;0.01,"",IF(AND(F71&gt;=0.01,F71&lt;=5),0.01,IF(F71&lt;=10,0.02,IF(F71&lt;=20,0.03,IF(F71&lt;=50,0.05,IF(F71&lt;=100,0.1,IF(F71&lt;=200,0.12,IF(F71&lt;=500,0.2,IF(F71&lt;=1000,0.4,IF(F71&lt;=2000,0.5,IF(F71&lt;=5000,0.8,IF(F71&lt;=10000,F71*0.005,"Avaliação Específica"))))))))))))</f>
        <v>0.1</v>
      </c>
    </row>
    <row r="72" spans="1:11" ht="67.5" x14ac:dyDescent="0.2">
      <c r="A72" s="9">
        <v>67</v>
      </c>
      <c r="B72" s="24" t="s">
        <v>72</v>
      </c>
      <c r="C72" s="23">
        <v>276294</v>
      </c>
      <c r="D72" s="26" t="s">
        <v>15</v>
      </c>
      <c r="E72" s="25">
        <f>5875+2500</f>
        <v>8375</v>
      </c>
      <c r="F72" s="27">
        <v>3.42</v>
      </c>
      <c r="G72" s="18">
        <f t="shared" si="2"/>
        <v>28642.5</v>
      </c>
      <c r="H72" s="16" t="s">
        <v>119</v>
      </c>
      <c r="I72" s="16" t="s">
        <v>120</v>
      </c>
      <c r="J72" s="14" t="s">
        <v>12</v>
      </c>
      <c r="K72" s="13">
        <f t="shared" si="3"/>
        <v>0.01</v>
      </c>
    </row>
    <row r="73" spans="1:11" ht="22.5" x14ac:dyDescent="0.2">
      <c r="A73" s="9">
        <v>68</v>
      </c>
      <c r="B73" s="12" t="s">
        <v>73</v>
      </c>
      <c r="C73" s="23">
        <v>455228</v>
      </c>
      <c r="D73" s="20" t="s">
        <v>99</v>
      </c>
      <c r="E73" s="17">
        <f>1277+100+30+7</f>
        <v>1414</v>
      </c>
      <c r="F73" s="27">
        <v>25.81</v>
      </c>
      <c r="G73" s="18">
        <f t="shared" si="2"/>
        <v>36495.339999999997</v>
      </c>
      <c r="H73" s="16" t="s">
        <v>119</v>
      </c>
      <c r="I73" s="16" t="s">
        <v>120</v>
      </c>
      <c r="J73" s="14" t="s">
        <v>12</v>
      </c>
      <c r="K73" s="13">
        <f t="shared" si="3"/>
        <v>0.05</v>
      </c>
    </row>
    <row r="74" spans="1:11" ht="90" x14ac:dyDescent="0.2">
      <c r="A74" s="9">
        <v>69</v>
      </c>
      <c r="B74" s="29" t="s">
        <v>138</v>
      </c>
      <c r="C74" s="23">
        <v>6700</v>
      </c>
      <c r="D74" s="26" t="s">
        <v>87</v>
      </c>
      <c r="E74" s="25">
        <v>351</v>
      </c>
      <c r="F74" s="27">
        <v>9.94</v>
      </c>
      <c r="G74" s="18">
        <f t="shared" si="2"/>
        <v>3488.9399999999996</v>
      </c>
      <c r="H74" s="16" t="s">
        <v>119</v>
      </c>
      <c r="I74" s="16" t="s">
        <v>120</v>
      </c>
      <c r="J74" s="14" t="s">
        <v>12</v>
      </c>
      <c r="K74" s="13">
        <f t="shared" si="3"/>
        <v>0.02</v>
      </c>
    </row>
    <row r="75" spans="1:11" ht="78.75" x14ac:dyDescent="0.2">
      <c r="A75" s="9">
        <v>70</v>
      </c>
      <c r="B75" s="24" t="s">
        <v>74</v>
      </c>
      <c r="C75" s="23">
        <v>345659</v>
      </c>
      <c r="D75" s="26" t="s">
        <v>15</v>
      </c>
      <c r="E75" s="25">
        <v>428</v>
      </c>
      <c r="F75" s="27">
        <v>4.83</v>
      </c>
      <c r="G75" s="18">
        <f t="shared" si="2"/>
        <v>2067.2400000000002</v>
      </c>
      <c r="H75" s="16" t="s">
        <v>119</v>
      </c>
      <c r="I75" s="16" t="s">
        <v>120</v>
      </c>
      <c r="J75" s="14" t="s">
        <v>12</v>
      </c>
      <c r="K75" s="13">
        <f t="shared" si="3"/>
        <v>0.01</v>
      </c>
    </row>
    <row r="76" spans="1:11" ht="45" x14ac:dyDescent="0.2">
      <c r="A76" s="9">
        <v>71</v>
      </c>
      <c r="B76" s="24" t="s">
        <v>75</v>
      </c>
      <c r="C76" s="23">
        <v>298579</v>
      </c>
      <c r="D76" s="26" t="s">
        <v>87</v>
      </c>
      <c r="E76" s="25">
        <v>11</v>
      </c>
      <c r="F76" s="27">
        <v>8.9700000000000006</v>
      </c>
      <c r="G76" s="18">
        <f t="shared" si="2"/>
        <v>98.67</v>
      </c>
      <c r="H76" s="16" t="s">
        <v>119</v>
      </c>
      <c r="I76" s="16" t="s">
        <v>120</v>
      </c>
      <c r="J76" s="14" t="s">
        <v>12</v>
      </c>
      <c r="K76" s="13">
        <f t="shared" si="3"/>
        <v>0.02</v>
      </c>
    </row>
    <row r="77" spans="1:11" ht="101.25" x14ac:dyDescent="0.2">
      <c r="A77" s="9">
        <v>72</v>
      </c>
      <c r="B77" s="24" t="s">
        <v>76</v>
      </c>
      <c r="C77" s="23">
        <v>382512</v>
      </c>
      <c r="D77" s="26" t="s">
        <v>87</v>
      </c>
      <c r="E77" s="25">
        <v>105</v>
      </c>
      <c r="F77" s="27">
        <v>5.75</v>
      </c>
      <c r="G77" s="18">
        <f t="shared" si="2"/>
        <v>603.75</v>
      </c>
      <c r="H77" s="16" t="s">
        <v>119</v>
      </c>
      <c r="I77" s="16" t="s">
        <v>120</v>
      </c>
      <c r="J77" s="14" t="s">
        <v>12</v>
      </c>
      <c r="K77" s="13">
        <f t="shared" si="3"/>
        <v>0.02</v>
      </c>
    </row>
    <row r="78" spans="1:11" ht="101.25" x14ac:dyDescent="0.2">
      <c r="A78" s="9">
        <v>73</v>
      </c>
      <c r="B78" s="24" t="s">
        <v>77</v>
      </c>
      <c r="C78" s="23">
        <v>450515</v>
      </c>
      <c r="D78" s="26" t="s">
        <v>87</v>
      </c>
      <c r="E78" s="25">
        <f>275+150</f>
        <v>425</v>
      </c>
      <c r="F78" s="27">
        <v>4.83</v>
      </c>
      <c r="G78" s="18">
        <f t="shared" si="2"/>
        <v>2052.75</v>
      </c>
      <c r="H78" s="16" t="s">
        <v>119</v>
      </c>
      <c r="I78" s="16" t="s">
        <v>120</v>
      </c>
      <c r="J78" s="14" t="s">
        <v>12</v>
      </c>
      <c r="K78" s="13">
        <f t="shared" si="3"/>
        <v>0.01</v>
      </c>
    </row>
    <row r="79" spans="1:11" ht="56.25" x14ac:dyDescent="0.2">
      <c r="A79" s="9">
        <v>74</v>
      </c>
      <c r="B79" s="24" t="s">
        <v>78</v>
      </c>
      <c r="C79" s="23">
        <v>342674</v>
      </c>
      <c r="D79" s="26" t="s">
        <v>15</v>
      </c>
      <c r="E79" s="25">
        <v>180</v>
      </c>
      <c r="F79" s="27">
        <v>5.7</v>
      </c>
      <c r="G79" s="18">
        <f t="shared" si="2"/>
        <v>1026</v>
      </c>
      <c r="H79" s="16" t="s">
        <v>119</v>
      </c>
      <c r="I79" s="16" t="s">
        <v>120</v>
      </c>
      <c r="J79" s="14" t="s">
        <v>12</v>
      </c>
      <c r="K79" s="13">
        <f t="shared" si="3"/>
        <v>0.02</v>
      </c>
    </row>
    <row r="80" spans="1:11" ht="22.5" x14ac:dyDescent="0.2">
      <c r="A80" s="9">
        <v>75</v>
      </c>
      <c r="B80" s="24" t="s">
        <v>79</v>
      </c>
      <c r="C80" s="23">
        <v>221214</v>
      </c>
      <c r="D80" s="26" t="s">
        <v>98</v>
      </c>
      <c r="E80" s="25">
        <v>23</v>
      </c>
      <c r="F80" s="27">
        <v>15.51</v>
      </c>
      <c r="G80" s="18">
        <f t="shared" si="2"/>
        <v>356.73</v>
      </c>
      <c r="H80" s="16" t="s">
        <v>119</v>
      </c>
      <c r="I80" s="16" t="s">
        <v>120</v>
      </c>
      <c r="J80" s="14" t="s">
        <v>12</v>
      </c>
      <c r="K80" s="13">
        <f t="shared" si="3"/>
        <v>0.03</v>
      </c>
    </row>
    <row r="81" spans="1:11" s="37" customFormat="1" ht="90" x14ac:dyDescent="0.2">
      <c r="A81" s="9">
        <v>76</v>
      </c>
      <c r="B81" s="29" t="s">
        <v>135</v>
      </c>
      <c r="C81" s="44">
        <v>342249</v>
      </c>
      <c r="D81" s="31" t="s">
        <v>90</v>
      </c>
      <c r="E81" s="32">
        <v>30</v>
      </c>
      <c r="F81" s="49">
        <v>22.91</v>
      </c>
      <c r="G81" s="46">
        <f t="shared" si="2"/>
        <v>687.3</v>
      </c>
      <c r="H81" s="34" t="s">
        <v>119</v>
      </c>
      <c r="I81" s="34" t="s">
        <v>120</v>
      </c>
      <c r="J81" s="47" t="s">
        <v>12</v>
      </c>
      <c r="K81" s="48">
        <f t="shared" si="3"/>
        <v>0.05</v>
      </c>
    </row>
    <row r="82" spans="1:11" ht="56.25" x14ac:dyDescent="0.2">
      <c r="A82" s="9">
        <v>77</v>
      </c>
      <c r="B82" s="24" t="s">
        <v>80</v>
      </c>
      <c r="C82" s="23">
        <v>38008</v>
      </c>
      <c r="D82" s="26" t="s">
        <v>90</v>
      </c>
      <c r="E82" s="25">
        <v>137</v>
      </c>
      <c r="F82" s="27">
        <v>1.56</v>
      </c>
      <c r="G82" s="18">
        <f t="shared" si="2"/>
        <v>213.72</v>
      </c>
      <c r="H82" s="16" t="s">
        <v>119</v>
      </c>
      <c r="I82" s="16" t="s">
        <v>120</v>
      </c>
      <c r="J82" s="14" t="s">
        <v>12</v>
      </c>
      <c r="K82" s="13">
        <f t="shared" si="3"/>
        <v>0.01</v>
      </c>
    </row>
    <row r="83" spans="1:11" ht="90" x14ac:dyDescent="0.2">
      <c r="A83" s="9">
        <v>78</v>
      </c>
      <c r="B83" s="24" t="s">
        <v>81</v>
      </c>
      <c r="C83" s="23">
        <v>38008</v>
      </c>
      <c r="D83" s="26" t="s">
        <v>90</v>
      </c>
      <c r="E83" s="25">
        <f>187+200</f>
        <v>387</v>
      </c>
      <c r="F83" s="27">
        <v>1.88</v>
      </c>
      <c r="G83" s="18">
        <f t="shared" si="2"/>
        <v>727.56</v>
      </c>
      <c r="H83" s="16" t="s">
        <v>119</v>
      </c>
      <c r="I83" s="16" t="s">
        <v>120</v>
      </c>
      <c r="J83" s="14" t="s">
        <v>12</v>
      </c>
      <c r="K83" s="13">
        <f t="shared" si="3"/>
        <v>0.01</v>
      </c>
    </row>
    <row r="84" spans="1:11" s="37" customFormat="1" ht="33.75" x14ac:dyDescent="0.2">
      <c r="A84" s="9">
        <v>79</v>
      </c>
      <c r="B84" s="29" t="s">
        <v>133</v>
      </c>
      <c r="C84" s="44">
        <v>416202</v>
      </c>
      <c r="D84" s="31" t="s">
        <v>87</v>
      </c>
      <c r="E84" s="32">
        <v>4</v>
      </c>
      <c r="F84" s="49">
        <v>252.15</v>
      </c>
      <c r="G84" s="46">
        <f t="shared" si="2"/>
        <v>1008.6</v>
      </c>
      <c r="H84" s="34" t="s">
        <v>119</v>
      </c>
      <c r="I84" s="34" t="s">
        <v>120</v>
      </c>
      <c r="J84" s="47" t="s">
        <v>12</v>
      </c>
      <c r="K84" s="48">
        <f t="shared" si="3"/>
        <v>0.2</v>
      </c>
    </row>
    <row r="85" spans="1:11" ht="56.25" x14ac:dyDescent="0.2">
      <c r="A85" s="9">
        <v>80</v>
      </c>
      <c r="B85" s="24" t="s">
        <v>82</v>
      </c>
      <c r="C85" s="23">
        <v>345220</v>
      </c>
      <c r="D85" s="26" t="s">
        <v>87</v>
      </c>
      <c r="E85" s="25">
        <f>30+20+25</f>
        <v>75</v>
      </c>
      <c r="F85" s="27">
        <v>26.92</v>
      </c>
      <c r="G85" s="18">
        <f t="shared" si="2"/>
        <v>2019.0000000000002</v>
      </c>
      <c r="H85" s="16" t="s">
        <v>119</v>
      </c>
      <c r="I85" s="16" t="s">
        <v>120</v>
      </c>
      <c r="J85" s="14" t="s">
        <v>12</v>
      </c>
      <c r="K85" s="13">
        <f t="shared" si="3"/>
        <v>0.05</v>
      </c>
    </row>
    <row r="86" spans="1:11" ht="90" x14ac:dyDescent="0.2">
      <c r="A86" s="9">
        <v>81</v>
      </c>
      <c r="B86" s="24" t="s">
        <v>83</v>
      </c>
      <c r="C86" s="23">
        <v>345659</v>
      </c>
      <c r="D86" s="26" t="s">
        <v>87</v>
      </c>
      <c r="E86" s="25">
        <v>2500</v>
      </c>
      <c r="F86" s="27">
        <v>4.83</v>
      </c>
      <c r="G86" s="18">
        <f t="shared" si="2"/>
        <v>12075</v>
      </c>
      <c r="H86" s="16" t="s">
        <v>119</v>
      </c>
      <c r="I86" s="16" t="s">
        <v>120</v>
      </c>
      <c r="J86" s="14" t="s">
        <v>12</v>
      </c>
      <c r="K86" s="13">
        <f t="shared" si="3"/>
        <v>0.01</v>
      </c>
    </row>
    <row r="87" spans="1:11" ht="90" x14ac:dyDescent="0.2">
      <c r="A87" s="9">
        <v>82</v>
      </c>
      <c r="B87" s="24" t="s">
        <v>84</v>
      </c>
      <c r="C87" s="23">
        <v>344724</v>
      </c>
      <c r="D87" s="26" t="s">
        <v>87</v>
      </c>
      <c r="E87" s="25">
        <v>2500</v>
      </c>
      <c r="F87" s="27">
        <v>3.41</v>
      </c>
      <c r="G87" s="18">
        <f t="shared" si="2"/>
        <v>8525</v>
      </c>
      <c r="H87" s="16" t="s">
        <v>119</v>
      </c>
      <c r="I87" s="16" t="s">
        <v>120</v>
      </c>
      <c r="J87" s="14" t="s">
        <v>12</v>
      </c>
      <c r="K87" s="13">
        <f t="shared" si="3"/>
        <v>0.01</v>
      </c>
    </row>
    <row r="88" spans="1:11" ht="33.75" x14ac:dyDescent="0.2">
      <c r="A88" s="9">
        <v>83</v>
      </c>
      <c r="B88" s="24" t="s">
        <v>85</v>
      </c>
      <c r="C88" s="23">
        <v>116696</v>
      </c>
      <c r="D88" s="26" t="s">
        <v>100</v>
      </c>
      <c r="E88" s="25">
        <v>1460</v>
      </c>
      <c r="F88" s="27">
        <v>15.06</v>
      </c>
      <c r="G88" s="18">
        <f t="shared" si="2"/>
        <v>21987.600000000002</v>
      </c>
      <c r="H88" s="16" t="s">
        <v>119</v>
      </c>
      <c r="I88" s="16" t="s">
        <v>120</v>
      </c>
      <c r="J88" s="14" t="s">
        <v>12</v>
      </c>
      <c r="K88" s="13">
        <f t="shared" si="3"/>
        <v>0.03</v>
      </c>
    </row>
    <row r="89" spans="1:11" ht="78.75" x14ac:dyDescent="0.2">
      <c r="A89" s="9">
        <v>84</v>
      </c>
      <c r="B89" s="24" t="s">
        <v>86</v>
      </c>
      <c r="C89" s="19">
        <v>150490</v>
      </c>
      <c r="D89" s="26" t="s">
        <v>87</v>
      </c>
      <c r="E89" s="25">
        <f>13+10</f>
        <v>23</v>
      </c>
      <c r="F89" s="27">
        <v>102.62</v>
      </c>
      <c r="G89" s="18">
        <f t="shared" si="2"/>
        <v>2360.2600000000002</v>
      </c>
      <c r="H89" s="16" t="s">
        <v>119</v>
      </c>
      <c r="I89" s="16" t="s">
        <v>120</v>
      </c>
      <c r="J89" s="14" t="s">
        <v>12</v>
      </c>
      <c r="K89" s="13">
        <f t="shared" si="3"/>
        <v>0.12</v>
      </c>
    </row>
    <row r="90" spans="1:11" ht="22.5" x14ac:dyDescent="0.2">
      <c r="A90" s="9">
        <v>85</v>
      </c>
      <c r="B90" s="24" t="s">
        <v>101</v>
      </c>
      <c r="C90" s="19">
        <v>52876</v>
      </c>
      <c r="D90" s="26" t="s">
        <v>15</v>
      </c>
      <c r="E90" s="25">
        <v>13</v>
      </c>
      <c r="F90" s="27">
        <v>222.4</v>
      </c>
      <c r="G90" s="18">
        <f t="shared" si="2"/>
        <v>2891.2000000000003</v>
      </c>
      <c r="H90" s="16" t="s">
        <v>119</v>
      </c>
      <c r="I90" s="16" t="s">
        <v>120</v>
      </c>
      <c r="J90" s="14" t="s">
        <v>12</v>
      </c>
      <c r="K90" s="13">
        <f t="shared" si="3"/>
        <v>0.2</v>
      </c>
    </row>
    <row r="91" spans="1:11" ht="56.25" x14ac:dyDescent="0.2">
      <c r="A91" s="9">
        <v>86</v>
      </c>
      <c r="B91" s="24" t="s">
        <v>102</v>
      </c>
      <c r="C91" s="19">
        <v>150348</v>
      </c>
      <c r="D91" s="26" t="s">
        <v>15</v>
      </c>
      <c r="E91" s="25">
        <v>3</v>
      </c>
      <c r="F91" s="27">
        <v>19.93</v>
      </c>
      <c r="G91" s="18">
        <f t="shared" si="2"/>
        <v>59.79</v>
      </c>
      <c r="H91" s="16" t="s">
        <v>119</v>
      </c>
      <c r="I91" s="16" t="s">
        <v>120</v>
      </c>
      <c r="J91" s="14" t="s">
        <v>12</v>
      </c>
      <c r="K91" s="13">
        <f t="shared" si="3"/>
        <v>0.03</v>
      </c>
    </row>
    <row r="92" spans="1:11" ht="56.25" x14ac:dyDescent="0.2">
      <c r="A92" s="9">
        <v>87</v>
      </c>
      <c r="B92" s="24" t="s">
        <v>103</v>
      </c>
      <c r="C92" s="19">
        <v>150348</v>
      </c>
      <c r="D92" s="26" t="s">
        <v>15</v>
      </c>
      <c r="E92" s="25">
        <v>3</v>
      </c>
      <c r="F92" s="27">
        <v>24.05</v>
      </c>
      <c r="G92" s="18">
        <f t="shared" si="2"/>
        <v>72.150000000000006</v>
      </c>
      <c r="H92" s="16" t="s">
        <v>119</v>
      </c>
      <c r="I92" s="16" t="s">
        <v>120</v>
      </c>
      <c r="J92" s="14" t="s">
        <v>12</v>
      </c>
      <c r="K92" s="13">
        <f t="shared" si="3"/>
        <v>0.05</v>
      </c>
    </row>
    <row r="93" spans="1:11" ht="56.25" x14ac:dyDescent="0.2">
      <c r="A93" s="9">
        <v>88</v>
      </c>
      <c r="B93" s="24" t="s">
        <v>104</v>
      </c>
      <c r="C93" s="19">
        <v>150348</v>
      </c>
      <c r="D93" s="26" t="s">
        <v>15</v>
      </c>
      <c r="E93" s="25">
        <v>3</v>
      </c>
      <c r="F93" s="27">
        <v>19.8</v>
      </c>
      <c r="G93" s="18">
        <f t="shared" si="2"/>
        <v>59.400000000000006</v>
      </c>
      <c r="H93" s="16" t="s">
        <v>119</v>
      </c>
      <c r="I93" s="16" t="s">
        <v>120</v>
      </c>
      <c r="J93" s="14" t="s">
        <v>12</v>
      </c>
      <c r="K93" s="13">
        <f t="shared" si="3"/>
        <v>0.03</v>
      </c>
    </row>
    <row r="94" spans="1:11" ht="56.25" x14ac:dyDescent="0.2">
      <c r="A94" s="9">
        <v>89</v>
      </c>
      <c r="B94" s="24" t="s">
        <v>105</v>
      </c>
      <c r="C94" s="19">
        <v>150348</v>
      </c>
      <c r="D94" s="26" t="s">
        <v>15</v>
      </c>
      <c r="E94" s="25">
        <v>3</v>
      </c>
      <c r="F94" s="27">
        <v>21.39</v>
      </c>
      <c r="G94" s="18">
        <f t="shared" si="2"/>
        <v>64.17</v>
      </c>
      <c r="H94" s="16" t="s">
        <v>119</v>
      </c>
      <c r="I94" s="16" t="s">
        <v>120</v>
      </c>
      <c r="J94" s="14" t="s">
        <v>12</v>
      </c>
      <c r="K94" s="13">
        <f t="shared" si="3"/>
        <v>0.05</v>
      </c>
    </row>
    <row r="95" spans="1:11" s="37" customFormat="1" ht="78.75" x14ac:dyDescent="0.2">
      <c r="A95" s="9">
        <v>90</v>
      </c>
      <c r="B95" s="29" t="s">
        <v>106</v>
      </c>
      <c r="C95" s="43">
        <v>6742</v>
      </c>
      <c r="D95" s="31" t="s">
        <v>15</v>
      </c>
      <c r="E95" s="32">
        <v>2</v>
      </c>
      <c r="F95" s="49">
        <v>122.09</v>
      </c>
      <c r="G95" s="46">
        <f t="shared" si="2"/>
        <v>244.18</v>
      </c>
      <c r="H95" s="34" t="s">
        <v>119</v>
      </c>
      <c r="I95" s="34" t="s">
        <v>120</v>
      </c>
      <c r="J95" s="47" t="s">
        <v>12</v>
      </c>
      <c r="K95" s="48">
        <f t="shared" si="3"/>
        <v>0.12</v>
      </c>
    </row>
    <row r="96" spans="1:11" ht="135" x14ac:dyDescent="0.2">
      <c r="A96" s="9">
        <v>91</v>
      </c>
      <c r="B96" s="24" t="s">
        <v>107</v>
      </c>
      <c r="C96" s="19">
        <v>150240</v>
      </c>
      <c r="D96" s="26" t="s">
        <v>15</v>
      </c>
      <c r="E96" s="25">
        <v>20</v>
      </c>
      <c r="F96" s="27">
        <v>184.63</v>
      </c>
      <c r="G96" s="18">
        <f t="shared" si="2"/>
        <v>3692.6</v>
      </c>
      <c r="H96" s="16" t="s">
        <v>119</v>
      </c>
      <c r="I96" s="16" t="s">
        <v>120</v>
      </c>
      <c r="J96" s="14" t="s">
        <v>12</v>
      </c>
      <c r="K96" s="13">
        <f t="shared" si="3"/>
        <v>0.12</v>
      </c>
    </row>
    <row r="97" spans="1:11" ht="45" x14ac:dyDescent="0.2">
      <c r="A97" s="9">
        <v>92</v>
      </c>
      <c r="B97" s="24" t="s">
        <v>108</v>
      </c>
      <c r="C97" s="19">
        <v>323918</v>
      </c>
      <c r="D97" s="26" t="s">
        <v>90</v>
      </c>
      <c r="E97" s="25">
        <v>12</v>
      </c>
      <c r="F97" s="27">
        <v>21.88</v>
      </c>
      <c r="G97" s="18">
        <f t="shared" si="2"/>
        <v>262.56</v>
      </c>
      <c r="H97" s="16" t="s">
        <v>119</v>
      </c>
      <c r="I97" s="16" t="s">
        <v>120</v>
      </c>
      <c r="J97" s="14" t="s">
        <v>12</v>
      </c>
      <c r="K97" s="13">
        <f t="shared" si="3"/>
        <v>0.05</v>
      </c>
    </row>
    <row r="98" spans="1:11" ht="45" x14ac:dyDescent="0.2">
      <c r="A98" s="9">
        <v>93</v>
      </c>
      <c r="B98" s="24" t="s">
        <v>109</v>
      </c>
      <c r="C98" s="19">
        <v>342080</v>
      </c>
      <c r="D98" s="26" t="s">
        <v>90</v>
      </c>
      <c r="E98" s="25">
        <v>12</v>
      </c>
      <c r="F98" s="27">
        <v>26.14</v>
      </c>
      <c r="G98" s="18">
        <f t="shared" si="2"/>
        <v>313.68</v>
      </c>
      <c r="H98" s="16" t="s">
        <v>119</v>
      </c>
      <c r="I98" s="16" t="s">
        <v>120</v>
      </c>
      <c r="J98" s="14" t="s">
        <v>12</v>
      </c>
      <c r="K98" s="13">
        <f t="shared" si="3"/>
        <v>0.05</v>
      </c>
    </row>
    <row r="99" spans="1:11" ht="22.5" x14ac:dyDescent="0.2">
      <c r="A99" s="9">
        <v>94</v>
      </c>
      <c r="B99" s="24" t="s">
        <v>134</v>
      </c>
      <c r="C99" s="19">
        <v>286255</v>
      </c>
      <c r="D99" s="26" t="s">
        <v>90</v>
      </c>
      <c r="E99" s="25">
        <v>12</v>
      </c>
      <c r="F99" s="27">
        <v>10.54</v>
      </c>
      <c r="G99" s="18">
        <f t="shared" si="2"/>
        <v>126.47999999999999</v>
      </c>
      <c r="H99" s="16" t="s">
        <v>119</v>
      </c>
      <c r="I99" s="16" t="s">
        <v>120</v>
      </c>
      <c r="J99" s="14" t="s">
        <v>12</v>
      </c>
      <c r="K99" s="13">
        <f t="shared" si="3"/>
        <v>0.03</v>
      </c>
    </row>
    <row r="100" spans="1:11" ht="67.5" x14ac:dyDescent="0.2">
      <c r="A100" s="9">
        <v>95</v>
      </c>
      <c r="B100" s="24" t="s">
        <v>110</v>
      </c>
      <c r="C100" s="19">
        <v>38032</v>
      </c>
      <c r="D100" s="26" t="s">
        <v>87</v>
      </c>
      <c r="E100" s="25">
        <v>12</v>
      </c>
      <c r="F100" s="27">
        <v>322.64</v>
      </c>
      <c r="G100" s="18">
        <f t="shared" si="2"/>
        <v>3871.68</v>
      </c>
      <c r="H100" s="16" t="s">
        <v>119</v>
      </c>
      <c r="I100" s="16" t="s">
        <v>120</v>
      </c>
      <c r="J100" s="14" t="s">
        <v>12</v>
      </c>
      <c r="K100" s="13">
        <f t="shared" si="3"/>
        <v>0.2</v>
      </c>
    </row>
    <row r="101" spans="1:11" ht="22.5" x14ac:dyDescent="0.2">
      <c r="A101" s="9">
        <v>96</v>
      </c>
      <c r="B101" s="24" t="s">
        <v>111</v>
      </c>
      <c r="C101" s="19">
        <v>3905</v>
      </c>
      <c r="D101" s="26" t="s">
        <v>87</v>
      </c>
      <c r="E101" s="25">
        <v>60</v>
      </c>
      <c r="F101" s="27">
        <v>25.35</v>
      </c>
      <c r="G101" s="18">
        <f t="shared" si="2"/>
        <v>1521</v>
      </c>
      <c r="H101" s="16" t="s">
        <v>119</v>
      </c>
      <c r="I101" s="16" t="s">
        <v>120</v>
      </c>
      <c r="J101" s="14" t="s">
        <v>12</v>
      </c>
      <c r="K101" s="13">
        <f t="shared" si="3"/>
        <v>0.05</v>
      </c>
    </row>
    <row r="102" spans="1:11" x14ac:dyDescent="0.2">
      <c r="A102" s="9">
        <v>97</v>
      </c>
      <c r="B102" s="24" t="s">
        <v>112</v>
      </c>
      <c r="C102" s="19">
        <v>342892</v>
      </c>
      <c r="D102" s="26" t="s">
        <v>90</v>
      </c>
      <c r="E102" s="25">
        <v>25</v>
      </c>
      <c r="F102" s="27">
        <v>232.9</v>
      </c>
      <c r="G102" s="18">
        <f t="shared" si="2"/>
        <v>5822.5</v>
      </c>
      <c r="H102" s="16" t="s">
        <v>119</v>
      </c>
      <c r="I102" s="16" t="s">
        <v>120</v>
      </c>
      <c r="J102" s="14" t="s">
        <v>12</v>
      </c>
      <c r="K102" s="13">
        <f t="shared" si="3"/>
        <v>0.2</v>
      </c>
    </row>
    <row r="103" spans="1:11" ht="22.5" x14ac:dyDescent="0.2">
      <c r="A103" s="9">
        <v>98</v>
      </c>
      <c r="B103" s="24" t="s">
        <v>113</v>
      </c>
      <c r="C103" s="19">
        <v>150242</v>
      </c>
      <c r="D103" s="26" t="s">
        <v>90</v>
      </c>
      <c r="E103" s="25">
        <v>40</v>
      </c>
      <c r="F103" s="27">
        <v>44.77</v>
      </c>
      <c r="G103" s="18">
        <f t="shared" si="2"/>
        <v>1790.8000000000002</v>
      </c>
      <c r="H103" s="16" t="s">
        <v>119</v>
      </c>
      <c r="I103" s="16" t="s">
        <v>120</v>
      </c>
      <c r="J103" s="14" t="s">
        <v>12</v>
      </c>
      <c r="K103" s="13">
        <f t="shared" si="3"/>
        <v>0.05</v>
      </c>
    </row>
    <row r="104" spans="1:11" ht="22.5" x14ac:dyDescent="0.2">
      <c r="A104" s="9">
        <v>99</v>
      </c>
      <c r="B104" s="24" t="s">
        <v>136</v>
      </c>
      <c r="C104" s="19">
        <v>430334</v>
      </c>
      <c r="D104" s="26" t="s">
        <v>87</v>
      </c>
      <c r="E104" s="25">
        <v>15</v>
      </c>
      <c r="F104" s="27">
        <v>170.57</v>
      </c>
      <c r="G104" s="18">
        <f t="shared" si="2"/>
        <v>2558.5499999999997</v>
      </c>
      <c r="H104" s="16" t="s">
        <v>119</v>
      </c>
      <c r="I104" s="16" t="s">
        <v>120</v>
      </c>
      <c r="J104" s="14" t="s">
        <v>12</v>
      </c>
      <c r="K104" s="13">
        <f t="shared" si="3"/>
        <v>0.12</v>
      </c>
    </row>
    <row r="105" spans="1:11" x14ac:dyDescent="0.2">
      <c r="A105" s="9">
        <v>100</v>
      </c>
      <c r="B105" s="24" t="s">
        <v>114</v>
      </c>
      <c r="C105" s="19">
        <v>150284</v>
      </c>
      <c r="D105" s="26" t="s">
        <v>87</v>
      </c>
      <c r="E105" s="25">
        <v>25</v>
      </c>
      <c r="F105" s="27">
        <v>276.47000000000003</v>
      </c>
      <c r="G105" s="18">
        <f t="shared" si="2"/>
        <v>6911.7500000000009</v>
      </c>
      <c r="H105" s="16" t="s">
        <v>119</v>
      </c>
      <c r="I105" s="16" t="s">
        <v>120</v>
      </c>
      <c r="J105" s="14" t="s">
        <v>12</v>
      </c>
      <c r="K105" s="13">
        <f t="shared" si="3"/>
        <v>0.2</v>
      </c>
    </row>
    <row r="106" spans="1:11" x14ac:dyDescent="0.2">
      <c r="A106" s="9">
        <v>101</v>
      </c>
      <c r="B106" s="24" t="s">
        <v>115</v>
      </c>
      <c r="C106" s="19">
        <v>445905</v>
      </c>
      <c r="D106" s="26" t="s">
        <v>87</v>
      </c>
      <c r="E106" s="25">
        <v>10</v>
      </c>
      <c r="F106" s="27">
        <v>102.23</v>
      </c>
      <c r="G106" s="18">
        <f t="shared" si="2"/>
        <v>1022.3000000000001</v>
      </c>
      <c r="H106" s="16" t="s">
        <v>119</v>
      </c>
      <c r="I106" s="16" t="s">
        <v>120</v>
      </c>
      <c r="J106" s="14" t="s">
        <v>12</v>
      </c>
      <c r="K106" s="13">
        <f t="shared" si="3"/>
        <v>0.12</v>
      </c>
    </row>
    <row r="107" spans="1:11" ht="67.5" x14ac:dyDescent="0.2">
      <c r="A107" s="9">
        <v>102</v>
      </c>
      <c r="B107" s="24" t="s">
        <v>116</v>
      </c>
      <c r="C107" s="19">
        <v>108650</v>
      </c>
      <c r="D107" s="26" t="s">
        <v>87</v>
      </c>
      <c r="E107" s="25">
        <v>75</v>
      </c>
      <c r="F107" s="27">
        <v>71.040000000000006</v>
      </c>
      <c r="G107" s="18">
        <f t="shared" si="2"/>
        <v>5328.0000000000009</v>
      </c>
      <c r="H107" s="16" t="s">
        <v>119</v>
      </c>
      <c r="I107" s="16" t="s">
        <v>120</v>
      </c>
      <c r="J107" s="14" t="s">
        <v>12</v>
      </c>
      <c r="K107" s="13">
        <f t="shared" si="3"/>
        <v>0.1</v>
      </c>
    </row>
    <row r="108" spans="1:11" x14ac:dyDescent="0.2">
      <c r="A108" s="9">
        <v>103</v>
      </c>
      <c r="B108" s="24" t="s">
        <v>117</v>
      </c>
      <c r="C108" s="19">
        <v>3883</v>
      </c>
      <c r="D108" s="26" t="s">
        <v>15</v>
      </c>
      <c r="E108" s="25">
        <v>25</v>
      </c>
      <c r="F108" s="27">
        <v>888.35</v>
      </c>
      <c r="G108" s="18">
        <f t="shared" si="2"/>
        <v>22208.75</v>
      </c>
      <c r="H108" s="16" t="s">
        <v>119</v>
      </c>
      <c r="I108" s="16" t="s">
        <v>120</v>
      </c>
      <c r="J108" s="14" t="s">
        <v>12</v>
      </c>
      <c r="K108" s="13">
        <f t="shared" si="3"/>
        <v>0.4</v>
      </c>
    </row>
    <row r="109" spans="1:11" ht="45" x14ac:dyDescent="0.2">
      <c r="A109" s="9">
        <v>104</v>
      </c>
      <c r="B109" s="24" t="s">
        <v>56</v>
      </c>
      <c r="C109" s="23">
        <v>344863</v>
      </c>
      <c r="D109" s="26" t="s">
        <v>15</v>
      </c>
      <c r="E109" s="25">
        <v>28</v>
      </c>
      <c r="F109" s="27">
        <v>414.35</v>
      </c>
      <c r="G109" s="18">
        <f t="shared" ref="G109" si="4">F109*E109</f>
        <v>11601.800000000001</v>
      </c>
      <c r="H109" s="16" t="s">
        <v>119</v>
      </c>
      <c r="I109" s="16" t="s">
        <v>120</v>
      </c>
      <c r="J109" s="14" t="s">
        <v>12</v>
      </c>
      <c r="K109" s="13">
        <f t="shared" ref="K109" si="5">IF(F109&lt;0.01,"",IF(AND(F109&gt;=0.01,F109&lt;=5),0.01,IF(F109&lt;=10,0.02,IF(F109&lt;=20,0.03,IF(F109&lt;=50,0.05,IF(F109&lt;=100,0.1,IF(F109&lt;=200,0.12,IF(F109&lt;=500,0.2,IF(F109&lt;=1000,0.4,IF(F109&lt;=2000,0.5,IF(F109&lt;=5000,0.8,IF(F109&lt;=10000,F109*0.005,"Avaliação Específica"))))))))))))</f>
        <v>0.2</v>
      </c>
    </row>
    <row r="110" spans="1:11" ht="22.5" x14ac:dyDescent="0.2">
      <c r="F110" s="6" t="s">
        <v>118</v>
      </c>
      <c r="G110" s="28">
        <f>SUM(G6:G109)</f>
        <v>1114433.4000000004</v>
      </c>
    </row>
    <row r="118" spans="2:11" x14ac:dyDescent="0.2">
      <c r="B118" s="1"/>
      <c r="C118" s="1"/>
      <c r="D118" s="1"/>
      <c r="E118" s="1"/>
      <c r="F118" s="1"/>
      <c r="G118" s="1"/>
      <c r="H118" s="1"/>
      <c r="I118" s="1"/>
      <c r="J118" s="1"/>
      <c r="K118" s="1"/>
    </row>
  </sheetData>
  <mergeCells count="4">
    <mergeCell ref="A1:K1"/>
    <mergeCell ref="A2:K2"/>
    <mergeCell ref="A3:K3"/>
    <mergeCell ref="C56:K56"/>
  </mergeCells>
  <pageMargins left="0.23622047244094491" right="0.23622047244094491" top="0.74803149606299213" bottom="0.74803149606299213" header="0.31496062992125984" footer="0.31496062992125984"/>
  <pageSetup paperSize="9" scale="92" fitToHeight="0" orientation="landscape"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Folha1</vt:lpstr>
      <vt:lpstr>Folha1!Area_de_impressao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Hellen Medeiros</cp:lastModifiedBy>
  <cp:lastPrinted>2021-06-09T20:14:36Z</cp:lastPrinted>
  <dcterms:created xsi:type="dcterms:W3CDTF">2019-07-30T23:05:19Z</dcterms:created>
  <dcterms:modified xsi:type="dcterms:W3CDTF">2021-06-16T14:40:21Z</dcterms:modified>
</cp:coreProperties>
</file>