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CCON JP\2022\Licitações\Divisorias e Forros\"/>
    </mc:Choice>
  </mc:AlternateContent>
  <xr:revisionPtr revIDLastSave="0" documentId="13_ncr:1_{4FA9479D-9342-4CB6-99A4-05307F527FDB}" xr6:coauthVersionLast="47" xr6:coauthVersionMax="47" xr10:uidLastSave="{00000000-0000-0000-0000-000000000000}"/>
  <bookViews>
    <workbookView xWindow="-120" yWindow="-120" windowWidth="20730" windowHeight="11040" xr2:uid="{65DB2912-6E0F-4471-AA02-286046EB3719}"/>
  </bookViews>
  <sheets>
    <sheet name="Anexo IIA - Descrição dos Serv" sheetId="1" r:id="rId1"/>
    <sheet name="Anexo II-B Composição do BDI" sheetId="3" r:id="rId2"/>
    <sheet name="Anexo IIC - Média dos mobiliári" sheetId="4" r:id="rId3"/>
    <sheet name="Anexo IID - Custos Licit" sheetId="5" r:id="rId4"/>
  </sheets>
  <definedNames>
    <definedName name="_xlnm.Print_Area" localSheetId="2">'Anexo IIC - Média dos mobiliári'!$A$1:$H$25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5" l="1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10" i="4"/>
  <c r="G11" i="4"/>
  <c r="G12" i="4"/>
  <c r="H12" i="4" s="1"/>
  <c r="G13" i="4"/>
  <c r="H13" i="4" s="1"/>
  <c r="G14" i="4"/>
  <c r="H14" i="4" s="1"/>
  <c r="G15" i="4"/>
  <c r="H15" i="4" s="1"/>
  <c r="G16" i="4"/>
  <c r="H16" i="4" s="1"/>
  <c r="G17" i="4"/>
  <c r="G18" i="4"/>
  <c r="G19" i="4"/>
  <c r="G20" i="4"/>
  <c r="G9" i="4"/>
  <c r="H9" i="4" s="1"/>
  <c r="H20" i="4"/>
  <c r="H19" i="4"/>
  <c r="H18" i="4"/>
  <c r="H17" i="4"/>
  <c r="H11" i="4"/>
  <c r="H10" i="4"/>
  <c r="D21" i="3"/>
  <c r="D25" i="3"/>
  <c r="D27" i="3" s="1"/>
  <c r="D28" i="3" s="1"/>
  <c r="H24" i="1" s="1"/>
  <c r="I24" i="1" s="1"/>
  <c r="J24" i="1" s="1"/>
  <c r="D20" i="3"/>
  <c r="D16" i="3"/>
  <c r="H36" i="1" l="1"/>
  <c r="I36" i="1" s="1"/>
  <c r="J36" i="1" s="1"/>
  <c r="H23" i="1"/>
  <c r="I23" i="1" s="1"/>
  <c r="J23" i="1" s="1"/>
  <c r="H13" i="1"/>
  <c r="H29" i="1"/>
  <c r="I29" i="1" s="1"/>
  <c r="J29" i="1" s="1"/>
  <c r="H37" i="1"/>
  <c r="I37" i="1" s="1"/>
  <c r="J37" i="1" s="1"/>
  <c r="H45" i="1"/>
  <c r="I45" i="1" s="1"/>
  <c r="J45" i="1" s="1"/>
  <c r="H53" i="1"/>
  <c r="I53" i="1" s="1"/>
  <c r="J53" i="1" s="1"/>
  <c r="H22" i="1"/>
  <c r="I22" i="1" s="1"/>
  <c r="J22" i="1" s="1"/>
  <c r="H28" i="1"/>
  <c r="I28" i="1" s="1"/>
  <c r="J28" i="1" s="1"/>
  <c r="H44" i="1"/>
  <c r="I44" i="1" s="1"/>
  <c r="J44" i="1" s="1"/>
  <c r="H52" i="1"/>
  <c r="I52" i="1" s="1"/>
  <c r="J52" i="1" s="1"/>
  <c r="H14" i="1"/>
  <c r="H30" i="1"/>
  <c r="I30" i="1" s="1"/>
  <c r="J30" i="1" s="1"/>
  <c r="H38" i="1"/>
  <c r="I38" i="1" s="1"/>
  <c r="J38" i="1" s="1"/>
  <c r="H46" i="1"/>
  <c r="I46" i="1" s="1"/>
  <c r="J46" i="1" s="1"/>
  <c r="H54" i="1"/>
  <c r="I54" i="1" s="1"/>
  <c r="J54" i="1" s="1"/>
  <c r="H21" i="1"/>
  <c r="I21" i="1" s="1"/>
  <c r="J21" i="1" s="1"/>
  <c r="H15" i="1"/>
  <c r="I15" i="1" s="1"/>
  <c r="J15" i="1" s="1"/>
  <c r="H47" i="1"/>
  <c r="I47" i="1" s="1"/>
  <c r="J47" i="1" s="1"/>
  <c r="H16" i="1"/>
  <c r="I16" i="1" s="1"/>
  <c r="J16" i="1" s="1"/>
  <c r="H32" i="1"/>
  <c r="I32" i="1" s="1"/>
  <c r="J32" i="1" s="1"/>
  <c r="H40" i="1"/>
  <c r="I40" i="1" s="1"/>
  <c r="J40" i="1" s="1"/>
  <c r="H48" i="1"/>
  <c r="I48" i="1" s="1"/>
  <c r="J48" i="1" s="1"/>
  <c r="H19" i="1"/>
  <c r="I19" i="1" s="1"/>
  <c r="J19" i="1" s="1"/>
  <c r="H20" i="1"/>
  <c r="I20" i="1" s="1"/>
  <c r="J20" i="1" s="1"/>
  <c r="H9" i="1"/>
  <c r="H17" i="1"/>
  <c r="H33" i="1"/>
  <c r="I33" i="1" s="1"/>
  <c r="J33" i="1" s="1"/>
  <c r="H41" i="1"/>
  <c r="I41" i="1" s="1"/>
  <c r="J41" i="1" s="1"/>
  <c r="H49" i="1"/>
  <c r="I49" i="1" s="1"/>
  <c r="J49" i="1" s="1"/>
  <c r="H25" i="1"/>
  <c r="I25" i="1" s="1"/>
  <c r="J25" i="1" s="1"/>
  <c r="H18" i="1"/>
  <c r="I18" i="1" s="1"/>
  <c r="J18" i="1" s="1"/>
  <c r="H31" i="1"/>
  <c r="I31" i="1" s="1"/>
  <c r="J31" i="1" s="1"/>
  <c r="H10" i="1"/>
  <c r="H26" i="1"/>
  <c r="I26" i="1" s="1"/>
  <c r="J26" i="1" s="1"/>
  <c r="H34" i="1"/>
  <c r="I34" i="1" s="1"/>
  <c r="J34" i="1" s="1"/>
  <c r="H42" i="1"/>
  <c r="I42" i="1" s="1"/>
  <c r="J42" i="1" s="1"/>
  <c r="H50" i="1"/>
  <c r="I50" i="1" s="1"/>
  <c r="J50" i="1" s="1"/>
  <c r="H12" i="1"/>
  <c r="I12" i="1" s="1"/>
  <c r="J12" i="1" s="1"/>
  <c r="H39" i="1"/>
  <c r="I39" i="1" s="1"/>
  <c r="J39" i="1" s="1"/>
  <c r="H11" i="1"/>
  <c r="I11" i="1" s="1"/>
  <c r="J11" i="1" s="1"/>
  <c r="H27" i="1"/>
  <c r="I27" i="1" s="1"/>
  <c r="J27" i="1" s="1"/>
  <c r="H35" i="1"/>
  <c r="I35" i="1" s="1"/>
  <c r="J35" i="1" s="1"/>
  <c r="H43" i="1"/>
  <c r="I43" i="1" s="1"/>
  <c r="J43" i="1" s="1"/>
  <c r="H51" i="1"/>
  <c r="I51" i="1" s="1"/>
  <c r="J51" i="1" s="1"/>
  <c r="H55" i="5"/>
  <c r="I9" i="1"/>
  <c r="J9" i="1" s="1"/>
  <c r="I17" i="1"/>
  <c r="J17" i="1" s="1"/>
  <c r="I10" i="1"/>
  <c r="J10" i="1" s="1"/>
  <c r="I13" i="1"/>
  <c r="J13" i="1" s="1"/>
  <c r="I14" i="1"/>
  <c r="J14" i="1" s="1"/>
  <c r="J55" i="1" l="1"/>
</calcChain>
</file>

<file path=xl/sharedStrings.xml><?xml version="1.0" encoding="utf-8"?>
<sst xmlns="http://schemas.openxmlformats.org/spreadsheetml/2006/main" count="363" uniqueCount="131">
  <si>
    <t>PRÓ-REITORIA DE ADMINISTRAÇÃO</t>
  </si>
  <si>
    <t>COORDENAÇÃO DE CONTRATOS</t>
  </si>
  <si>
    <t>Lote 1 - Serviços de Divisórias, Forros, mobiliários e outros</t>
  </si>
  <si>
    <t>Item</t>
  </si>
  <si>
    <t>Código do item</t>
  </si>
  <si>
    <t>Origem</t>
  </si>
  <si>
    <t>Discriminação</t>
  </si>
  <si>
    <t>Unidade</t>
  </si>
  <si>
    <t>Quantidade (A)</t>
  </si>
  <si>
    <t>Preço Item (B)</t>
  </si>
  <si>
    <t>BDI( C )</t>
  </si>
  <si>
    <t>ITEM (B) + (B) X C  = (D)</t>
  </si>
  <si>
    <t>Total Item (AxD)</t>
  </si>
  <si>
    <t>(razão social da empresa licitante)</t>
  </si>
  <si>
    <t xml:space="preserve">(n.º do CNPJ) </t>
  </si>
  <si>
    <t>COMPOSIÇÃO DE BDI - Benefícios e Despesas Indiretas</t>
  </si>
  <si>
    <t>(Folha onerada)</t>
  </si>
  <si>
    <t>ITEM</t>
  </si>
  <si>
    <t>DESCRIÇÃO</t>
  </si>
  <si>
    <t>TAXA</t>
  </si>
  <si>
    <t>Administração Central (AC)</t>
  </si>
  <si>
    <t>Seguro + Garantia (S + G)</t>
  </si>
  <si>
    <t>Risco (R)</t>
  </si>
  <si>
    <t>Outros (especificar) (O)</t>
  </si>
  <si>
    <t>Subtotal [(AC + S + G + R + O)]</t>
  </si>
  <si>
    <t>Despesas Financeiras (DF)</t>
  </si>
  <si>
    <t>Lucro (L)</t>
  </si>
  <si>
    <t>Subtotal [(1+DF)x(1+L)x(1+O)]</t>
  </si>
  <si>
    <r>
      <rPr>
        <b/>
        <sz val="10"/>
        <rFont val="Verdana"/>
        <family val="2"/>
        <charset val="1"/>
      </rPr>
      <t xml:space="preserve">Total de Benefícios e Despesas - TBD </t>
    </r>
    <r>
      <rPr>
        <sz val="10"/>
        <rFont val="Verdana"/>
        <family val="2"/>
        <charset val="1"/>
      </rPr>
      <t>(incidência de subtotal 9 sobre subtotal 5)</t>
    </r>
  </si>
  <si>
    <t>Impostos e Taxas</t>
  </si>
  <si>
    <t>COFINS</t>
  </si>
  <si>
    <t>PIS</t>
  </si>
  <si>
    <t>ISS</t>
  </si>
  <si>
    <r>
      <rPr>
        <b/>
        <sz val="10"/>
        <rFont val="Verdana"/>
        <family val="2"/>
        <charset val="1"/>
      </rPr>
      <t>Subtotal de Impostos</t>
    </r>
    <r>
      <rPr>
        <sz val="10"/>
        <rFont val="Verdana"/>
        <family val="2"/>
        <charset val="1"/>
      </rPr>
      <t xml:space="preserve"> (COFINS+PIS+ISS)</t>
    </r>
  </si>
  <si>
    <t>Contribuição Previdenciária sobre receita bruta (CPRB)</t>
  </si>
  <si>
    <r>
      <rPr>
        <b/>
        <sz val="10"/>
        <rFont val="Verdana"/>
        <family val="2"/>
        <charset val="1"/>
      </rPr>
      <t xml:space="preserve">Total de Tributos </t>
    </r>
    <r>
      <rPr>
        <sz val="10"/>
        <rFont val="Verdana"/>
        <family val="2"/>
        <charset val="1"/>
      </rPr>
      <t>(COFINS+PIS+ISS+CPRB)</t>
    </r>
    <r>
      <rPr>
        <b/>
        <sz val="10"/>
        <rFont val="Verdana"/>
        <family val="2"/>
        <charset val="1"/>
      </rPr>
      <t xml:space="preserve"> = TT</t>
    </r>
  </si>
  <si>
    <t>VALOR DO BDI = [(1+TBD) / (1-TT)]-1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</si>
  <si>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</si>
  <si>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</si>
  <si>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</si>
  <si>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</si>
  <si>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</si>
  <si>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</si>
  <si>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</si>
  <si>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r>
      <rPr>
        <sz val="9"/>
        <rFont val="Verdana"/>
        <family val="2"/>
        <charset val="1"/>
      </rPr>
      <t xml:space="preserve">BDI  =  [ </t>
    </r>
    <r>
      <rPr>
        <u/>
        <sz val="9"/>
        <rFont val="Verdana"/>
        <family val="2"/>
        <charset val="1"/>
      </rPr>
      <t>(1 +(AC + S + R + G)) x (1 +DF) x (1 + L)</t>
    </r>
    <r>
      <rPr>
        <sz val="9"/>
        <rFont val="Verdana"/>
        <family val="2"/>
        <charset val="1"/>
      </rPr>
      <t xml:space="preserve"> ]  -1</t>
    </r>
  </si>
  <si>
    <t>sendo:</t>
  </si>
  <si>
    <t>(1 -TT)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</si>
  <si>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</si>
  <si>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</si>
  <si>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</si>
  <si>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</si>
  <si>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</si>
  <si>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</si>
  <si>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</si>
  <si>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</si>
  <si>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</si>
  <si>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</si>
  <si>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Base do BDI, conforme Acórdão 2.622/2013, média das alíquotas por tipo de obra "construção de edifícios"</t>
  </si>
  <si>
    <t>INSTALAÇÃO DE REFORÇO DE MADEIRA EM PAREDE DRYWALL. AF_06/2017</t>
  </si>
  <si>
    <t>alizar de 5x1,5cm para porta fixado com pregos, padrão médio - fornecimento e instalação. af_12/2019</t>
  </si>
  <si>
    <t>fechadura de embutir para portas internas, completa, acabamento padrão médio, com execução de furo - fornecimento e instalação. AF_12/2019</t>
  </si>
  <si>
    <t>dobradiça em aço/ferro, 3" x 21/2", e=1,9 a 2mm, sen anel, cromado ou zincado, tampa bola, com parafusos. af_12/2019</t>
  </si>
  <si>
    <t>Revestimento de formica brilhante, de 1mm de espessura, sobre pecas de madeira amplas, como portas, mesas, armarios e prateleiras fundas.                                                                         *valor retirado do sco*</t>
  </si>
  <si>
    <t>vidro liso comum transparente, espessura 6mm - fornecimento e instalação
*valor retirado do sco de agosto de 2021*</t>
  </si>
  <si>
    <t>PINTURA VERNIZ (INCOLOR) ALQUÍDICO EM MADEIRA, USO INTERNO, 2 DEMÃOS. AF_01/2021</t>
  </si>
  <si>
    <t>REMOÇÃO DE FORRO DE GESSO, DE FORMA MANUAL, SEM REAPROVEITAMENTO. AF_1/2017</t>
  </si>
  <si>
    <t>REMOÇÃO DE TAPUME/ CHAPAS METÁLICAS E DE MADEIRA, DE FORMA MANUAL, SEM REAPROVEITAMENTO. AF_12/2017</t>
  </si>
  <si>
    <t>REMOÇÃO DE LUMINÁRIAS, DE FORMA MANUAL, SEM REAPROVEITAMENTO. AF_12/2017</t>
  </si>
  <si>
    <t>REMOÇÃO DE INTERRUPTORES/TOMADAS ELÉTRICAS, DE FORMA MANUAL, SEM REAPROVEITAMENTO. AF_12/2017</t>
  </si>
  <si>
    <t>und</t>
  </si>
  <si>
    <t>m2</t>
  </si>
  <si>
    <t>m</t>
  </si>
  <si>
    <t>un</t>
  </si>
  <si>
    <t>UND</t>
  </si>
  <si>
    <t>SINAPI</t>
  </si>
  <si>
    <t>SCO-RJ</t>
  </si>
  <si>
    <t>1 - A CONTRATADA deverá fornecer e empregar todos os equipamentos necessários para a execução dos serviços, inclusive: andaimes, tapumes, escadas, equipamentos de proteção individuais e coletivos etc.</t>
  </si>
  <si>
    <t>3- As cores dos revestimentos, acabamentos, tintas etc serão definidos pela FISCALIZAÇÃO.</t>
  </si>
  <si>
    <r>
      <rPr>
        <sz val="9"/>
        <rFont val="Arial"/>
        <family val="2"/>
        <charset val="1"/>
      </rPr>
      <t xml:space="preserve">4- OS ITENS DESTA PLANILHA ABRANGEM A EXECUÇÃO DO SERVIÇO </t>
    </r>
    <r>
      <rPr>
        <b/>
        <sz val="9"/>
        <rFont val="Arial"/>
        <family val="2"/>
        <charset val="1"/>
      </rPr>
      <t>COM FORNECIMENTO DE MATERIAL.</t>
    </r>
  </si>
  <si>
    <t>AL 10.05.0450</t>
  </si>
  <si>
    <t>AL 10.05.0153</t>
  </si>
  <si>
    <t>RV 25.10.0053 (A)</t>
  </si>
  <si>
    <t>Forro em drywall, para ambientes comerciais, inclusive estrutura de fixação. af_05/2017_p - fornecimento e instalação</t>
  </si>
  <si>
    <t>Acabamentos para forro (moldura em drywall, com largura de 15 cm). af_ 
05/2017_p</t>
  </si>
  <si>
    <t xml:space="preserve">Forro em placas de gesso, para ambientes comerciais. af_05/2017_p </t>
  </si>
  <si>
    <t xml:space="preserve">Forro de pvc, liso, para ambientes comerciais, inclusive estrutura de fixação. af_05/2017_p </t>
  </si>
  <si>
    <t>Remoção de portas, de forma manual, sem reaproveitamento. af_12/2017</t>
  </si>
  <si>
    <t>Remoção de chapas e perfis de drywall, de forma manual, sem reaproveitamento. af_12/2017</t>
  </si>
  <si>
    <t>Remoção de forros de drywall, pvc e fibromineral, de forma manual, sem 
reaproveitamento. af_12/2017</t>
  </si>
  <si>
    <t>Aplicação manual de pintura com tinta látex acrílica em teto, duas demãos. af_06/2014</t>
  </si>
  <si>
    <t>Aplicação e lixamento de massa látex em teto, duas demãos. af_06/2014</t>
  </si>
  <si>
    <t>Aplicação manual de pintura com tinta látex acrílica em paredes, duas demãos. af_06/2014</t>
  </si>
  <si>
    <t>Aplicação e lixamento de massa látex em paredes, duas demãos. AF_06/20</t>
  </si>
  <si>
    <t>Rodapé em madeira, altura 7cm, fixado com cola e parafusos. af_09/2020</t>
  </si>
  <si>
    <t>Rodapé em poliestireno, altura 5 cm. af_09/2020</t>
  </si>
  <si>
    <t>Divisória tipo painel-vidro-painel, com 35mm de espessura, considerando uma área superior a 100m², constituída de painel cego ate a altura de 1,10m e acima de 2,10m,com vidro entre 1,10 e 2,10m (inclusive este), com miolo semi-oco, revestido em chapa dura de alta densidade, com laminado melamínico de baixa pressão, estruturado em perfis de aço galvanizado, pintado,inclusive portas e exclusive suas ferragens. fornecimento e colocação
*valor retirado do sco*</t>
  </si>
  <si>
    <t>Fornecimento e instalação de divisória tipo painel-painel, com 35mm de espessura, constituída de painel cego, com miolo semi-oco, revestido em chapa dura de alta densidade, com laminado melamínico de baixa pressão, estruturado em perfis de aço galvanizado, pintado, inclusive portas e exclusive suas ferragens. fornecimento e colocação
*valor retirado do sco*</t>
  </si>
  <si>
    <t>Forro acústico armstrong ou similar, tipo “fine fissured” rh 90 tegular, de (625x625)mm, perfil javelin, para áreas superiores a 100m2, exclusives despesas com andaimes, fretes e estruturas auxiliares. fornecimento e colocação
*valor retirado do sco*</t>
  </si>
  <si>
    <t>Fornecimento e instalação parede com placas de gesso acartonado (drywall), para uso interno, com duas faces simples e estrutura metálica com guias duplas, com vãos. af_06/2017_p</t>
  </si>
  <si>
    <t>Fornecimento e instalação parede com placas de gesso acartonado (drywall), para uso interno, com duas faces simples e estrutura metálica com guias duplas, sem vãos. af_06/2017_p</t>
  </si>
  <si>
    <t>Fornecimento e instalação parede com placas de gesso acartonado (drywall), para uso interno, com duas faces simples e estrutura metálica com guias simples, com vãos. af_06/2017_p</t>
  </si>
  <si>
    <t>Fornecimento e instalação de parede com placas de gesso acartonado (drywall), para uso interno, com duas faces simples e estrutura metálica com guias simples, sem vãos. af_06/2017_p</t>
  </si>
  <si>
    <t>RV 10.45.0050 (A)</t>
  </si>
  <si>
    <t>2 - fonte de consulta SINAPI-RJ e SCO-RJ preços praticados pelas citadas fontes no mês de janeiro/2022,  respectivamente.</t>
  </si>
  <si>
    <t>Fornecimento e instalação de armário para bancada com 120cm (l) x 50cm (p) x 70cm (a), feito de painel, com 35mm de espessura, constituído de painel cego, com miolo semi-oco, revestido em chapa dura de alta densidade, com laminado melamínico de baixa pressão, estruturado em perfis de aço galvanizado, pintado, com ferragens, puxador e fechadura. fornecimento e colocação.</t>
  </si>
  <si>
    <t>Fornecimento e instalação de armário aéreo com 120cm (l) x 35cm (a) x 80cm (a), feito de painel, com 35mm de espessura, constituído de painel cego, com miolo semi-oco, revestido em chapa dura de alta densidade, com laminado melamínico de baixa pressão, estruturado em perfis de aço galvanizado, pintado, com ferragens, puxador e fechadura. fornecimento e colocação.</t>
  </si>
  <si>
    <t>Fornecimento e instalação de armário de canto aéreo com 80cm(l) x 80cm(l) x 40cm(p), feito de painel, com 35mm de espessura, constituído de painel cego, com miolo semi-oco, revestido em chapa dura de alta densidade, com laminado melamínico de baixa pressão, estruturado em perfis de aço galvanizado, pintado, com ferragens, puxador e fechadura.
fornecimento e colocação.</t>
  </si>
  <si>
    <t>Fornecimento e instalação de armário com 120cm (l) x50cm (p) x210cm (a), feito de painel, com 35mm de espessura, constituído de painel cego, com miolo semi-oco, revestido em chapa dura de alta densidade, com laminado melamínico de baixa pressão, estruturado em perfis de aço galvanizado, pintado, com ferragens, puxador e fechadura.
fornecimento e colocação.</t>
  </si>
  <si>
    <t>Fornecimento e instalação de armário com 120cm(l) x50cm (p) x 300cm (a), feito de painel, com 35mm de espessura, constituído de painel cego, com miolo semi-oco, revestido em chapa dura de alta densidade, com laminado melamínico de baixa pressão, estruturado em perfis de aço galvanizado, pintado, com ferragens, puxador e fechadura.
fornecimento e colocação.</t>
  </si>
  <si>
    <t>Fornecimento e instalação de mesa com 120cm (l) x 60cm (p) 75cm (a), feita de painel, com 35mm de espessura, constituído de painel cego, com miolo semi-oco, revestido em chapa dura de alta densidade, com laminado melamínico de baixa pressão, estruturado em perfis de aço galvanizado, pintado, com ferragens e passa-fio.
fornecimento e colocação</t>
  </si>
  <si>
    <t>Fornecimento e instalação de mesa em l com 200cm (l) x 140cm (p) x 75cm (a), feita de painel, com 35mm de espessura, constituído de painel cego, com miolo semi-oco, revestido em chapa dura de alta densidade, com laminado melamínico de baixa pressão, estruturado em perfis de aço galvanizado, pintado, inclusive suas ferragens.
fornecimento e colocação.</t>
  </si>
  <si>
    <t>Fornecimento e instalação de bancada com 120cm (l) x 60cm (p), feita de painel, com 35mm de espessura, constituído de painel cego, com miolo semi-oco, revestido em chapa dura de alta densidade, com laminado melamínico de baixa pressão, estruturado em perfis de aço galvanizado, pintado, com ferragens e passa-fio..
fornecimento e colocação.</t>
  </si>
  <si>
    <t>Fornecimento e instalação de prateleira com 120cm (l) x 40cm (p), feita de painel, com 35mm de espessura, constituído de painel cego, com miolo semi-oco, revestido em chapa dura de alta densidade, com laminado melamínico de baixa pressão, estruturado em perfis de aço galvanizado, pintado, inclusive suas ferragens.
fornecimento e colocação.</t>
  </si>
  <si>
    <t>Fornecimento e instalação de escaninho com 120cm (l) x 40cm (p) x 120cm(a), feito de painel, com 35mm de espessura, constituído de painel cego, com miolo semi-oco, revestido em chapa dura de alta densidade, com laminado melamínico de baixa pressão, estruturado em perfis de aço galvanizado, pintado, inclusive suas ferragens.
fornecimento e colocação.</t>
  </si>
  <si>
    <t>Fornecimento e instalação de bancada para entrada com 190cm (l) x 40cm (p) x 110cm(a), feita de painel, com 35mm de espessura, constituído de painel cego, com miolo semi-oco, revestido em chapa dura de alta densidade, com laminado melamínico de baixa pressão, estruturado em perfis de aço galvanizado, pintado, inclusive suas ferragens.
fornecimento e colocação.</t>
  </si>
  <si>
    <t>Fornecimento e instalação de porta para bancada com 60cm (l) x 75cm (a) feita de painel, com 35mm de espessura, constituído de painel cego, com miolo semi-oco, revestido em chapa dura de alta densidade, com laminado melamínico de baixa pressão, estruturado em perfis de aço galvanizado, pintado, com ferragens, puxador e fechadura..
fornecimento e colocação.</t>
  </si>
  <si>
    <t>MERCADO</t>
  </si>
  <si>
    <t>ES 45.05.0309</t>
  </si>
  <si>
    <t>Preço 1 CNPJ 09.532.133/0001-83</t>
  </si>
  <si>
    <t>Preço 2 07.060.438/0001-04</t>
  </si>
  <si>
    <t xml:space="preserve">Em virtude da dificuldade de localizar preços para os itens em outras contratações públicas foi realizada a pesquisa de preços diretamente com fornecedores, e não obteve 3 preços. Considerando a importância da contratação, o prazo de execução, e tratando-se de preços referenciais, sugerimos o prosseguimento do processo.
</t>
  </si>
  <si>
    <t>VALOR TOTAL</t>
  </si>
  <si>
    <t>ANEXO II-B DO EDITAL DE PREGÃO ELETRÔNICO N.º XXX/2022</t>
  </si>
  <si>
    <t>INSTALAÇÃO DE ISOLAMENTO COM LÃ DE ROCHA EM PAREDES DRYWALL. AF_06/2017</t>
  </si>
  <si>
    <t>Fornecimento e instalação de divisória tipo painel-bandeira de vidro, com 35mm de espessura, constituída de painel de vidro na parte superior (inclusive este), com miolo semi-oco, revestido em chapa dura de alta densidade, com laminado melamínico de baixa pressão, estruturado em perfis de aço galvanizado, pintado, inclusive portas e exclusive suas ferragens. fornecimento e colocação
*valor retirado do sco *</t>
  </si>
  <si>
    <t>Porta compensada, revestida com formica de espessura de 1mm, de (80 x 210)cm, marco (7 x 3)cm. Fornecimento e instalacao, exclusive fornecimento de ferragens (Para portas em divisórias de gesso acartonado
*valor retirado do sco*</t>
  </si>
  <si>
    <r>
      <t xml:space="preserve">ANEXO II A - DESCRIÇÃO DOS SERVIÇOS </t>
    </r>
    <r>
      <rPr>
        <b/>
        <sz val="11"/>
        <color rgb="FFFF0000"/>
        <rFont val="Calibri"/>
        <family val="2"/>
      </rPr>
      <t>(INFORMATIVO COMPOSIÇÃO DE CUSTOS)</t>
    </r>
  </si>
  <si>
    <r>
      <t xml:space="preserve">ANEXO II C - COMPOSIÇÃO CUSTOS MOBILIÁRIOS ESTIMATIVOS </t>
    </r>
    <r>
      <rPr>
        <b/>
        <sz val="11"/>
        <color rgb="FFFF0000"/>
        <rFont val="Calibri"/>
        <family val="2"/>
      </rPr>
      <t>(INFORMATIVO COMPOSIÇÃO DE CUSTOS)</t>
    </r>
  </si>
  <si>
    <r>
      <t xml:space="preserve">ANEXO II D- PLANILHA DE FORMAÇÃO DE CUSTOS </t>
    </r>
    <r>
      <rPr>
        <b/>
        <sz val="11"/>
        <color rgb="FFFF0000"/>
        <rFont val="Calibri"/>
        <family val="2"/>
      </rPr>
      <t>(PREENCHIMENTO LICITANTE)</t>
    </r>
  </si>
  <si>
    <t>ES 10.10.0206</t>
  </si>
  <si>
    <t>AL 09.05.0750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</si>
</sst>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10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sz val="11"/>
      <color rgb="FF000000"/>
      <name val="Calibri"/>
      <family val="2"/>
      <charset val="1"/>
    </font>
    <font>
      <i/>
      <sz val="8"/>
      <name val="Verdana"/>
      <family val="2"/>
      <charset val="1"/>
    </font>
    <font>
      <i/>
      <sz val="8"/>
      <color rgb="FF000000"/>
      <name val="Verdana"/>
      <family val="2"/>
      <charset val="1"/>
    </font>
    <font>
      <b/>
      <sz val="8"/>
      <color rgb="FFFF0000"/>
      <name val="Verdana"/>
      <family val="2"/>
      <charset val="1"/>
    </font>
    <font>
      <u/>
      <sz val="9"/>
      <name val="Verdana"/>
      <family val="2"/>
      <charset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4C7E7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7" fillId="0" borderId="0"/>
    <xf numFmtId="9" fontId="10" fillId="0" borderId="0" applyBorder="0" applyProtection="0"/>
    <xf numFmtId="0" fontId="7" fillId="0" borderId="0"/>
  </cellStyleXfs>
  <cellXfs count="92"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0" fontId="9" fillId="0" borderId="7" xfId="1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9" fillId="0" borderId="8" xfId="0" applyFont="1" applyBorder="1" applyAlignment="1">
      <alignment horizontal="center" vertical="center"/>
    </xf>
    <xf numFmtId="10" fontId="8" fillId="0" borderId="7" xfId="3" applyNumberFormat="1" applyFont="1" applyBorder="1" applyAlignment="1" applyProtection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10" fontId="8" fillId="0" borderId="11" xfId="0" applyNumberFormat="1" applyFont="1" applyBorder="1" applyAlignment="1">
      <alignment horizontal="center" vertical="center"/>
    </xf>
    <xf numFmtId="10" fontId="8" fillId="0" borderId="13" xfId="1" applyNumberFormat="1" applyFont="1" applyBorder="1" applyAlignment="1" applyProtection="1">
      <alignment horizontal="center" vertical="center"/>
    </xf>
    <xf numFmtId="0" fontId="9" fillId="0" borderId="0" xfId="4" applyFont="1"/>
    <xf numFmtId="0" fontId="9" fillId="0" borderId="0" xfId="0" applyFont="1"/>
    <xf numFmtId="0" fontId="7" fillId="0" borderId="0" xfId="4" applyAlignment="1">
      <alignment horizontal="left"/>
    </xf>
    <xf numFmtId="0" fontId="7" fillId="0" borderId="0" xfId="0" applyFont="1"/>
    <xf numFmtId="0" fontId="7" fillId="0" borderId="0" xfId="4" applyAlignment="1">
      <alignment horizontal="left" vertical="center"/>
    </xf>
    <xf numFmtId="0" fontId="7" fillId="0" borderId="0" xfId="4"/>
    <xf numFmtId="0" fontId="7" fillId="0" borderId="0" xfId="4" applyAlignment="1">
      <alignment horizontal="center"/>
    </xf>
    <xf numFmtId="4" fontId="7" fillId="0" borderId="0" xfId="0" applyNumberFormat="1" applyFont="1" applyAlignment="1">
      <alignment horizontal="left" vertical="center" wrapText="1"/>
    </xf>
    <xf numFmtId="0" fontId="7" fillId="0" borderId="0" xfId="4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4" fontId="7" fillId="0" borderId="0" xfId="4" applyNumberFormat="1" applyAlignment="1">
      <alignment horizontal="left" vertical="center" wrapText="1"/>
    </xf>
    <xf numFmtId="0" fontId="7" fillId="0" borderId="0" xfId="2"/>
    <xf numFmtId="0" fontId="18" fillId="0" borderId="0" xfId="2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9" fillId="0" borderId="6" xfId="0" applyFont="1" applyBorder="1" applyAlignment="1">
      <alignment horizontal="center" vertical="center" wrapText="1"/>
    </xf>
    <xf numFmtId="0" fontId="0" fillId="0" borderId="1" xfId="0" applyBorder="1"/>
    <xf numFmtId="0" fontId="21" fillId="4" borderId="1" xfId="0" applyFont="1" applyFill="1" applyBorder="1" applyAlignment="1">
      <alignment horizontal="left" wrapText="1"/>
    </xf>
    <xf numFmtId="49" fontId="21" fillId="4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3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0" fillId="5" borderId="0" xfId="0" applyFill="1"/>
    <xf numFmtId="0" fontId="20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/>
    <xf numFmtId="0" fontId="25" fillId="5" borderId="1" xfId="0" applyFont="1" applyFill="1" applyBorder="1" applyAlignment="1">
      <alignment wrapText="1"/>
    </xf>
    <xf numFmtId="0" fontId="26" fillId="5" borderId="1" xfId="0" applyFont="1" applyFill="1" applyBorder="1" applyAlignment="1">
      <alignment horizontal="left" wrapText="1"/>
    </xf>
    <xf numFmtId="0" fontId="26" fillId="5" borderId="1" xfId="0" applyFont="1" applyFill="1" applyBorder="1" applyAlignment="1">
      <alignment horizontal="center" vertical="center" wrapText="1"/>
    </xf>
    <xf numFmtId="164" fontId="25" fillId="5" borderId="1" xfId="0" applyNumberFormat="1" applyFont="1" applyFill="1" applyBorder="1" applyAlignment="1">
      <alignment horizontal="center" vertical="center"/>
    </xf>
    <xf numFmtId="10" fontId="25" fillId="5" borderId="1" xfId="0" applyNumberFormat="1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left" wrapText="1"/>
    </xf>
    <xf numFmtId="0" fontId="27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7" fillId="0" borderId="0" xfId="2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0" xfId="4" applyAlignment="1">
      <alignment horizontal="left" vertical="center" wrapText="1"/>
    </xf>
    <xf numFmtId="4" fontId="7" fillId="0" borderId="0" xfId="4" applyNumberForma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distributed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</cellXfs>
  <cellStyles count="5">
    <cellStyle name="Normal" xfId="0" builtinId="0"/>
    <cellStyle name="Normal 2" xfId="4" xr:uid="{26414379-3947-4068-83B8-EAE1B8548708}"/>
    <cellStyle name="Normal_Anexo VII-C TP -201 Composição do BDI" xfId="2" xr:uid="{A3512E4B-459D-44C3-97CE-9D03F2691A4E}"/>
    <cellStyle name="Porcentagem" xfId="1" builtinId="5"/>
    <cellStyle name="Porcentagem 2" xfId="3" xr:uid="{832025AA-2775-4D3D-9927-DA2E3829BF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DE5F-EA5D-458E-A8E3-92552601D999}">
  <dimension ref="A1:J59"/>
  <sheetViews>
    <sheetView tabSelected="1" topLeftCell="A52" zoomScaleNormal="100" workbookViewId="0">
      <selection activeCell="D37" sqref="D37"/>
    </sheetView>
  </sheetViews>
  <sheetFormatPr defaultRowHeight="15" x14ac:dyDescent="0.25"/>
  <cols>
    <col min="1" max="1" width="5.28515625" style="40" bestFit="1" customWidth="1"/>
    <col min="2" max="2" width="10" bestFit="1" customWidth="1"/>
    <col min="3" max="3" width="8.7109375" style="38" customWidth="1"/>
    <col min="4" max="4" width="42.5703125" customWidth="1"/>
    <col min="5" max="5" width="9.28515625" style="42" bestFit="1" customWidth="1"/>
    <col min="6" max="6" width="10.7109375" style="42" customWidth="1"/>
    <col min="7" max="7" width="13.28515625" style="42" bestFit="1" customWidth="1"/>
    <col min="8" max="8" width="9.140625" style="42"/>
    <col min="9" max="9" width="13.28515625" style="42" bestFit="1" customWidth="1"/>
    <col min="10" max="10" width="21.85546875" style="42" bestFit="1" customWidth="1"/>
  </cols>
  <sheetData>
    <row r="1" spans="1:10" ht="15.7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4" spans="1:10" x14ac:dyDescent="0.25">
      <c r="A4" s="62" t="s">
        <v>126</v>
      </c>
      <c r="B4" s="62"/>
      <c r="C4" s="62"/>
      <c r="D4" s="62"/>
      <c r="E4" s="62"/>
      <c r="F4" s="62"/>
      <c r="G4" s="62"/>
      <c r="H4" s="62"/>
      <c r="I4" s="62"/>
      <c r="J4" s="62"/>
    </row>
    <row r="6" spans="1:10" x14ac:dyDescent="0.25">
      <c r="B6" s="72"/>
      <c r="C6" s="72"/>
      <c r="D6" s="72"/>
      <c r="E6" s="72"/>
      <c r="F6" s="72"/>
      <c r="G6" s="72"/>
      <c r="H6" s="72"/>
      <c r="I6" s="72"/>
      <c r="J6" s="72"/>
    </row>
    <row r="7" spans="1:10" x14ac:dyDescent="0.25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25.5" x14ac:dyDescent="0.25">
      <c r="A8" s="39" t="s">
        <v>3</v>
      </c>
      <c r="B8" s="2" t="s">
        <v>4</v>
      </c>
      <c r="C8" s="2" t="s">
        <v>5</v>
      </c>
      <c r="D8" s="1" t="s">
        <v>6</v>
      </c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</row>
    <row r="9" spans="1:10" ht="102.75" x14ac:dyDescent="0.25">
      <c r="A9" s="46">
        <v>1</v>
      </c>
      <c r="B9" s="50" t="s">
        <v>116</v>
      </c>
      <c r="C9" s="51"/>
      <c r="D9" s="52" t="s">
        <v>104</v>
      </c>
      <c r="E9" s="53" t="s">
        <v>69</v>
      </c>
      <c r="F9" s="53">
        <v>50</v>
      </c>
      <c r="G9" s="54">
        <v>2015.15</v>
      </c>
      <c r="H9" s="55">
        <f>'Anexo II-B Composição do BDI'!D$28</f>
        <v>0.23535496426352442</v>
      </c>
      <c r="I9" s="54">
        <f t="shared" ref="I9:I22" si="0">G9*H9+G9</f>
        <v>2489.4255562356411</v>
      </c>
      <c r="J9" s="54">
        <f>I9*F9</f>
        <v>124471.27781178206</v>
      </c>
    </row>
    <row r="10" spans="1:10" ht="102.75" x14ac:dyDescent="0.25">
      <c r="A10" s="46">
        <v>2</v>
      </c>
      <c r="B10" s="50" t="s">
        <v>116</v>
      </c>
      <c r="C10" s="51"/>
      <c r="D10" s="52" t="s">
        <v>105</v>
      </c>
      <c r="E10" s="53" t="s">
        <v>69</v>
      </c>
      <c r="F10" s="53">
        <v>50</v>
      </c>
      <c r="G10" s="54">
        <v>2235.7600000000002</v>
      </c>
      <c r="H10" s="55">
        <f>'Anexo II-B Composição do BDI'!D$28</f>
        <v>0.23535496426352442</v>
      </c>
      <c r="I10" s="54">
        <f t="shared" si="0"/>
        <v>2761.9572149018177</v>
      </c>
      <c r="J10" s="54">
        <f t="shared" ref="J10:J17" si="1">I10*F10</f>
        <v>138097.86074509087</v>
      </c>
    </row>
    <row r="11" spans="1:10" ht="115.5" x14ac:dyDescent="0.25">
      <c r="A11" s="46">
        <v>3</v>
      </c>
      <c r="B11" s="50" t="s">
        <v>116</v>
      </c>
      <c r="C11" s="51"/>
      <c r="D11" s="52" t="s">
        <v>106</v>
      </c>
      <c r="E11" s="53" t="s">
        <v>69</v>
      </c>
      <c r="F11" s="53">
        <v>40</v>
      </c>
      <c r="G11" s="54">
        <v>2137.1999999999998</v>
      </c>
      <c r="H11" s="55">
        <f>'Anexo II-B Composição do BDI'!D$28</f>
        <v>0.23535496426352442</v>
      </c>
      <c r="I11" s="54">
        <f t="shared" si="0"/>
        <v>2640.2006296240043</v>
      </c>
      <c r="J11" s="54">
        <f t="shared" si="1"/>
        <v>105608.02518496016</v>
      </c>
    </row>
    <row r="12" spans="1:10" ht="115.5" x14ac:dyDescent="0.25">
      <c r="A12" s="46">
        <v>4</v>
      </c>
      <c r="B12" s="50" t="s">
        <v>116</v>
      </c>
      <c r="C12" s="51"/>
      <c r="D12" s="52" t="s">
        <v>107</v>
      </c>
      <c r="E12" s="53" t="s">
        <v>69</v>
      </c>
      <c r="F12" s="53">
        <v>50</v>
      </c>
      <c r="G12" s="54">
        <v>2793.23</v>
      </c>
      <c r="H12" s="55">
        <f>'Anexo II-B Composição do BDI'!D$28</f>
        <v>0.23535496426352442</v>
      </c>
      <c r="I12" s="54">
        <f t="shared" si="0"/>
        <v>3450.6305468298042</v>
      </c>
      <c r="J12" s="54">
        <f t="shared" si="1"/>
        <v>172531.5273414902</v>
      </c>
    </row>
    <row r="13" spans="1:10" ht="115.5" x14ac:dyDescent="0.25">
      <c r="A13" s="46">
        <v>5</v>
      </c>
      <c r="B13" s="50" t="s">
        <v>116</v>
      </c>
      <c r="C13" s="51"/>
      <c r="D13" s="52" t="s">
        <v>108</v>
      </c>
      <c r="E13" s="53" t="s">
        <v>69</v>
      </c>
      <c r="F13" s="53">
        <v>50</v>
      </c>
      <c r="G13" s="54">
        <v>3657.25</v>
      </c>
      <c r="H13" s="55">
        <f>'Anexo II-B Composição do BDI'!D$28</f>
        <v>0.23535496426352442</v>
      </c>
      <c r="I13" s="54">
        <f t="shared" si="0"/>
        <v>4518.0019430527745</v>
      </c>
      <c r="J13" s="54">
        <f>I13*F13</f>
        <v>225900.09715263871</v>
      </c>
    </row>
    <row r="14" spans="1:10" ht="102.75" x14ac:dyDescent="0.25">
      <c r="A14" s="46">
        <v>6</v>
      </c>
      <c r="B14" s="50" t="s">
        <v>116</v>
      </c>
      <c r="C14" s="51"/>
      <c r="D14" s="52" t="s">
        <v>109</v>
      </c>
      <c r="E14" s="53" t="s">
        <v>69</v>
      </c>
      <c r="F14" s="53">
        <v>70</v>
      </c>
      <c r="G14" s="54">
        <v>560</v>
      </c>
      <c r="H14" s="55">
        <f>'Anexo II-B Composição do BDI'!D$28</f>
        <v>0.23535496426352442</v>
      </c>
      <c r="I14" s="54">
        <f t="shared" si="0"/>
        <v>691.79877998757365</v>
      </c>
      <c r="J14" s="54">
        <f t="shared" si="1"/>
        <v>48425.914599130156</v>
      </c>
    </row>
    <row r="15" spans="1:10" ht="102.75" x14ac:dyDescent="0.25">
      <c r="A15" s="46">
        <v>7</v>
      </c>
      <c r="B15" s="50" t="s">
        <v>116</v>
      </c>
      <c r="C15" s="51"/>
      <c r="D15" s="52" t="s">
        <v>110</v>
      </c>
      <c r="E15" s="53" t="s">
        <v>69</v>
      </c>
      <c r="F15" s="53">
        <v>70</v>
      </c>
      <c r="G15" s="54">
        <v>1561.7</v>
      </c>
      <c r="H15" s="55">
        <f>'Anexo II-B Composição do BDI'!D$28</f>
        <v>0.23535496426352442</v>
      </c>
      <c r="I15" s="54">
        <f t="shared" si="0"/>
        <v>1929.2538476903462</v>
      </c>
      <c r="J15" s="54">
        <f t="shared" si="1"/>
        <v>135047.76933832423</v>
      </c>
    </row>
    <row r="16" spans="1:10" ht="102.75" x14ac:dyDescent="0.25">
      <c r="A16" s="46">
        <v>8</v>
      </c>
      <c r="B16" s="50" t="s">
        <v>116</v>
      </c>
      <c r="C16" s="51"/>
      <c r="D16" s="52" t="s">
        <v>111</v>
      </c>
      <c r="E16" s="53" t="s">
        <v>69</v>
      </c>
      <c r="F16" s="53">
        <v>70</v>
      </c>
      <c r="G16" s="54">
        <v>566.4</v>
      </c>
      <c r="H16" s="55">
        <f>'Anexo II-B Composição do BDI'!D$28</f>
        <v>0.23535496426352442</v>
      </c>
      <c r="I16" s="54">
        <f t="shared" si="0"/>
        <v>699.70505175886024</v>
      </c>
      <c r="J16" s="54">
        <f t="shared" si="1"/>
        <v>48979.353623120216</v>
      </c>
    </row>
    <row r="17" spans="1:10" ht="102.75" x14ac:dyDescent="0.25">
      <c r="A17" s="46">
        <v>9</v>
      </c>
      <c r="B17" s="50" t="s">
        <v>116</v>
      </c>
      <c r="C17" s="51"/>
      <c r="D17" s="52" t="s">
        <v>112</v>
      </c>
      <c r="E17" s="53" t="s">
        <v>69</v>
      </c>
      <c r="F17" s="53">
        <v>100</v>
      </c>
      <c r="G17" s="54">
        <v>399.4</v>
      </c>
      <c r="H17" s="55">
        <f>'Anexo II-B Composição do BDI'!D$28</f>
        <v>0.23535496426352442</v>
      </c>
      <c r="I17" s="54">
        <f t="shared" si="0"/>
        <v>493.40077272685164</v>
      </c>
      <c r="J17" s="54">
        <f t="shared" si="1"/>
        <v>49340.077272685165</v>
      </c>
    </row>
    <row r="18" spans="1:10" ht="102.75" x14ac:dyDescent="0.25">
      <c r="A18" s="46">
        <v>10</v>
      </c>
      <c r="B18" s="50" t="s">
        <v>116</v>
      </c>
      <c r="C18" s="51"/>
      <c r="D18" s="52" t="s">
        <v>113</v>
      </c>
      <c r="E18" s="53" t="s">
        <v>69</v>
      </c>
      <c r="F18" s="53">
        <v>50</v>
      </c>
      <c r="G18" s="54">
        <v>2115.75</v>
      </c>
      <c r="H18" s="55">
        <f>'Anexo II-B Composição do BDI'!D$28</f>
        <v>0.23535496426352442</v>
      </c>
      <c r="I18" s="54">
        <f t="shared" si="0"/>
        <v>2613.7022656405516</v>
      </c>
      <c r="J18" s="54">
        <f t="shared" ref="J18:J54" si="2">I18*F18</f>
        <v>130685.11328202758</v>
      </c>
    </row>
    <row r="19" spans="1:10" ht="115.5" x14ac:dyDescent="0.25">
      <c r="A19" s="46">
        <v>11</v>
      </c>
      <c r="B19" s="50" t="s">
        <v>116</v>
      </c>
      <c r="C19" s="51"/>
      <c r="D19" s="52" t="s">
        <v>114</v>
      </c>
      <c r="E19" s="53" t="s">
        <v>69</v>
      </c>
      <c r="F19" s="53">
        <v>30</v>
      </c>
      <c r="G19" s="54">
        <v>2045.4</v>
      </c>
      <c r="H19" s="55">
        <f>'Anexo II-B Composição do BDI'!D$28</f>
        <v>0.23535496426352442</v>
      </c>
      <c r="I19" s="54">
        <f t="shared" si="0"/>
        <v>2526.7950439046131</v>
      </c>
      <c r="J19" s="54">
        <f t="shared" si="2"/>
        <v>75803.851317138397</v>
      </c>
    </row>
    <row r="20" spans="1:10" ht="102.75" x14ac:dyDescent="0.25">
      <c r="A20" s="46">
        <v>12</v>
      </c>
      <c r="B20" s="50" t="s">
        <v>116</v>
      </c>
      <c r="C20" s="51"/>
      <c r="D20" s="52" t="s">
        <v>115</v>
      </c>
      <c r="E20" s="53" t="s">
        <v>69</v>
      </c>
      <c r="F20" s="53">
        <v>80</v>
      </c>
      <c r="G20" s="54">
        <v>980.18</v>
      </c>
      <c r="H20" s="55">
        <f>'Anexo II-B Composição do BDI'!D$28</f>
        <v>0.23535496426352442</v>
      </c>
      <c r="I20" s="54">
        <f t="shared" si="0"/>
        <v>1210.8702288718214</v>
      </c>
      <c r="J20" s="54">
        <f t="shared" si="2"/>
        <v>96869.618309745711</v>
      </c>
    </row>
    <row r="21" spans="1:10" ht="51.75" x14ac:dyDescent="0.25">
      <c r="A21" s="46">
        <v>13</v>
      </c>
      <c r="B21" s="50" t="s">
        <v>74</v>
      </c>
      <c r="C21" s="49">
        <v>96358</v>
      </c>
      <c r="D21" s="56" t="s">
        <v>101</v>
      </c>
      <c r="E21" s="53" t="s">
        <v>70</v>
      </c>
      <c r="F21" s="53">
        <v>800</v>
      </c>
      <c r="G21" s="54">
        <v>93.85</v>
      </c>
      <c r="H21" s="55">
        <f>'Anexo II-B Composição do BDI'!D$28</f>
        <v>0.23535496426352442</v>
      </c>
      <c r="I21" s="54">
        <f t="shared" si="0"/>
        <v>115.93806339613175</v>
      </c>
      <c r="J21" s="54">
        <f t="shared" si="2"/>
        <v>92750.450716905398</v>
      </c>
    </row>
    <row r="22" spans="1:10" ht="51.75" x14ac:dyDescent="0.25">
      <c r="A22" s="46">
        <v>14</v>
      </c>
      <c r="B22" s="50" t="s">
        <v>74</v>
      </c>
      <c r="C22" s="49">
        <v>96359</v>
      </c>
      <c r="D22" s="56" t="s">
        <v>100</v>
      </c>
      <c r="E22" s="53" t="s">
        <v>70</v>
      </c>
      <c r="F22" s="53">
        <v>800</v>
      </c>
      <c r="G22" s="54">
        <v>107.97</v>
      </c>
      <c r="H22" s="55">
        <f>'Anexo II-B Composição do BDI'!D$28</f>
        <v>0.23535496426352442</v>
      </c>
      <c r="I22" s="54">
        <f t="shared" si="0"/>
        <v>133.38127549153273</v>
      </c>
      <c r="J22" s="54">
        <f t="shared" si="2"/>
        <v>106705.02039322618</v>
      </c>
    </row>
    <row r="23" spans="1:10" ht="51.75" x14ac:dyDescent="0.25">
      <c r="A23" s="46">
        <v>15</v>
      </c>
      <c r="B23" s="50" t="s">
        <v>74</v>
      </c>
      <c r="C23" s="49">
        <v>96360</v>
      </c>
      <c r="D23" s="56" t="s">
        <v>99</v>
      </c>
      <c r="E23" s="53" t="s">
        <v>70</v>
      </c>
      <c r="F23" s="53">
        <v>800</v>
      </c>
      <c r="G23" s="54">
        <v>129.57</v>
      </c>
      <c r="H23" s="55">
        <f>'Anexo II-B Composição do BDI'!D$28</f>
        <v>0.23535496426352442</v>
      </c>
      <c r="I23" s="54">
        <f>G23*H23+G23</f>
        <v>160.06494271962487</v>
      </c>
      <c r="J23" s="54">
        <f t="shared" si="2"/>
        <v>128051.9541756999</v>
      </c>
    </row>
    <row r="24" spans="1:10" ht="51.75" x14ac:dyDescent="0.25">
      <c r="A24" s="46">
        <v>16</v>
      </c>
      <c r="B24" s="50" t="s">
        <v>74</v>
      </c>
      <c r="C24" s="49">
        <v>96361</v>
      </c>
      <c r="D24" s="56" t="s">
        <v>98</v>
      </c>
      <c r="E24" s="53" t="s">
        <v>70</v>
      </c>
      <c r="F24" s="53">
        <v>800</v>
      </c>
      <c r="G24" s="54">
        <v>157.03</v>
      </c>
      <c r="H24" s="55">
        <f>'Anexo II-B Composição do BDI'!D$28</f>
        <v>0.23535496426352442</v>
      </c>
      <c r="I24" s="54">
        <f t="shared" ref="I24:I54" si="3">G24*H24+G24</f>
        <v>193.98779003830123</v>
      </c>
      <c r="J24" s="54">
        <f t="shared" si="2"/>
        <v>155190.232030641</v>
      </c>
    </row>
    <row r="25" spans="1:10" ht="39" x14ac:dyDescent="0.25">
      <c r="A25" s="46">
        <v>17</v>
      </c>
      <c r="B25" s="50" t="s">
        <v>74</v>
      </c>
      <c r="C25" s="49">
        <v>96114</v>
      </c>
      <c r="D25" s="56" t="s">
        <v>82</v>
      </c>
      <c r="E25" s="53" t="s">
        <v>70</v>
      </c>
      <c r="F25" s="53">
        <v>800</v>
      </c>
      <c r="G25" s="54">
        <v>76.19</v>
      </c>
      <c r="H25" s="55">
        <f>'Anexo II-B Composição do BDI'!D$28</f>
        <v>0.23535496426352442</v>
      </c>
      <c r="I25" s="54">
        <f t="shared" si="3"/>
        <v>94.121694727237923</v>
      </c>
      <c r="J25" s="54">
        <f t="shared" si="2"/>
        <v>75297.355781790335</v>
      </c>
    </row>
    <row r="26" spans="1:10" ht="39" x14ac:dyDescent="0.25">
      <c r="A26" s="46">
        <v>18</v>
      </c>
      <c r="B26" s="50" t="s">
        <v>74</v>
      </c>
      <c r="C26" s="51">
        <v>96126</v>
      </c>
      <c r="D26" s="56" t="s">
        <v>83</v>
      </c>
      <c r="E26" s="53" t="s">
        <v>71</v>
      </c>
      <c r="F26" s="53">
        <v>400</v>
      </c>
      <c r="G26" s="54">
        <v>37.99</v>
      </c>
      <c r="H26" s="55">
        <f>'Anexo II-B Composição do BDI'!D$28</f>
        <v>0.23535496426352442</v>
      </c>
      <c r="I26" s="54">
        <f t="shared" si="3"/>
        <v>46.931135092371292</v>
      </c>
      <c r="J26" s="54">
        <f t="shared" si="2"/>
        <v>18772.454036948518</v>
      </c>
    </row>
    <row r="27" spans="1:10" ht="26.25" x14ac:dyDescent="0.25">
      <c r="A27" s="46">
        <v>19</v>
      </c>
      <c r="B27" s="50" t="s">
        <v>74</v>
      </c>
      <c r="C27" s="51">
        <v>96374</v>
      </c>
      <c r="D27" s="56" t="s">
        <v>58</v>
      </c>
      <c r="E27" s="53" t="s">
        <v>71</v>
      </c>
      <c r="F27" s="57">
        <v>400</v>
      </c>
      <c r="G27" s="54">
        <v>33.17</v>
      </c>
      <c r="H27" s="55">
        <f>'Anexo II-B Composição do BDI'!D$28</f>
        <v>0.23535496426352442</v>
      </c>
      <c r="I27" s="54">
        <f t="shared" si="3"/>
        <v>40.976724164621103</v>
      </c>
      <c r="J27" s="54">
        <f t="shared" si="2"/>
        <v>16390.68966584844</v>
      </c>
    </row>
    <row r="28" spans="1:10" ht="26.25" x14ac:dyDescent="0.25">
      <c r="A28" s="46">
        <v>20</v>
      </c>
      <c r="B28" s="50" t="s">
        <v>74</v>
      </c>
      <c r="C28" s="49">
        <v>96113</v>
      </c>
      <c r="D28" s="56" t="s">
        <v>84</v>
      </c>
      <c r="E28" s="53" t="s">
        <v>70</v>
      </c>
      <c r="F28" s="53">
        <v>400</v>
      </c>
      <c r="G28" s="54">
        <v>39.200000000000003</v>
      </c>
      <c r="H28" s="55">
        <f>'Anexo II-B Composição do BDI'!D$28</f>
        <v>0.23535496426352442</v>
      </c>
      <c r="I28" s="54">
        <f t="shared" si="3"/>
        <v>48.425914599130159</v>
      </c>
      <c r="J28" s="54">
        <f t="shared" si="2"/>
        <v>19370.365839652062</v>
      </c>
    </row>
    <row r="29" spans="1:10" ht="26.25" x14ac:dyDescent="0.25">
      <c r="A29" s="46">
        <v>21</v>
      </c>
      <c r="B29" s="58" t="s">
        <v>74</v>
      </c>
      <c r="C29" s="49">
        <v>96486</v>
      </c>
      <c r="D29" s="56" t="s">
        <v>85</v>
      </c>
      <c r="E29" s="53" t="s">
        <v>70</v>
      </c>
      <c r="F29" s="53">
        <v>1000</v>
      </c>
      <c r="G29" s="54">
        <v>81.709999999999994</v>
      </c>
      <c r="H29" s="55">
        <f>'Anexo II-B Composição do BDI'!D$28</f>
        <v>0.23535496426352442</v>
      </c>
      <c r="I29" s="54">
        <f t="shared" si="3"/>
        <v>100.94085412997256</v>
      </c>
      <c r="J29" s="54">
        <f t="shared" si="2"/>
        <v>100940.85412997256</v>
      </c>
    </row>
    <row r="30" spans="1:10" ht="77.25" x14ac:dyDescent="0.25">
      <c r="A30" s="46">
        <v>22</v>
      </c>
      <c r="B30" s="50" t="s">
        <v>75</v>
      </c>
      <c r="C30" s="49" t="s">
        <v>81</v>
      </c>
      <c r="D30" s="56" t="s">
        <v>97</v>
      </c>
      <c r="E30" s="53" t="s">
        <v>70</v>
      </c>
      <c r="F30" s="53">
        <v>2500</v>
      </c>
      <c r="G30" s="54">
        <v>157.4</v>
      </c>
      <c r="H30" s="55">
        <f>'Anexo II-B Composição do BDI'!D$28</f>
        <v>0.23535496426352442</v>
      </c>
      <c r="I30" s="54">
        <f t="shared" si="3"/>
        <v>194.44487137507875</v>
      </c>
      <c r="J30" s="54">
        <f t="shared" si="2"/>
        <v>486112.17843769689</v>
      </c>
    </row>
    <row r="31" spans="1:10" ht="26.25" x14ac:dyDescent="0.25">
      <c r="A31" s="46">
        <v>23</v>
      </c>
      <c r="B31" s="50" t="s">
        <v>74</v>
      </c>
      <c r="C31" s="49">
        <v>96372</v>
      </c>
      <c r="D31" s="56" t="s">
        <v>123</v>
      </c>
      <c r="E31" s="57" t="s">
        <v>70</v>
      </c>
      <c r="F31" s="57">
        <v>2000</v>
      </c>
      <c r="G31" s="54">
        <v>20.37</v>
      </c>
      <c r="H31" s="55">
        <f>'Anexo II-B Composição do BDI'!D$28</f>
        <v>0.23535496426352442</v>
      </c>
      <c r="I31" s="54">
        <f t="shared" si="3"/>
        <v>25.164180622047994</v>
      </c>
      <c r="J31" s="54">
        <f t="shared" si="2"/>
        <v>50328.361244095984</v>
      </c>
    </row>
    <row r="32" spans="1:10" ht="115.5" x14ac:dyDescent="0.25">
      <c r="A32" s="46">
        <v>24</v>
      </c>
      <c r="B32" s="50" t="s">
        <v>75</v>
      </c>
      <c r="C32" s="49" t="s">
        <v>80</v>
      </c>
      <c r="D32" s="56" t="s">
        <v>96</v>
      </c>
      <c r="E32" s="53" t="s">
        <v>70</v>
      </c>
      <c r="F32" s="53">
        <v>1000</v>
      </c>
      <c r="G32" s="54">
        <v>128.37</v>
      </c>
      <c r="H32" s="55">
        <f>'Anexo II-B Composição do BDI'!D$28</f>
        <v>0.23535496426352442</v>
      </c>
      <c r="I32" s="54">
        <f t="shared" si="3"/>
        <v>158.58251676250865</v>
      </c>
      <c r="J32" s="54">
        <f t="shared" si="2"/>
        <v>158582.51676250863</v>
      </c>
    </row>
    <row r="33" spans="1:10" ht="128.25" x14ac:dyDescent="0.25">
      <c r="A33" s="46">
        <v>25</v>
      </c>
      <c r="B33" s="50" t="s">
        <v>75</v>
      </c>
      <c r="C33" s="51" t="s">
        <v>79</v>
      </c>
      <c r="D33" s="56" t="s">
        <v>124</v>
      </c>
      <c r="E33" s="53" t="s">
        <v>70</v>
      </c>
      <c r="F33" s="53">
        <v>1000</v>
      </c>
      <c r="G33" s="54">
        <v>178.63</v>
      </c>
      <c r="H33" s="55">
        <f>'Anexo II-B Composição do BDI'!D$28</f>
        <v>0.23535496426352442</v>
      </c>
      <c r="I33" s="54">
        <f t="shared" si="3"/>
        <v>220.67145726639336</v>
      </c>
      <c r="J33" s="54">
        <f t="shared" si="2"/>
        <v>220671.45726639335</v>
      </c>
    </row>
    <row r="34" spans="1:10" ht="141" x14ac:dyDescent="0.25">
      <c r="A34" s="46">
        <v>26</v>
      </c>
      <c r="B34" s="50" t="s">
        <v>75</v>
      </c>
      <c r="C34" s="49" t="s">
        <v>130</v>
      </c>
      <c r="D34" s="56" t="s">
        <v>95</v>
      </c>
      <c r="E34" s="53" t="s">
        <v>70</v>
      </c>
      <c r="F34" s="53">
        <v>800</v>
      </c>
      <c r="G34" s="54">
        <v>143.68</v>
      </c>
      <c r="H34" s="55">
        <f>'Anexo II-B Composição do BDI'!D$28</f>
        <v>0.23535496426352442</v>
      </c>
      <c r="I34" s="54">
        <f t="shared" si="3"/>
        <v>177.49580126538319</v>
      </c>
      <c r="J34" s="54">
        <f t="shared" si="2"/>
        <v>141996.64101230656</v>
      </c>
    </row>
    <row r="35" spans="1:10" x14ac:dyDescent="0.25">
      <c r="A35" s="46">
        <v>27</v>
      </c>
      <c r="B35" s="50" t="s">
        <v>74</v>
      </c>
      <c r="C35" s="51">
        <v>98688</v>
      </c>
      <c r="D35" s="56" t="s">
        <v>94</v>
      </c>
      <c r="E35" s="53" t="s">
        <v>71</v>
      </c>
      <c r="F35" s="53">
        <v>850</v>
      </c>
      <c r="G35" s="54">
        <v>55.61</v>
      </c>
      <c r="H35" s="55">
        <f>'Anexo II-B Composição do BDI'!D$28</f>
        <v>0.23535496426352442</v>
      </c>
      <c r="I35" s="54">
        <f t="shared" si="3"/>
        <v>68.698089562694591</v>
      </c>
      <c r="J35" s="54">
        <f t="shared" si="2"/>
        <v>58393.376128290402</v>
      </c>
    </row>
    <row r="36" spans="1:10" ht="26.25" x14ac:dyDescent="0.25">
      <c r="A36" s="46">
        <v>28</v>
      </c>
      <c r="B36" s="50" t="s">
        <v>74</v>
      </c>
      <c r="C36" s="51">
        <v>101739</v>
      </c>
      <c r="D36" s="56" t="s">
        <v>93</v>
      </c>
      <c r="E36" s="53" t="s">
        <v>71</v>
      </c>
      <c r="F36" s="53">
        <v>850</v>
      </c>
      <c r="G36" s="54">
        <v>37.82</v>
      </c>
      <c r="H36" s="55">
        <f>'Anexo II-B Composição do BDI'!D$28</f>
        <v>0.23535496426352442</v>
      </c>
      <c r="I36" s="54">
        <f t="shared" si="3"/>
        <v>46.721124748446492</v>
      </c>
      <c r="J36" s="54">
        <f t="shared" si="2"/>
        <v>39712.956036179516</v>
      </c>
    </row>
    <row r="37" spans="1:10" ht="77.25" x14ac:dyDescent="0.25">
      <c r="A37" s="46">
        <v>29</v>
      </c>
      <c r="B37" s="50" t="s">
        <v>75</v>
      </c>
      <c r="C37" s="51" t="s">
        <v>129</v>
      </c>
      <c r="D37" s="56" t="s">
        <v>125</v>
      </c>
      <c r="E37" s="53" t="s">
        <v>72</v>
      </c>
      <c r="F37" s="53">
        <v>300</v>
      </c>
      <c r="G37" s="54">
        <v>793.75</v>
      </c>
      <c r="H37" s="55">
        <f>'Anexo II-B Composição do BDI'!D$28</f>
        <v>0.23535496426352442</v>
      </c>
      <c r="I37" s="54">
        <f t="shared" si="3"/>
        <v>980.56300288417253</v>
      </c>
      <c r="J37" s="54">
        <f t="shared" si="2"/>
        <v>294168.90086525178</v>
      </c>
    </row>
    <row r="38" spans="1:10" ht="39" x14ac:dyDescent="0.25">
      <c r="A38" s="46">
        <v>30</v>
      </c>
      <c r="B38" s="50" t="s">
        <v>74</v>
      </c>
      <c r="C38" s="49">
        <v>100659</v>
      </c>
      <c r="D38" s="56" t="s">
        <v>59</v>
      </c>
      <c r="E38" s="53" t="s">
        <v>71</v>
      </c>
      <c r="F38" s="53">
        <v>1030</v>
      </c>
      <c r="G38" s="54">
        <v>12.73</v>
      </c>
      <c r="H38" s="55">
        <f>'Anexo II-B Composição do BDI'!D$28</f>
        <v>0.23535496426352442</v>
      </c>
      <c r="I38" s="54">
        <f t="shared" si="3"/>
        <v>15.726068695074666</v>
      </c>
      <c r="J38" s="54">
        <f t="shared" si="2"/>
        <v>16197.850755926906</v>
      </c>
    </row>
    <row r="39" spans="1:10" ht="51.75" x14ac:dyDescent="0.25">
      <c r="A39" s="46">
        <v>31</v>
      </c>
      <c r="B39" s="50" t="s">
        <v>74</v>
      </c>
      <c r="C39" s="49">
        <v>91306</v>
      </c>
      <c r="D39" s="56" t="s">
        <v>60</v>
      </c>
      <c r="E39" s="53" t="s">
        <v>72</v>
      </c>
      <c r="F39" s="53">
        <v>150</v>
      </c>
      <c r="G39" s="54">
        <v>187.42</v>
      </c>
      <c r="H39" s="55">
        <f>'Anexo II-B Composição do BDI'!D$28</f>
        <v>0.23535496426352442</v>
      </c>
      <c r="I39" s="54">
        <f t="shared" si="3"/>
        <v>231.53022740226973</v>
      </c>
      <c r="J39" s="54">
        <f t="shared" si="2"/>
        <v>34729.534110340457</v>
      </c>
    </row>
    <row r="40" spans="1:10" ht="39" x14ac:dyDescent="0.25">
      <c r="A40" s="46">
        <v>32</v>
      </c>
      <c r="B40" s="50" t="s">
        <v>74</v>
      </c>
      <c r="C40" s="49">
        <v>100709</v>
      </c>
      <c r="D40" s="56" t="s">
        <v>61</v>
      </c>
      <c r="E40" s="53" t="s">
        <v>72</v>
      </c>
      <c r="F40" s="53">
        <v>450</v>
      </c>
      <c r="G40" s="54">
        <v>51.8</v>
      </c>
      <c r="H40" s="55">
        <f>'Anexo II-B Composição do BDI'!D$28</f>
        <v>0.23535496426352442</v>
      </c>
      <c r="I40" s="54">
        <f t="shared" si="3"/>
        <v>63.991387148850563</v>
      </c>
      <c r="J40" s="54">
        <f t="shared" si="2"/>
        <v>28796.124216982753</v>
      </c>
    </row>
    <row r="41" spans="1:10" ht="51.75" x14ac:dyDescent="0.25">
      <c r="A41" s="46">
        <v>33</v>
      </c>
      <c r="B41" s="50" t="s">
        <v>75</v>
      </c>
      <c r="C41" s="51" t="s">
        <v>102</v>
      </c>
      <c r="D41" s="56" t="s">
        <v>62</v>
      </c>
      <c r="E41" s="53" t="s">
        <v>70</v>
      </c>
      <c r="F41" s="53">
        <v>250</v>
      </c>
      <c r="G41" s="54">
        <v>85.5</v>
      </c>
      <c r="H41" s="55">
        <f>'Anexo II-B Composição do BDI'!D$28</f>
        <v>0.23535496426352442</v>
      </c>
      <c r="I41" s="54">
        <f t="shared" si="3"/>
        <v>105.62284944453134</v>
      </c>
      <c r="J41" s="54">
        <f t="shared" si="2"/>
        <v>26405.712361132835</v>
      </c>
    </row>
    <row r="42" spans="1:10" ht="39" x14ac:dyDescent="0.25">
      <c r="A42" s="46">
        <v>34</v>
      </c>
      <c r="B42" s="50" t="s">
        <v>75</v>
      </c>
      <c r="C42" s="49" t="s">
        <v>117</v>
      </c>
      <c r="D42" s="56" t="s">
        <v>63</v>
      </c>
      <c r="E42" s="53" t="s">
        <v>70</v>
      </c>
      <c r="F42" s="53">
        <v>150</v>
      </c>
      <c r="G42" s="54">
        <v>184.42</v>
      </c>
      <c r="H42" s="55">
        <f>'Anexo II-B Composição do BDI'!D$28</f>
        <v>0.23535496426352442</v>
      </c>
      <c r="I42" s="54">
        <f t="shared" si="3"/>
        <v>227.82416250947915</v>
      </c>
      <c r="J42" s="54">
        <f t="shared" si="2"/>
        <v>34173.624376421874</v>
      </c>
    </row>
    <row r="43" spans="1:10" ht="26.25" x14ac:dyDescent="0.25">
      <c r="A43" s="46">
        <v>35</v>
      </c>
      <c r="B43" s="50" t="s">
        <v>74</v>
      </c>
      <c r="C43" s="51">
        <v>102213</v>
      </c>
      <c r="D43" s="56" t="s">
        <v>64</v>
      </c>
      <c r="E43" s="53" t="s">
        <v>70</v>
      </c>
      <c r="F43" s="57">
        <v>60</v>
      </c>
      <c r="G43" s="54">
        <v>19.39</v>
      </c>
      <c r="H43" s="55">
        <f>'Anexo II-B Composição do BDI'!D$28</f>
        <v>0.23535496426352442</v>
      </c>
      <c r="I43" s="54">
        <f t="shared" si="3"/>
        <v>23.953532757069738</v>
      </c>
      <c r="J43" s="54">
        <f t="shared" si="2"/>
        <v>1437.2119654241842</v>
      </c>
    </row>
    <row r="44" spans="1:10" ht="26.25" x14ac:dyDescent="0.25">
      <c r="A44" s="46">
        <v>36</v>
      </c>
      <c r="B44" s="50" t="s">
        <v>74</v>
      </c>
      <c r="C44" s="51">
        <v>88497</v>
      </c>
      <c r="D44" s="56" t="s">
        <v>92</v>
      </c>
      <c r="E44" s="53" t="s">
        <v>70</v>
      </c>
      <c r="F44" s="53">
        <v>4000</v>
      </c>
      <c r="G44" s="54">
        <v>18.420000000000002</v>
      </c>
      <c r="H44" s="55">
        <f>'Anexo II-B Composição do BDI'!D$28</f>
        <v>0.23535496426352442</v>
      </c>
      <c r="I44" s="54">
        <f t="shared" si="3"/>
        <v>22.755238441734122</v>
      </c>
      <c r="J44" s="54">
        <f t="shared" si="2"/>
        <v>91020.95376693648</v>
      </c>
    </row>
    <row r="45" spans="1:10" ht="26.25" x14ac:dyDescent="0.25">
      <c r="A45" s="46">
        <v>37</v>
      </c>
      <c r="B45" s="50" t="s">
        <v>74</v>
      </c>
      <c r="C45" s="51">
        <v>88489</v>
      </c>
      <c r="D45" s="56" t="s">
        <v>91</v>
      </c>
      <c r="E45" s="53" t="s">
        <v>70</v>
      </c>
      <c r="F45" s="53">
        <v>4000</v>
      </c>
      <c r="G45" s="54">
        <v>15.2</v>
      </c>
      <c r="H45" s="55">
        <f>'Anexo II-B Composição do BDI'!D$28</f>
        <v>0.23535496426352442</v>
      </c>
      <c r="I45" s="54">
        <f t="shared" si="3"/>
        <v>18.777395456805571</v>
      </c>
      <c r="J45" s="54">
        <f t="shared" si="2"/>
        <v>75109.581827222282</v>
      </c>
    </row>
    <row r="46" spans="1:10" ht="26.25" x14ac:dyDescent="0.25">
      <c r="A46" s="46">
        <v>38</v>
      </c>
      <c r="B46" s="50" t="s">
        <v>74</v>
      </c>
      <c r="C46" s="51">
        <v>88496</v>
      </c>
      <c r="D46" s="56" t="s">
        <v>90</v>
      </c>
      <c r="E46" s="53" t="s">
        <v>70</v>
      </c>
      <c r="F46" s="53">
        <v>650</v>
      </c>
      <c r="G46" s="54">
        <v>32.9</v>
      </c>
      <c r="H46" s="55">
        <f>'Anexo II-B Composição do BDI'!D$28</f>
        <v>0.23535496426352442</v>
      </c>
      <c r="I46" s="54">
        <f t="shared" si="3"/>
        <v>40.643178324269954</v>
      </c>
      <c r="J46" s="54">
        <f t="shared" si="2"/>
        <v>26418.065910775469</v>
      </c>
    </row>
    <row r="47" spans="1:10" ht="26.25" x14ac:dyDescent="0.25">
      <c r="A47" s="46">
        <v>39</v>
      </c>
      <c r="B47" s="50" t="s">
        <v>74</v>
      </c>
      <c r="C47" s="51">
        <v>88488</v>
      </c>
      <c r="D47" s="56" t="s">
        <v>89</v>
      </c>
      <c r="E47" s="53" t="s">
        <v>70</v>
      </c>
      <c r="F47" s="53">
        <v>650</v>
      </c>
      <c r="G47" s="54">
        <v>17.46</v>
      </c>
      <c r="H47" s="55">
        <f>'Anexo II-B Composição do BDI'!D$28</f>
        <v>0.23535496426352442</v>
      </c>
      <c r="I47" s="54">
        <f t="shared" si="3"/>
        <v>21.569297676041138</v>
      </c>
      <c r="J47" s="54">
        <f t="shared" si="2"/>
        <v>14020.04348942674</v>
      </c>
    </row>
    <row r="48" spans="1:10" ht="39" x14ac:dyDescent="0.25">
      <c r="A48" s="46">
        <v>40</v>
      </c>
      <c r="B48" s="50" t="s">
        <v>74</v>
      </c>
      <c r="C48" s="51">
        <v>97640</v>
      </c>
      <c r="D48" s="56" t="s">
        <v>88</v>
      </c>
      <c r="E48" s="53" t="s">
        <v>70</v>
      </c>
      <c r="F48" s="57">
        <v>1200</v>
      </c>
      <c r="G48" s="54">
        <v>1.99</v>
      </c>
      <c r="H48" s="55">
        <f>'Anexo II-B Composição do BDI'!D$28</f>
        <v>0.23535496426352442</v>
      </c>
      <c r="I48" s="54">
        <f t="shared" si="3"/>
        <v>2.4583563788844138</v>
      </c>
      <c r="J48" s="54">
        <f t="shared" si="2"/>
        <v>2950.0276546612968</v>
      </c>
    </row>
    <row r="49" spans="1:10" ht="26.25" x14ac:dyDescent="0.25">
      <c r="A49" s="46">
        <v>41</v>
      </c>
      <c r="B49" s="50" t="s">
        <v>74</v>
      </c>
      <c r="C49" s="51">
        <v>97641</v>
      </c>
      <c r="D49" s="56" t="s">
        <v>65</v>
      </c>
      <c r="E49" s="53" t="s">
        <v>70</v>
      </c>
      <c r="F49" s="57">
        <v>400</v>
      </c>
      <c r="G49" s="54">
        <v>5.42</v>
      </c>
      <c r="H49" s="55">
        <f>'Anexo II-B Composição do BDI'!D$28</f>
        <v>0.23535496426352442</v>
      </c>
      <c r="I49" s="54">
        <f t="shared" si="3"/>
        <v>6.6956239063083025</v>
      </c>
      <c r="J49" s="54">
        <f t="shared" si="2"/>
        <v>2678.2495625233209</v>
      </c>
    </row>
    <row r="50" spans="1:10" ht="26.25" x14ac:dyDescent="0.25">
      <c r="A50" s="46">
        <v>42</v>
      </c>
      <c r="B50" s="50" t="s">
        <v>74</v>
      </c>
      <c r="C50" s="51">
        <v>97638</v>
      </c>
      <c r="D50" s="56" t="s">
        <v>87</v>
      </c>
      <c r="E50" s="53" t="s">
        <v>70</v>
      </c>
      <c r="F50" s="57">
        <v>2000</v>
      </c>
      <c r="G50" s="54">
        <v>9.16</v>
      </c>
      <c r="H50" s="55">
        <f>'Anexo II-B Composição do BDI'!D$28</f>
        <v>0.23535496426352442</v>
      </c>
      <c r="I50" s="54">
        <f t="shared" si="3"/>
        <v>11.315851472653884</v>
      </c>
      <c r="J50" s="54">
        <f t="shared" si="2"/>
        <v>22631.70294530777</v>
      </c>
    </row>
    <row r="51" spans="1:10" ht="39" x14ac:dyDescent="0.25">
      <c r="A51" s="46">
        <v>43</v>
      </c>
      <c r="B51" s="34" t="s">
        <v>74</v>
      </c>
      <c r="C51" s="37">
        <v>97637</v>
      </c>
      <c r="D51" s="35" t="s">
        <v>66</v>
      </c>
      <c r="E51" s="41" t="s">
        <v>70</v>
      </c>
      <c r="F51" s="45">
        <v>1700</v>
      </c>
      <c r="G51" s="43">
        <v>3.15</v>
      </c>
      <c r="H51" s="44">
        <f>'Anexo II-B Composição do BDI'!D$28</f>
        <v>0.23535496426352442</v>
      </c>
      <c r="I51" s="43">
        <f t="shared" si="3"/>
        <v>3.8913681374301019</v>
      </c>
      <c r="J51" s="43">
        <f t="shared" si="2"/>
        <v>6615.3258336311728</v>
      </c>
    </row>
    <row r="52" spans="1:10" ht="26.25" x14ac:dyDescent="0.25">
      <c r="A52" s="46">
        <v>44</v>
      </c>
      <c r="B52" s="34" t="s">
        <v>74</v>
      </c>
      <c r="C52" s="37">
        <v>97644</v>
      </c>
      <c r="D52" s="35" t="s">
        <v>86</v>
      </c>
      <c r="E52" s="41" t="s">
        <v>70</v>
      </c>
      <c r="F52" s="45">
        <v>300</v>
      </c>
      <c r="G52" s="43">
        <v>10.1</v>
      </c>
      <c r="H52" s="44">
        <f>'Anexo II-B Composição do BDI'!D$28</f>
        <v>0.23535496426352442</v>
      </c>
      <c r="I52" s="43">
        <f t="shared" si="3"/>
        <v>12.477085139061597</v>
      </c>
      <c r="J52" s="43">
        <f t="shared" si="2"/>
        <v>3743.1255417184789</v>
      </c>
    </row>
    <row r="53" spans="1:10" ht="26.25" x14ac:dyDescent="0.25">
      <c r="A53" s="46">
        <v>45</v>
      </c>
      <c r="B53" s="34" t="s">
        <v>74</v>
      </c>
      <c r="C53" s="37">
        <v>97665</v>
      </c>
      <c r="D53" s="35" t="s">
        <v>67</v>
      </c>
      <c r="E53" s="41" t="s">
        <v>73</v>
      </c>
      <c r="F53" s="45">
        <v>1000</v>
      </c>
      <c r="G53" s="43">
        <v>1.4</v>
      </c>
      <c r="H53" s="44">
        <f>'Anexo II-B Composição do BDI'!D$28</f>
        <v>0.23535496426352442</v>
      </c>
      <c r="I53" s="43">
        <f t="shared" si="3"/>
        <v>1.7294969499689341</v>
      </c>
      <c r="J53" s="43">
        <f t="shared" si="2"/>
        <v>1729.4969499689341</v>
      </c>
    </row>
    <row r="54" spans="1:10" ht="39" x14ac:dyDescent="0.25">
      <c r="A54" s="46">
        <v>46</v>
      </c>
      <c r="B54" s="34" t="s">
        <v>74</v>
      </c>
      <c r="C54" s="37">
        <v>97660</v>
      </c>
      <c r="D54" s="36" t="s">
        <v>68</v>
      </c>
      <c r="E54" s="41" t="s">
        <v>73</v>
      </c>
      <c r="F54" s="45">
        <v>1000</v>
      </c>
      <c r="G54" s="43">
        <v>0.72</v>
      </c>
      <c r="H54" s="44">
        <f>'Anexo II-B Composição do BDI'!D$28</f>
        <v>0.23535496426352442</v>
      </c>
      <c r="I54" s="43">
        <f t="shared" si="3"/>
        <v>0.88945557426973754</v>
      </c>
      <c r="J54" s="43">
        <f t="shared" si="2"/>
        <v>889.45557426973755</v>
      </c>
    </row>
    <row r="55" spans="1:10" x14ac:dyDescent="0.25">
      <c r="A55" s="63" t="s">
        <v>121</v>
      </c>
      <c r="B55" s="64"/>
      <c r="C55" s="64"/>
      <c r="D55" s="64"/>
      <c r="E55" s="64"/>
      <c r="F55" s="64"/>
      <c r="G55" s="64"/>
      <c r="H55" s="64"/>
      <c r="I55" s="65"/>
      <c r="J55" s="59">
        <f>SUM(J9:J54)</f>
        <v>3904742.3373442111</v>
      </c>
    </row>
    <row r="56" spans="1:10" ht="33.75" customHeight="1" x14ac:dyDescent="0.25">
      <c r="A56" s="66" t="s">
        <v>76</v>
      </c>
      <c r="B56" s="67"/>
      <c r="C56" s="67"/>
      <c r="D56" s="67"/>
      <c r="E56" s="67"/>
      <c r="F56" s="67"/>
      <c r="G56" s="67"/>
      <c r="H56" s="68"/>
    </row>
    <row r="57" spans="1:10" ht="31.5" customHeight="1" x14ac:dyDescent="0.25">
      <c r="A57" s="69" t="s">
        <v>103</v>
      </c>
      <c r="B57" s="70"/>
      <c r="C57" s="70"/>
      <c r="D57" s="70"/>
      <c r="E57" s="70"/>
      <c r="F57" s="70"/>
      <c r="G57" s="70"/>
      <c r="H57" s="71"/>
    </row>
    <row r="58" spans="1:10" ht="26.25" customHeight="1" x14ac:dyDescent="0.25">
      <c r="A58" s="69" t="s">
        <v>77</v>
      </c>
      <c r="B58" s="70"/>
      <c r="C58" s="70"/>
      <c r="D58" s="70"/>
      <c r="E58" s="70"/>
      <c r="F58" s="70"/>
      <c r="G58" s="70"/>
      <c r="H58" s="71"/>
    </row>
    <row r="59" spans="1:10" ht="29.25" customHeight="1" x14ac:dyDescent="0.25">
      <c r="A59" s="69" t="s">
        <v>78</v>
      </c>
      <c r="B59" s="70"/>
      <c r="C59" s="70"/>
      <c r="D59" s="70"/>
      <c r="E59" s="70"/>
      <c r="F59" s="70"/>
      <c r="G59" s="70"/>
      <c r="H59" s="71"/>
    </row>
  </sheetData>
  <mergeCells count="10">
    <mergeCell ref="A57:H57"/>
    <mergeCell ref="A58:H58"/>
    <mergeCell ref="A59:H59"/>
    <mergeCell ref="B6:J6"/>
    <mergeCell ref="A7:J7"/>
    <mergeCell ref="A1:J1"/>
    <mergeCell ref="A2:J2"/>
    <mergeCell ref="A4:J4"/>
    <mergeCell ref="A55:I55"/>
    <mergeCell ref="A56:H56"/>
  </mergeCells>
  <pageMargins left="0.51181102362204722" right="0.51181102362204722" top="0.86614173228346458" bottom="0.78740157480314965" header="0.31496062992125984" footer="0.31496062992125984"/>
  <pageSetup paperSize="9" scale="94" orientation="landscape" r:id="rId1"/>
  <headerFooter>
    <oddHeader>&amp;L&amp;G&amp;CProcesso 23069.164894/2021-17
PE xxx/2022&amp;R&amp;G</oddHeader>
    <oddFooter>&amp;L&amp;"-,Itálico"&amp;9&amp;A&amp;R&amp;P/&amp;N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521D9-FA33-4BEC-BD05-E6F9AF33D752}">
  <dimension ref="A1:J51"/>
  <sheetViews>
    <sheetView zoomScaleNormal="100" workbookViewId="0">
      <selection activeCell="A32" sqref="A32:D33"/>
    </sheetView>
  </sheetViews>
  <sheetFormatPr defaultRowHeight="15" x14ac:dyDescent="0.25"/>
  <cols>
    <col min="1" max="1" width="12.28515625" customWidth="1"/>
    <col min="2" max="2" width="40.140625" customWidth="1"/>
    <col min="3" max="3" width="21.7109375" customWidth="1"/>
    <col min="4" max="4" width="24.140625" customWidth="1"/>
    <col min="5" max="5" width="9.28515625" bestFit="1" customWidth="1"/>
    <col min="6" max="6" width="13.28515625" customWidth="1"/>
  </cols>
  <sheetData>
    <row r="1" spans="1:10" ht="14.45" customHeight="1" x14ac:dyDescent="0.3">
      <c r="A1" s="82" t="s">
        <v>0</v>
      </c>
      <c r="B1" s="82"/>
      <c r="C1" s="82"/>
      <c r="D1" s="82"/>
      <c r="E1" s="31"/>
      <c r="F1" s="31"/>
      <c r="G1" s="31"/>
    </row>
    <row r="2" spans="1:10" ht="18.75" x14ac:dyDescent="0.3">
      <c r="A2" s="83" t="s">
        <v>1</v>
      </c>
      <c r="B2" s="83"/>
      <c r="C2" s="83"/>
      <c r="D2" s="83"/>
      <c r="E2" s="32"/>
      <c r="F2" s="32"/>
      <c r="G2" s="32"/>
    </row>
    <row r="3" spans="1:10" ht="15.75" x14ac:dyDescent="0.25">
      <c r="A3" s="75" t="s">
        <v>13</v>
      </c>
      <c r="B3" s="75"/>
      <c r="C3" s="75"/>
      <c r="D3" s="75"/>
    </row>
    <row r="4" spans="1:10" ht="15.75" x14ac:dyDescent="0.25">
      <c r="A4" s="75" t="s">
        <v>14</v>
      </c>
      <c r="B4" s="75"/>
      <c r="C4" s="75"/>
      <c r="D4" s="75"/>
    </row>
    <row r="5" spans="1:10" ht="15.75" x14ac:dyDescent="0.25">
      <c r="A5" s="76" t="s">
        <v>122</v>
      </c>
      <c r="B5" s="76"/>
      <c r="C5" s="76"/>
      <c r="D5" s="76"/>
    </row>
    <row r="6" spans="1:10" x14ac:dyDescent="0.25">
      <c r="A6" s="77" t="s">
        <v>15</v>
      </c>
      <c r="B6" s="77"/>
      <c r="C6" s="77"/>
      <c r="D6" s="77"/>
    </row>
    <row r="7" spans="1:10" x14ac:dyDescent="0.25">
      <c r="A7" s="78" t="s">
        <v>16</v>
      </c>
      <c r="B7" s="78"/>
      <c r="C7" s="78"/>
      <c r="D7" s="78"/>
    </row>
    <row r="8" spans="1:10" x14ac:dyDescent="0.25">
      <c r="A8" s="78"/>
      <c r="B8" s="78"/>
      <c r="C8" s="78"/>
      <c r="D8" s="78"/>
    </row>
    <row r="9" spans="1:10" ht="15" customHeight="1" x14ac:dyDescent="0.25">
      <c r="A9" s="73" t="s">
        <v>2</v>
      </c>
      <c r="B9" s="73"/>
      <c r="C9" s="73"/>
      <c r="D9" s="73"/>
      <c r="E9" s="30"/>
      <c r="F9" s="30"/>
      <c r="G9" s="30"/>
      <c r="H9" s="30"/>
      <c r="I9" s="30"/>
      <c r="J9" s="30"/>
    </row>
    <row r="10" spans="1:10" ht="15.75" thickBot="1" x14ac:dyDescent="0.3">
      <c r="A10" s="29"/>
      <c r="B10" s="29"/>
      <c r="C10" s="29"/>
      <c r="D10" s="29"/>
    </row>
    <row r="11" spans="1:10" ht="15.75" thickTop="1" x14ac:dyDescent="0.25">
      <c r="A11" s="4" t="s">
        <v>17</v>
      </c>
      <c r="B11" s="79" t="s">
        <v>18</v>
      </c>
      <c r="C11" s="79"/>
      <c r="D11" s="5" t="s">
        <v>19</v>
      </c>
    </row>
    <row r="12" spans="1:10" x14ac:dyDescent="0.25">
      <c r="A12" s="6">
        <v>1</v>
      </c>
      <c r="B12" s="74" t="s">
        <v>20</v>
      </c>
      <c r="C12" s="74"/>
      <c r="D12" s="7">
        <v>0.04</v>
      </c>
    </row>
    <row r="13" spans="1:10" x14ac:dyDescent="0.25">
      <c r="A13" s="6">
        <v>2</v>
      </c>
      <c r="B13" s="74" t="s">
        <v>21</v>
      </c>
      <c r="C13" s="74"/>
      <c r="D13" s="7">
        <v>8.0000000000000002E-3</v>
      </c>
    </row>
    <row r="14" spans="1:10" x14ac:dyDescent="0.25">
      <c r="A14" s="6">
        <v>3</v>
      </c>
      <c r="B14" s="74" t="s">
        <v>22</v>
      </c>
      <c r="C14" s="74"/>
      <c r="D14" s="7">
        <v>1.2699999999999999E-2</v>
      </c>
    </row>
    <row r="15" spans="1:10" x14ac:dyDescent="0.25">
      <c r="A15" s="6">
        <v>4</v>
      </c>
      <c r="B15" s="74" t="s">
        <v>23</v>
      </c>
      <c r="C15" s="74"/>
      <c r="D15" s="7">
        <v>0</v>
      </c>
    </row>
    <row r="16" spans="1:10" x14ac:dyDescent="0.25">
      <c r="A16" s="6">
        <v>5</v>
      </c>
      <c r="B16" s="74" t="s">
        <v>24</v>
      </c>
      <c r="C16" s="74"/>
      <c r="D16" s="7">
        <f>SUM(D12:D15)</f>
        <v>6.0700000000000004E-2</v>
      </c>
    </row>
    <row r="17" spans="1:4" x14ac:dyDescent="0.25">
      <c r="A17" s="6">
        <v>6</v>
      </c>
      <c r="B17" s="74" t="s">
        <v>25</v>
      </c>
      <c r="C17" s="74"/>
      <c r="D17" s="7">
        <v>1.23E-2</v>
      </c>
    </row>
    <row r="18" spans="1:4" x14ac:dyDescent="0.25">
      <c r="A18" s="6">
        <v>7</v>
      </c>
      <c r="B18" s="8" t="s">
        <v>26</v>
      </c>
      <c r="C18" s="8"/>
      <c r="D18" s="7">
        <v>7.3999999999999996E-2</v>
      </c>
    </row>
    <row r="19" spans="1:4" x14ac:dyDescent="0.25">
      <c r="A19" s="6">
        <v>8</v>
      </c>
      <c r="B19" s="74" t="s">
        <v>23</v>
      </c>
      <c r="C19" s="74"/>
      <c r="D19" s="7">
        <v>0</v>
      </c>
    </row>
    <row r="20" spans="1:4" x14ac:dyDescent="0.25">
      <c r="A20" s="9">
        <v>9</v>
      </c>
      <c r="B20" s="74" t="s">
        <v>27</v>
      </c>
      <c r="C20" s="74"/>
      <c r="D20" s="7">
        <f>(D17+1)*(1+D18)*(1+D19)-1</f>
        <v>8.7210200000000127E-2</v>
      </c>
    </row>
    <row r="21" spans="1:4" ht="32.25" customHeight="1" x14ac:dyDescent="0.25">
      <c r="A21" s="88" t="s">
        <v>28</v>
      </c>
      <c r="B21" s="88"/>
      <c r="C21" s="88"/>
      <c r="D21" s="10">
        <f>((1+D$16)*(1+D$20))-1</f>
        <v>0.15320385914000001</v>
      </c>
    </row>
    <row r="22" spans="1:4" x14ac:dyDescent="0.25">
      <c r="A22" s="89">
        <v>10</v>
      </c>
      <c r="B22" s="90" t="s">
        <v>29</v>
      </c>
      <c r="C22" s="11" t="s">
        <v>30</v>
      </c>
      <c r="D22" s="7">
        <v>0.03</v>
      </c>
    </row>
    <row r="23" spans="1:4" x14ac:dyDescent="0.25">
      <c r="A23" s="89"/>
      <c r="B23" s="90"/>
      <c r="C23" s="11" t="s">
        <v>31</v>
      </c>
      <c r="D23" s="7">
        <v>6.4999999999999997E-3</v>
      </c>
    </row>
    <row r="24" spans="1:4" x14ac:dyDescent="0.25">
      <c r="A24" s="89"/>
      <c r="B24" s="90"/>
      <c r="C24" s="12" t="s">
        <v>32</v>
      </c>
      <c r="D24" s="7">
        <v>0.03</v>
      </c>
    </row>
    <row r="25" spans="1:4" x14ac:dyDescent="0.25">
      <c r="A25" s="89"/>
      <c r="B25" s="90"/>
      <c r="C25" s="13" t="s">
        <v>33</v>
      </c>
      <c r="D25" s="14">
        <f>SUM(D22:D24)</f>
        <v>6.6500000000000004E-2</v>
      </c>
    </row>
    <row r="26" spans="1:4" ht="38.25" x14ac:dyDescent="0.25">
      <c r="A26" s="89"/>
      <c r="B26" s="90"/>
      <c r="C26" s="33" t="s">
        <v>34</v>
      </c>
      <c r="D26" s="7"/>
    </row>
    <row r="27" spans="1:4" x14ac:dyDescent="0.25">
      <c r="A27" s="89"/>
      <c r="B27" s="90"/>
      <c r="C27" s="13" t="s">
        <v>35</v>
      </c>
      <c r="D27" s="14">
        <f>D25+D26</f>
        <v>6.6500000000000004E-2</v>
      </c>
    </row>
    <row r="28" spans="1:4" ht="15.75" thickBot="1" x14ac:dyDescent="0.3">
      <c r="A28" s="84" t="s">
        <v>36</v>
      </c>
      <c r="B28" s="84"/>
      <c r="C28" s="84"/>
      <c r="D28" s="15">
        <f>((D$21+1)/(1-D27))-1</f>
        <v>0.23535496426352442</v>
      </c>
    </row>
    <row r="29" spans="1:4" ht="15.75" thickTop="1" x14ac:dyDescent="0.25">
      <c r="A29" s="85" t="s">
        <v>37</v>
      </c>
      <c r="B29" s="85"/>
      <c r="C29" s="85"/>
      <c r="D29" s="85"/>
    </row>
    <row r="30" spans="1:4" x14ac:dyDescent="0.25">
      <c r="A30" s="86" t="s">
        <v>38</v>
      </c>
      <c r="B30" s="86"/>
      <c r="C30" s="86"/>
      <c r="D30" s="86" t="s">
        <v>39</v>
      </c>
    </row>
    <row r="31" spans="1:4" x14ac:dyDescent="0.25">
      <c r="A31" s="86"/>
      <c r="B31" s="86"/>
      <c r="C31" s="86"/>
      <c r="D31" s="86"/>
    </row>
    <row r="32" spans="1:4" x14ac:dyDescent="0.25">
      <c r="A32" s="86" t="s">
        <v>40</v>
      </c>
      <c r="B32" s="86"/>
      <c r="C32" s="86"/>
      <c r="D32" s="86"/>
    </row>
    <row r="33" spans="1:4" x14ac:dyDescent="0.25">
      <c r="A33" s="86"/>
      <c r="B33" s="86"/>
      <c r="C33" s="86"/>
      <c r="D33" s="86"/>
    </row>
    <row r="34" spans="1:4" x14ac:dyDescent="0.25">
      <c r="A34" s="87" t="s">
        <v>41</v>
      </c>
      <c r="B34" s="87"/>
      <c r="C34" s="87"/>
      <c r="D34" s="87"/>
    </row>
    <row r="35" spans="1:4" x14ac:dyDescent="0.25">
      <c r="A35" s="87"/>
      <c r="B35" s="87"/>
      <c r="C35" s="87"/>
      <c r="D35" s="87"/>
    </row>
    <row r="36" spans="1:4" x14ac:dyDescent="0.25">
      <c r="A36" s="87"/>
      <c r="B36" s="87"/>
      <c r="C36" s="87"/>
      <c r="D36" s="87"/>
    </row>
    <row r="37" spans="1:4" x14ac:dyDescent="0.25">
      <c r="A37" s="16" t="s">
        <v>42</v>
      </c>
      <c r="B37" s="16"/>
      <c r="C37" s="16"/>
      <c r="D37" s="17"/>
    </row>
    <row r="38" spans="1:4" x14ac:dyDescent="0.25">
      <c r="A38" s="18" t="s">
        <v>43</v>
      </c>
      <c r="B38" s="18"/>
      <c r="C38" s="18" t="s">
        <v>44</v>
      </c>
      <c r="D38" s="19"/>
    </row>
    <row r="39" spans="1:4" x14ac:dyDescent="0.25">
      <c r="A39" s="20" t="s">
        <v>45</v>
      </c>
      <c r="B39" s="21"/>
      <c r="C39" s="22" t="s">
        <v>46</v>
      </c>
      <c r="D39" s="23"/>
    </row>
    <row r="40" spans="1:4" x14ac:dyDescent="0.25">
      <c r="A40" s="80" t="s">
        <v>47</v>
      </c>
      <c r="B40" s="80"/>
      <c r="C40" s="24"/>
      <c r="D40" s="25"/>
    </row>
    <row r="41" spans="1:4" x14ac:dyDescent="0.25">
      <c r="A41" s="21" t="s">
        <v>48</v>
      </c>
      <c r="B41" s="21"/>
      <c r="C41" s="21"/>
      <c r="D41" s="25"/>
    </row>
    <row r="42" spans="1:4" x14ac:dyDescent="0.25">
      <c r="A42" s="81" t="s">
        <v>49</v>
      </c>
      <c r="B42" s="81"/>
      <c r="C42" s="81"/>
      <c r="D42" s="26"/>
    </row>
    <row r="43" spans="1:4" x14ac:dyDescent="0.25">
      <c r="A43" s="18" t="s">
        <v>50</v>
      </c>
      <c r="B43" s="27"/>
      <c r="C43" s="27"/>
      <c r="D43" s="23"/>
    </row>
    <row r="44" spans="1:4" x14ac:dyDescent="0.25">
      <c r="A44" s="18" t="s">
        <v>51</v>
      </c>
      <c r="B44" s="18"/>
      <c r="C44" s="18"/>
      <c r="D44" s="25"/>
    </row>
    <row r="45" spans="1:4" x14ac:dyDescent="0.25">
      <c r="A45" s="17" t="s">
        <v>52</v>
      </c>
      <c r="B45" s="17"/>
      <c r="C45" s="17"/>
      <c r="D45" s="17"/>
    </row>
    <row r="46" spans="1:4" x14ac:dyDescent="0.25">
      <c r="A46" s="19" t="s">
        <v>53</v>
      </c>
      <c r="B46" s="28"/>
      <c r="C46" s="28"/>
      <c r="D46" s="28"/>
    </row>
    <row r="47" spans="1:4" x14ac:dyDescent="0.25">
      <c r="A47" s="28" t="s">
        <v>54</v>
      </c>
      <c r="B47" s="28"/>
      <c r="C47" s="28"/>
      <c r="D47" s="28"/>
    </row>
    <row r="48" spans="1:4" x14ac:dyDescent="0.25">
      <c r="A48" s="28" t="s">
        <v>55</v>
      </c>
      <c r="B48" s="28"/>
      <c r="C48" s="28"/>
      <c r="D48" s="28"/>
    </row>
    <row r="49" spans="1:4" x14ac:dyDescent="0.25">
      <c r="A49" s="28" t="s">
        <v>56</v>
      </c>
      <c r="B49" s="28"/>
      <c r="C49" s="28"/>
      <c r="D49" s="28"/>
    </row>
    <row r="50" spans="1:4" x14ac:dyDescent="0.25">
      <c r="A50" s="28"/>
      <c r="B50" s="28"/>
      <c r="C50" s="28"/>
      <c r="D50" s="28"/>
    </row>
    <row r="51" spans="1:4" x14ac:dyDescent="0.25">
      <c r="A51" s="28" t="s">
        <v>57</v>
      </c>
      <c r="B51" s="28"/>
      <c r="C51" s="28"/>
      <c r="D51" s="28"/>
    </row>
  </sheetData>
  <mergeCells count="28">
    <mergeCell ref="A40:B40"/>
    <mergeCell ref="A42:C42"/>
    <mergeCell ref="A1:D1"/>
    <mergeCell ref="A2:D2"/>
    <mergeCell ref="A28:C28"/>
    <mergeCell ref="A29:D29"/>
    <mergeCell ref="A30:C31"/>
    <mergeCell ref="D30:D31"/>
    <mergeCell ref="A32:D33"/>
    <mergeCell ref="A34:D36"/>
    <mergeCell ref="B17:C17"/>
    <mergeCell ref="B19:C19"/>
    <mergeCell ref="B20:C20"/>
    <mergeCell ref="A21:C21"/>
    <mergeCell ref="A22:A27"/>
    <mergeCell ref="B22:B27"/>
    <mergeCell ref="B16:C16"/>
    <mergeCell ref="A3:D3"/>
    <mergeCell ref="A4:D4"/>
    <mergeCell ref="A5:D5"/>
    <mergeCell ref="A6:D6"/>
    <mergeCell ref="A7:D8"/>
    <mergeCell ref="A9:D9"/>
    <mergeCell ref="B11:C11"/>
    <mergeCell ref="B12:C12"/>
    <mergeCell ref="B13:C13"/>
    <mergeCell ref="B14:C14"/>
    <mergeCell ref="B15:C15"/>
  </mergeCells>
  <pageMargins left="0.51181102362204722" right="0.51181102362204722" top="0.86614173228346458" bottom="0.78740157480314965" header="0.31496062992125984" footer="0.31496062992125984"/>
  <pageSetup paperSize="9" orientation="landscape" r:id="rId1"/>
  <headerFooter>
    <oddHeader>&amp;L&amp;G&amp;CProcesso 23069.164894/2021-17
PE xxx/2022&amp;R&amp;G</oddHeader>
    <oddFooter>&amp;L&amp;"-,Itálico"&amp;9&amp;A&amp;R&amp;P/&amp;N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89A70-374A-4E2B-B2D0-D1DCB7285F27}">
  <dimension ref="A1:J25"/>
  <sheetViews>
    <sheetView topLeftCell="A28" zoomScaleNormal="100" workbookViewId="0">
      <selection activeCell="A4" sqref="A4:J4"/>
    </sheetView>
  </sheetViews>
  <sheetFormatPr defaultRowHeight="15" x14ac:dyDescent="0.25"/>
  <cols>
    <col min="1" max="1" width="5.28515625" style="40" bestFit="1" customWidth="1"/>
    <col min="2" max="2" width="40.85546875" customWidth="1"/>
    <col min="3" max="3" width="8.7109375" style="38" customWidth="1"/>
    <col min="4" max="4" width="12.85546875" bestFit="1" customWidth="1"/>
    <col min="5" max="5" width="19.7109375" style="42" customWidth="1"/>
    <col min="6" max="6" width="13.28515625" style="42" customWidth="1"/>
    <col min="7" max="7" width="13.28515625" style="42" bestFit="1" customWidth="1"/>
    <col min="8" max="8" width="15.140625" style="42" bestFit="1" customWidth="1"/>
    <col min="9" max="9" width="9.140625" style="42"/>
    <col min="10" max="10" width="12.7109375" style="42" bestFit="1" customWidth="1"/>
  </cols>
  <sheetData>
    <row r="1" spans="1:10" ht="15.7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4" spans="1:10" x14ac:dyDescent="0.25">
      <c r="A4" s="62" t="s">
        <v>127</v>
      </c>
      <c r="B4" s="62"/>
      <c r="C4" s="62"/>
      <c r="D4" s="62"/>
      <c r="E4" s="62"/>
      <c r="F4" s="62"/>
      <c r="G4" s="62"/>
      <c r="H4" s="62"/>
      <c r="I4" s="62"/>
      <c r="J4" s="62"/>
    </row>
    <row r="6" spans="1:10" x14ac:dyDescent="0.25">
      <c r="B6" s="72"/>
      <c r="C6" s="72"/>
      <c r="D6" s="72"/>
      <c r="E6" s="72"/>
      <c r="F6" s="72"/>
      <c r="G6" s="72"/>
      <c r="H6" s="72"/>
      <c r="I6" s="72"/>
      <c r="J6" s="72"/>
    </row>
    <row r="7" spans="1:10" x14ac:dyDescent="0.25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38.25" x14ac:dyDescent="0.25">
      <c r="A8" s="39" t="s">
        <v>3</v>
      </c>
      <c r="B8" s="1" t="s">
        <v>6</v>
      </c>
      <c r="C8" s="2" t="s">
        <v>7</v>
      </c>
      <c r="D8" s="3" t="s">
        <v>8</v>
      </c>
      <c r="E8" s="3" t="s">
        <v>118</v>
      </c>
      <c r="F8" s="3" t="s">
        <v>119</v>
      </c>
      <c r="G8" s="3" t="s">
        <v>11</v>
      </c>
      <c r="H8" s="3" t="s">
        <v>12</v>
      </c>
      <c r="I8"/>
      <c r="J8"/>
    </row>
    <row r="9" spans="1:10" ht="115.5" x14ac:dyDescent="0.25">
      <c r="A9" s="53">
        <v>1</v>
      </c>
      <c r="B9" s="52" t="s">
        <v>104</v>
      </c>
      <c r="C9" s="53" t="s">
        <v>69</v>
      </c>
      <c r="D9" s="53">
        <v>50</v>
      </c>
      <c r="E9" s="47">
        <v>1980</v>
      </c>
      <c r="F9" s="47">
        <v>2050.3000000000002</v>
      </c>
      <c r="G9" s="47">
        <f>AVERAGE(E9:F9)</f>
        <v>2015.15</v>
      </c>
      <c r="H9" s="47">
        <f>G9*D9</f>
        <v>100757.5</v>
      </c>
      <c r="I9"/>
      <c r="J9"/>
    </row>
    <row r="10" spans="1:10" ht="115.5" x14ac:dyDescent="0.25">
      <c r="A10" s="53">
        <v>2</v>
      </c>
      <c r="B10" s="52" t="s">
        <v>105</v>
      </c>
      <c r="C10" s="53" t="s">
        <v>69</v>
      </c>
      <c r="D10" s="53">
        <v>50</v>
      </c>
      <c r="E10" s="47">
        <v>1980</v>
      </c>
      <c r="F10" s="47">
        <v>2491.52</v>
      </c>
      <c r="G10" s="47">
        <f t="shared" ref="G10:G20" si="0">AVERAGE(E10:F10)</f>
        <v>2235.7600000000002</v>
      </c>
      <c r="H10" s="47">
        <f t="shared" ref="H10:H20" si="1">G10*D10</f>
        <v>111788.00000000001</v>
      </c>
      <c r="I10"/>
      <c r="J10"/>
    </row>
    <row r="11" spans="1:10" ht="115.5" x14ac:dyDescent="0.25">
      <c r="A11" s="53">
        <v>3</v>
      </c>
      <c r="B11" s="52" t="s">
        <v>106</v>
      </c>
      <c r="C11" s="53" t="s">
        <v>69</v>
      </c>
      <c r="D11" s="53">
        <v>40</v>
      </c>
      <c r="E11" s="47">
        <v>1980</v>
      </c>
      <c r="F11" s="47">
        <v>2294.4</v>
      </c>
      <c r="G11" s="47">
        <f t="shared" si="0"/>
        <v>2137.1999999999998</v>
      </c>
      <c r="H11" s="47">
        <f t="shared" si="1"/>
        <v>85488</v>
      </c>
      <c r="I11"/>
      <c r="J11"/>
    </row>
    <row r="12" spans="1:10" ht="115.5" x14ac:dyDescent="0.25">
      <c r="A12" s="53">
        <v>4</v>
      </c>
      <c r="B12" s="52" t="s">
        <v>107</v>
      </c>
      <c r="C12" s="53" t="s">
        <v>69</v>
      </c>
      <c r="D12" s="53">
        <v>50</v>
      </c>
      <c r="E12" s="47">
        <v>2680</v>
      </c>
      <c r="F12" s="47">
        <v>2906.46</v>
      </c>
      <c r="G12" s="47">
        <f t="shared" si="0"/>
        <v>2793.23</v>
      </c>
      <c r="H12" s="47">
        <f t="shared" si="1"/>
        <v>139661.5</v>
      </c>
      <c r="I12"/>
      <c r="J12"/>
    </row>
    <row r="13" spans="1:10" ht="115.5" x14ac:dyDescent="0.25">
      <c r="A13" s="53">
        <v>5</v>
      </c>
      <c r="B13" s="52" t="s">
        <v>108</v>
      </c>
      <c r="C13" s="53" t="s">
        <v>69</v>
      </c>
      <c r="D13" s="53">
        <v>50</v>
      </c>
      <c r="E13" s="47">
        <v>3620</v>
      </c>
      <c r="F13" s="47">
        <v>3694.5</v>
      </c>
      <c r="G13" s="47">
        <f t="shared" si="0"/>
        <v>3657.25</v>
      </c>
      <c r="H13" s="47">
        <f t="shared" si="1"/>
        <v>182862.5</v>
      </c>
      <c r="I13"/>
      <c r="J13"/>
    </row>
    <row r="14" spans="1:10" ht="102.75" x14ac:dyDescent="0.25">
      <c r="A14" s="53">
        <v>6</v>
      </c>
      <c r="B14" s="52" t="s">
        <v>109</v>
      </c>
      <c r="C14" s="53" t="s">
        <v>69</v>
      </c>
      <c r="D14" s="53">
        <v>70</v>
      </c>
      <c r="E14" s="47">
        <v>560</v>
      </c>
      <c r="F14" s="47"/>
      <c r="G14" s="47">
        <f t="shared" si="0"/>
        <v>560</v>
      </c>
      <c r="H14" s="47">
        <f t="shared" si="1"/>
        <v>39200</v>
      </c>
      <c r="I14"/>
      <c r="J14"/>
    </row>
    <row r="15" spans="1:10" ht="115.5" x14ac:dyDescent="0.25">
      <c r="A15" s="53">
        <v>7</v>
      </c>
      <c r="B15" s="52" t="s">
        <v>110</v>
      </c>
      <c r="C15" s="53" t="s">
        <v>69</v>
      </c>
      <c r="D15" s="53">
        <v>70</v>
      </c>
      <c r="E15" s="47">
        <v>1730</v>
      </c>
      <c r="F15" s="47">
        <v>1393.4</v>
      </c>
      <c r="G15" s="47">
        <f t="shared" si="0"/>
        <v>1561.7</v>
      </c>
      <c r="H15" s="47">
        <f t="shared" si="1"/>
        <v>109319</v>
      </c>
      <c r="I15"/>
      <c r="J15"/>
    </row>
    <row r="16" spans="1:10" ht="102.75" x14ac:dyDescent="0.25">
      <c r="A16" s="53">
        <v>8</v>
      </c>
      <c r="B16" s="52" t="s">
        <v>111</v>
      </c>
      <c r="C16" s="53" t="s">
        <v>69</v>
      </c>
      <c r="D16" s="53">
        <v>70</v>
      </c>
      <c r="E16" s="47">
        <v>560</v>
      </c>
      <c r="F16" s="47">
        <v>572.79999999999995</v>
      </c>
      <c r="G16" s="47">
        <f t="shared" si="0"/>
        <v>566.4</v>
      </c>
      <c r="H16" s="47">
        <f t="shared" si="1"/>
        <v>39648</v>
      </c>
      <c r="I16"/>
      <c r="J16"/>
    </row>
    <row r="17" spans="1:10" ht="102.75" x14ac:dyDescent="0.25">
      <c r="A17" s="53">
        <v>9</v>
      </c>
      <c r="B17" s="52" t="s">
        <v>112</v>
      </c>
      <c r="C17" s="53" t="s">
        <v>69</v>
      </c>
      <c r="D17" s="53">
        <v>100</v>
      </c>
      <c r="E17" s="47">
        <v>226</v>
      </c>
      <c r="F17" s="47">
        <v>572.79999999999995</v>
      </c>
      <c r="G17" s="47">
        <f t="shared" si="0"/>
        <v>399.4</v>
      </c>
      <c r="H17" s="47">
        <f t="shared" si="1"/>
        <v>39940</v>
      </c>
      <c r="I17"/>
      <c r="J17"/>
    </row>
    <row r="18" spans="1:10" ht="115.5" x14ac:dyDescent="0.25">
      <c r="A18" s="53">
        <v>10</v>
      </c>
      <c r="B18" s="52" t="s">
        <v>113</v>
      </c>
      <c r="C18" s="53" t="s">
        <v>69</v>
      </c>
      <c r="D18" s="53">
        <v>50</v>
      </c>
      <c r="E18" s="47">
        <v>2180</v>
      </c>
      <c r="F18" s="47">
        <v>2051.5</v>
      </c>
      <c r="G18" s="47">
        <f t="shared" si="0"/>
        <v>2115.75</v>
      </c>
      <c r="H18" s="47">
        <f t="shared" si="1"/>
        <v>105787.5</v>
      </c>
      <c r="I18"/>
      <c r="J18"/>
    </row>
    <row r="19" spans="1:10" ht="115.5" x14ac:dyDescent="0.25">
      <c r="A19" s="53">
        <v>11</v>
      </c>
      <c r="B19" s="52" t="s">
        <v>114</v>
      </c>
      <c r="C19" s="53" t="s">
        <v>69</v>
      </c>
      <c r="D19" s="53">
        <v>30</v>
      </c>
      <c r="E19" s="47">
        <v>2780</v>
      </c>
      <c r="F19" s="47">
        <v>1310.8</v>
      </c>
      <c r="G19" s="47">
        <f t="shared" si="0"/>
        <v>2045.4</v>
      </c>
      <c r="H19" s="47">
        <f t="shared" si="1"/>
        <v>61362</v>
      </c>
      <c r="I19"/>
      <c r="J19"/>
    </row>
    <row r="20" spans="1:10" ht="115.5" x14ac:dyDescent="0.25">
      <c r="A20" s="53">
        <v>12</v>
      </c>
      <c r="B20" s="52" t="s">
        <v>115</v>
      </c>
      <c r="C20" s="53" t="s">
        <v>69</v>
      </c>
      <c r="D20" s="53">
        <v>80</v>
      </c>
      <c r="E20" s="47">
        <v>760</v>
      </c>
      <c r="F20" s="47">
        <v>1200.3599999999999</v>
      </c>
      <c r="G20" s="47">
        <f t="shared" si="0"/>
        <v>980.18</v>
      </c>
      <c r="H20" s="47">
        <f t="shared" si="1"/>
        <v>78414.399999999994</v>
      </c>
      <c r="I20"/>
      <c r="J20"/>
    </row>
    <row r="22" spans="1:10" ht="33" customHeight="1" x14ac:dyDescent="0.25">
      <c r="A22" s="91" t="s">
        <v>76</v>
      </c>
      <c r="B22" s="91"/>
      <c r="C22" s="91"/>
      <c r="D22" s="91"/>
      <c r="E22" s="91"/>
      <c r="F22" s="91"/>
      <c r="G22" s="91"/>
      <c r="H22" s="91"/>
    </row>
    <row r="23" spans="1:10" ht="46.5" customHeight="1" x14ac:dyDescent="0.25">
      <c r="A23" s="91" t="s">
        <v>120</v>
      </c>
      <c r="B23" s="91"/>
      <c r="C23" s="91"/>
      <c r="D23" s="91"/>
      <c r="E23" s="91"/>
      <c r="F23" s="91"/>
      <c r="G23" s="91"/>
      <c r="H23" s="91"/>
    </row>
    <row r="24" spans="1:10" ht="22.5" customHeight="1" x14ac:dyDescent="0.25">
      <c r="A24" s="91" t="s">
        <v>77</v>
      </c>
      <c r="B24" s="91"/>
      <c r="C24" s="91"/>
      <c r="D24" s="91"/>
      <c r="E24" s="91"/>
      <c r="F24" s="91"/>
      <c r="G24" s="91"/>
      <c r="H24" s="91"/>
    </row>
    <row r="25" spans="1:10" ht="27" customHeight="1" x14ac:dyDescent="0.25">
      <c r="A25" s="91" t="s">
        <v>78</v>
      </c>
      <c r="B25" s="91"/>
      <c r="C25" s="91"/>
      <c r="D25" s="91"/>
      <c r="E25" s="91"/>
      <c r="F25" s="91"/>
      <c r="G25" s="91"/>
      <c r="H25" s="91"/>
    </row>
  </sheetData>
  <mergeCells count="9">
    <mergeCell ref="A23:H23"/>
    <mergeCell ref="A24:H24"/>
    <mergeCell ref="A25:H25"/>
    <mergeCell ref="A1:J1"/>
    <mergeCell ref="A2:J2"/>
    <mergeCell ref="A4:J4"/>
    <mergeCell ref="B6:J6"/>
    <mergeCell ref="A7:J7"/>
    <mergeCell ref="A22:H22"/>
  </mergeCells>
  <pageMargins left="0.51181102362204722" right="0.51181102362204722" top="0.86614173228346458" bottom="0.78740157480314965" header="0.31496062992125984" footer="0.31496062992125984"/>
  <pageSetup paperSize="9" orientation="landscape" r:id="rId1"/>
  <headerFooter>
    <oddHeader>&amp;L&amp;G&amp;CProcesso 23069.164894/2021-17
PE xxx/2022&amp;R&amp;G</oddHeader>
    <oddFooter>&amp;L&amp;"-,Itálico"&amp;9&amp;A&amp;R&amp;P/&amp;N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2BA59-2A80-4877-8CAC-134054EAEC20}">
  <dimension ref="A1:H59"/>
  <sheetViews>
    <sheetView topLeftCell="A13" zoomScaleNormal="100" workbookViewId="0">
      <selection activeCell="C3" sqref="C3"/>
    </sheetView>
  </sheetViews>
  <sheetFormatPr defaultRowHeight="15" x14ac:dyDescent="0.25"/>
  <cols>
    <col min="1" max="1" width="5.28515625" style="40" bestFit="1" customWidth="1"/>
    <col min="2" max="2" width="42.5703125" customWidth="1"/>
    <col min="3" max="3" width="9.28515625" style="42" bestFit="1" customWidth="1"/>
    <col min="4" max="4" width="13.28515625" style="42" customWidth="1"/>
    <col min="5" max="5" width="10.7109375" style="42" bestFit="1" customWidth="1"/>
    <col min="6" max="6" width="9.140625" style="42"/>
    <col min="7" max="7" width="10.7109375" style="42" bestFit="1" customWidth="1"/>
    <col min="8" max="8" width="14.42578125" style="42" bestFit="1" customWidth="1"/>
  </cols>
  <sheetData>
    <row r="1" spans="1:8" ht="15.75" x14ac:dyDescent="0.25">
      <c r="A1" s="60" t="s">
        <v>0</v>
      </c>
      <c r="B1" s="60"/>
      <c r="C1" s="60"/>
      <c r="D1" s="60"/>
      <c r="E1" s="60"/>
      <c r="F1" s="60"/>
      <c r="G1" s="60"/>
      <c r="H1" s="60"/>
    </row>
    <row r="2" spans="1:8" ht="15.75" x14ac:dyDescent="0.25">
      <c r="A2" s="61" t="s">
        <v>1</v>
      </c>
      <c r="B2" s="61"/>
      <c r="C2" s="61"/>
      <c r="D2" s="61"/>
      <c r="E2" s="61"/>
      <c r="F2" s="61"/>
      <c r="G2" s="61"/>
      <c r="H2" s="61"/>
    </row>
    <row r="4" spans="1:8" x14ac:dyDescent="0.25">
      <c r="A4" s="62" t="s">
        <v>128</v>
      </c>
      <c r="B4" s="62"/>
      <c r="C4" s="62"/>
      <c r="D4" s="62"/>
      <c r="E4" s="62"/>
      <c r="F4" s="62"/>
      <c r="G4" s="62"/>
      <c r="H4" s="62"/>
    </row>
    <row r="6" spans="1:8" x14ac:dyDescent="0.25">
      <c r="B6" s="72"/>
      <c r="C6" s="72"/>
      <c r="D6" s="72"/>
      <c r="E6" s="72"/>
      <c r="F6" s="72"/>
      <c r="G6" s="72"/>
      <c r="H6" s="72"/>
    </row>
    <row r="7" spans="1:8" x14ac:dyDescent="0.25">
      <c r="A7" s="73" t="s">
        <v>2</v>
      </c>
      <c r="B7" s="73"/>
      <c r="C7" s="73"/>
      <c r="D7" s="73"/>
      <c r="E7" s="73"/>
      <c r="F7" s="73"/>
      <c r="G7" s="73"/>
      <c r="H7" s="73"/>
    </row>
    <row r="8" spans="1:8" ht="25.5" x14ac:dyDescent="0.25">
      <c r="A8" s="39" t="s">
        <v>3</v>
      </c>
      <c r="B8" s="1" t="s">
        <v>6</v>
      </c>
      <c r="C8" s="2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</row>
    <row r="9" spans="1:8" ht="102.75" x14ac:dyDescent="0.25">
      <c r="A9" s="46">
        <v>1</v>
      </c>
      <c r="B9" s="52" t="s">
        <v>104</v>
      </c>
      <c r="C9" s="53" t="s">
        <v>69</v>
      </c>
      <c r="D9" s="53">
        <v>50</v>
      </c>
      <c r="E9" s="54"/>
      <c r="F9" s="55"/>
      <c r="G9" s="54">
        <f t="shared" ref="G9:G23" si="0">E9*F9+E9</f>
        <v>0</v>
      </c>
      <c r="H9" s="54">
        <f>G9*D9</f>
        <v>0</v>
      </c>
    </row>
    <row r="10" spans="1:8" ht="102.75" x14ac:dyDescent="0.25">
      <c r="A10" s="46">
        <v>2</v>
      </c>
      <c r="B10" s="52" t="s">
        <v>105</v>
      </c>
      <c r="C10" s="53" t="s">
        <v>69</v>
      </c>
      <c r="D10" s="53">
        <v>50</v>
      </c>
      <c r="E10" s="54"/>
      <c r="F10" s="55"/>
      <c r="G10" s="54">
        <f t="shared" si="0"/>
        <v>0</v>
      </c>
      <c r="H10" s="54">
        <f t="shared" ref="H10:H17" si="1">G10*D10</f>
        <v>0</v>
      </c>
    </row>
    <row r="11" spans="1:8" ht="115.5" x14ac:dyDescent="0.25">
      <c r="A11" s="46">
        <v>3</v>
      </c>
      <c r="B11" s="52" t="s">
        <v>106</v>
      </c>
      <c r="C11" s="53" t="s">
        <v>69</v>
      </c>
      <c r="D11" s="53">
        <v>40</v>
      </c>
      <c r="E11" s="54"/>
      <c r="F11" s="55"/>
      <c r="G11" s="54">
        <f t="shared" si="0"/>
        <v>0</v>
      </c>
      <c r="H11" s="54">
        <f t="shared" si="1"/>
        <v>0</v>
      </c>
    </row>
    <row r="12" spans="1:8" ht="115.5" x14ac:dyDescent="0.25">
      <c r="A12" s="46">
        <v>4</v>
      </c>
      <c r="B12" s="52" t="s">
        <v>107</v>
      </c>
      <c r="C12" s="53" t="s">
        <v>69</v>
      </c>
      <c r="D12" s="53">
        <v>50</v>
      </c>
      <c r="E12" s="54"/>
      <c r="F12" s="55"/>
      <c r="G12" s="54">
        <f t="shared" si="0"/>
        <v>0</v>
      </c>
      <c r="H12" s="54">
        <f t="shared" si="1"/>
        <v>0</v>
      </c>
    </row>
    <row r="13" spans="1:8" ht="115.5" x14ac:dyDescent="0.25">
      <c r="A13" s="46">
        <v>5</v>
      </c>
      <c r="B13" s="52" t="s">
        <v>108</v>
      </c>
      <c r="C13" s="53" t="s">
        <v>69</v>
      </c>
      <c r="D13" s="53">
        <v>50</v>
      </c>
      <c r="E13" s="54"/>
      <c r="F13" s="55"/>
      <c r="G13" s="54">
        <f t="shared" si="0"/>
        <v>0</v>
      </c>
      <c r="H13" s="54">
        <f>G13*D13</f>
        <v>0</v>
      </c>
    </row>
    <row r="14" spans="1:8" ht="102.75" x14ac:dyDescent="0.25">
      <c r="A14" s="46">
        <v>6</v>
      </c>
      <c r="B14" s="52" t="s">
        <v>109</v>
      </c>
      <c r="C14" s="53" t="s">
        <v>69</v>
      </c>
      <c r="D14" s="53">
        <v>70</v>
      </c>
      <c r="E14" s="54"/>
      <c r="F14" s="55"/>
      <c r="G14" s="54">
        <f t="shared" si="0"/>
        <v>0</v>
      </c>
      <c r="H14" s="54">
        <f t="shared" si="1"/>
        <v>0</v>
      </c>
    </row>
    <row r="15" spans="1:8" ht="102.75" x14ac:dyDescent="0.25">
      <c r="A15" s="46">
        <v>7</v>
      </c>
      <c r="B15" s="52" t="s">
        <v>110</v>
      </c>
      <c r="C15" s="53" t="s">
        <v>69</v>
      </c>
      <c r="D15" s="53">
        <v>70</v>
      </c>
      <c r="E15" s="54"/>
      <c r="F15" s="55"/>
      <c r="G15" s="54">
        <f t="shared" si="0"/>
        <v>0</v>
      </c>
      <c r="H15" s="54">
        <f t="shared" si="1"/>
        <v>0</v>
      </c>
    </row>
    <row r="16" spans="1:8" ht="102.75" x14ac:dyDescent="0.25">
      <c r="A16" s="46">
        <v>8</v>
      </c>
      <c r="B16" s="52" t="s">
        <v>111</v>
      </c>
      <c r="C16" s="53" t="s">
        <v>69</v>
      </c>
      <c r="D16" s="53">
        <v>70</v>
      </c>
      <c r="E16" s="54"/>
      <c r="F16" s="55"/>
      <c r="G16" s="54">
        <f t="shared" si="0"/>
        <v>0</v>
      </c>
      <c r="H16" s="54">
        <f t="shared" si="1"/>
        <v>0</v>
      </c>
    </row>
    <row r="17" spans="1:8" ht="102.75" x14ac:dyDescent="0.25">
      <c r="A17" s="46">
        <v>9</v>
      </c>
      <c r="B17" s="52" t="s">
        <v>112</v>
      </c>
      <c r="C17" s="53" t="s">
        <v>69</v>
      </c>
      <c r="D17" s="53">
        <v>100</v>
      </c>
      <c r="E17" s="54"/>
      <c r="F17" s="55"/>
      <c r="G17" s="54">
        <f t="shared" si="0"/>
        <v>0</v>
      </c>
      <c r="H17" s="54">
        <f t="shared" si="1"/>
        <v>0</v>
      </c>
    </row>
    <row r="18" spans="1:8" ht="102.75" x14ac:dyDescent="0.25">
      <c r="A18" s="46">
        <v>10</v>
      </c>
      <c r="B18" s="52" t="s">
        <v>113</v>
      </c>
      <c r="C18" s="53" t="s">
        <v>69</v>
      </c>
      <c r="D18" s="53">
        <v>50</v>
      </c>
      <c r="E18" s="54"/>
      <c r="F18" s="55"/>
      <c r="G18" s="54">
        <f t="shared" si="0"/>
        <v>0</v>
      </c>
      <c r="H18" s="54">
        <f t="shared" ref="H18:H54" si="2">G18*D18</f>
        <v>0</v>
      </c>
    </row>
    <row r="19" spans="1:8" ht="115.5" x14ac:dyDescent="0.25">
      <c r="A19" s="46">
        <v>11</v>
      </c>
      <c r="B19" s="52" t="s">
        <v>114</v>
      </c>
      <c r="C19" s="53" t="s">
        <v>69</v>
      </c>
      <c r="D19" s="53">
        <v>30</v>
      </c>
      <c r="E19" s="54"/>
      <c r="F19" s="55"/>
      <c r="G19" s="54">
        <f t="shared" si="0"/>
        <v>0</v>
      </c>
      <c r="H19" s="54">
        <f t="shared" si="2"/>
        <v>0</v>
      </c>
    </row>
    <row r="20" spans="1:8" ht="102.75" x14ac:dyDescent="0.25">
      <c r="A20" s="46">
        <v>12</v>
      </c>
      <c r="B20" s="52" t="s">
        <v>115</v>
      </c>
      <c r="C20" s="53" t="s">
        <v>69</v>
      </c>
      <c r="D20" s="53">
        <v>80</v>
      </c>
      <c r="E20" s="54"/>
      <c r="F20" s="55"/>
      <c r="G20" s="54">
        <f t="shared" si="0"/>
        <v>0</v>
      </c>
      <c r="H20" s="54">
        <f t="shared" si="2"/>
        <v>0</v>
      </c>
    </row>
    <row r="21" spans="1:8" ht="51.75" x14ac:dyDescent="0.25">
      <c r="A21" s="46">
        <v>13</v>
      </c>
      <c r="B21" s="56" t="s">
        <v>101</v>
      </c>
      <c r="C21" s="53" t="s">
        <v>70</v>
      </c>
      <c r="D21" s="53">
        <v>800</v>
      </c>
      <c r="E21" s="54"/>
      <c r="F21" s="55"/>
      <c r="G21" s="54">
        <f t="shared" si="0"/>
        <v>0</v>
      </c>
      <c r="H21" s="54">
        <f t="shared" si="2"/>
        <v>0</v>
      </c>
    </row>
    <row r="22" spans="1:8" ht="51.75" x14ac:dyDescent="0.25">
      <c r="A22" s="46">
        <v>14</v>
      </c>
      <c r="B22" s="56" t="s">
        <v>100</v>
      </c>
      <c r="C22" s="53" t="s">
        <v>70</v>
      </c>
      <c r="D22" s="53">
        <v>800</v>
      </c>
      <c r="E22" s="54"/>
      <c r="F22" s="55"/>
      <c r="G22" s="54">
        <f t="shared" si="0"/>
        <v>0</v>
      </c>
      <c r="H22" s="54">
        <f t="shared" si="2"/>
        <v>0</v>
      </c>
    </row>
    <row r="23" spans="1:8" ht="51.75" x14ac:dyDescent="0.25">
      <c r="A23" s="46">
        <v>15</v>
      </c>
      <c r="B23" s="56" t="s">
        <v>99</v>
      </c>
      <c r="C23" s="53" t="s">
        <v>70</v>
      </c>
      <c r="D23" s="53">
        <v>800</v>
      </c>
      <c r="E23" s="54"/>
      <c r="F23" s="55"/>
      <c r="G23" s="54">
        <f t="shared" si="0"/>
        <v>0</v>
      </c>
      <c r="H23" s="54">
        <f t="shared" si="2"/>
        <v>0</v>
      </c>
    </row>
    <row r="24" spans="1:8" ht="51.75" x14ac:dyDescent="0.25">
      <c r="A24" s="46">
        <v>16</v>
      </c>
      <c r="B24" s="56" t="s">
        <v>98</v>
      </c>
      <c r="C24" s="53" t="s">
        <v>70</v>
      </c>
      <c r="D24" s="53">
        <v>800</v>
      </c>
      <c r="E24" s="54"/>
      <c r="F24" s="55"/>
      <c r="G24" s="54">
        <f>E24*F24+E24</f>
        <v>0</v>
      </c>
      <c r="H24" s="54">
        <f t="shared" si="2"/>
        <v>0</v>
      </c>
    </row>
    <row r="25" spans="1:8" ht="39" x14ac:dyDescent="0.25">
      <c r="A25" s="46">
        <v>17</v>
      </c>
      <c r="B25" s="56" t="s">
        <v>82</v>
      </c>
      <c r="C25" s="53" t="s">
        <v>70</v>
      </c>
      <c r="D25" s="53">
        <v>800</v>
      </c>
      <c r="E25" s="54"/>
      <c r="F25" s="55"/>
      <c r="G25" s="54">
        <f t="shared" ref="G25:G54" si="3">E25*F25+E25</f>
        <v>0</v>
      </c>
      <c r="H25" s="54">
        <f t="shared" si="2"/>
        <v>0</v>
      </c>
    </row>
    <row r="26" spans="1:8" s="48" customFormat="1" ht="39" x14ac:dyDescent="0.25">
      <c r="A26" s="46">
        <v>18</v>
      </c>
      <c r="B26" s="56" t="s">
        <v>83</v>
      </c>
      <c r="C26" s="53" t="s">
        <v>71</v>
      </c>
      <c r="D26" s="53">
        <v>400</v>
      </c>
      <c r="E26" s="54"/>
      <c r="F26" s="55"/>
      <c r="G26" s="54">
        <f t="shared" si="3"/>
        <v>0</v>
      </c>
      <c r="H26" s="54">
        <f t="shared" si="2"/>
        <v>0</v>
      </c>
    </row>
    <row r="27" spans="1:8" s="48" customFormat="1" ht="26.25" x14ac:dyDescent="0.25">
      <c r="A27" s="46">
        <v>19</v>
      </c>
      <c r="B27" s="56" t="s">
        <v>58</v>
      </c>
      <c r="C27" s="53" t="s">
        <v>71</v>
      </c>
      <c r="D27" s="57">
        <v>400</v>
      </c>
      <c r="E27" s="54"/>
      <c r="F27" s="55"/>
      <c r="G27" s="54">
        <f t="shared" si="3"/>
        <v>0</v>
      </c>
      <c r="H27" s="54">
        <f t="shared" si="2"/>
        <v>0</v>
      </c>
    </row>
    <row r="28" spans="1:8" ht="26.25" x14ac:dyDescent="0.25">
      <c r="A28" s="46">
        <v>20</v>
      </c>
      <c r="B28" s="56" t="s">
        <v>84</v>
      </c>
      <c r="C28" s="53" t="s">
        <v>70</v>
      </c>
      <c r="D28" s="53">
        <v>400</v>
      </c>
      <c r="E28" s="54"/>
      <c r="F28" s="55"/>
      <c r="G28" s="54">
        <f t="shared" si="3"/>
        <v>0</v>
      </c>
      <c r="H28" s="54">
        <f t="shared" si="2"/>
        <v>0</v>
      </c>
    </row>
    <row r="29" spans="1:8" ht="26.25" x14ac:dyDescent="0.25">
      <c r="A29" s="46">
        <v>21</v>
      </c>
      <c r="B29" s="56" t="s">
        <v>85</v>
      </c>
      <c r="C29" s="53" t="s">
        <v>70</v>
      </c>
      <c r="D29" s="53">
        <v>1000</v>
      </c>
      <c r="E29" s="54"/>
      <c r="F29" s="55"/>
      <c r="G29" s="54">
        <f t="shared" si="3"/>
        <v>0</v>
      </c>
      <c r="H29" s="54">
        <f t="shared" si="2"/>
        <v>0</v>
      </c>
    </row>
    <row r="30" spans="1:8" ht="77.25" x14ac:dyDescent="0.25">
      <c r="A30" s="46">
        <v>22</v>
      </c>
      <c r="B30" s="56" t="s">
        <v>97</v>
      </c>
      <c r="C30" s="53" t="s">
        <v>70</v>
      </c>
      <c r="D30" s="53">
        <v>2500</v>
      </c>
      <c r="E30" s="54"/>
      <c r="F30" s="55"/>
      <c r="G30" s="54">
        <f t="shared" si="3"/>
        <v>0</v>
      </c>
      <c r="H30" s="54">
        <f t="shared" si="2"/>
        <v>0</v>
      </c>
    </row>
    <row r="31" spans="1:8" ht="26.25" x14ac:dyDescent="0.25">
      <c r="A31" s="46">
        <v>23</v>
      </c>
      <c r="B31" s="56" t="s">
        <v>123</v>
      </c>
      <c r="C31" s="57" t="s">
        <v>70</v>
      </c>
      <c r="D31" s="57">
        <v>2000</v>
      </c>
      <c r="E31" s="54"/>
      <c r="F31" s="55"/>
      <c r="G31" s="54">
        <f t="shared" si="3"/>
        <v>0</v>
      </c>
      <c r="H31" s="54">
        <f t="shared" si="2"/>
        <v>0</v>
      </c>
    </row>
    <row r="32" spans="1:8" ht="115.5" x14ac:dyDescent="0.25">
      <c r="A32" s="46">
        <v>24</v>
      </c>
      <c r="B32" s="56" t="s">
        <v>96</v>
      </c>
      <c r="C32" s="53" t="s">
        <v>70</v>
      </c>
      <c r="D32" s="53">
        <v>1000</v>
      </c>
      <c r="E32" s="54"/>
      <c r="F32" s="55"/>
      <c r="G32" s="54">
        <f t="shared" si="3"/>
        <v>0</v>
      </c>
      <c r="H32" s="54">
        <f t="shared" si="2"/>
        <v>0</v>
      </c>
    </row>
    <row r="33" spans="1:8" ht="128.25" x14ac:dyDescent="0.25">
      <c r="A33" s="46">
        <v>25</v>
      </c>
      <c r="B33" s="56" t="s">
        <v>124</v>
      </c>
      <c r="C33" s="53" t="s">
        <v>70</v>
      </c>
      <c r="D33" s="53">
        <v>1000</v>
      </c>
      <c r="E33" s="54"/>
      <c r="F33" s="55"/>
      <c r="G33" s="54">
        <f t="shared" si="3"/>
        <v>0</v>
      </c>
      <c r="H33" s="54">
        <f t="shared" si="2"/>
        <v>0</v>
      </c>
    </row>
    <row r="34" spans="1:8" ht="141" x14ac:dyDescent="0.25">
      <c r="A34" s="46">
        <v>26</v>
      </c>
      <c r="B34" s="56" t="s">
        <v>95</v>
      </c>
      <c r="C34" s="53" t="s">
        <v>70</v>
      </c>
      <c r="D34" s="53">
        <v>800</v>
      </c>
      <c r="E34" s="54"/>
      <c r="F34" s="55"/>
      <c r="G34" s="54">
        <f t="shared" si="3"/>
        <v>0</v>
      </c>
      <c r="H34" s="54">
        <f t="shared" si="2"/>
        <v>0</v>
      </c>
    </row>
    <row r="35" spans="1:8" x14ac:dyDescent="0.25">
      <c r="A35" s="46">
        <v>27</v>
      </c>
      <c r="B35" s="56" t="s">
        <v>94</v>
      </c>
      <c r="C35" s="53" t="s">
        <v>71</v>
      </c>
      <c r="D35" s="53">
        <v>850</v>
      </c>
      <c r="E35" s="54"/>
      <c r="F35" s="55"/>
      <c r="G35" s="54">
        <f t="shared" si="3"/>
        <v>0</v>
      </c>
      <c r="H35" s="54">
        <f t="shared" si="2"/>
        <v>0</v>
      </c>
    </row>
    <row r="36" spans="1:8" ht="26.25" x14ac:dyDescent="0.25">
      <c r="A36" s="46">
        <v>28</v>
      </c>
      <c r="B36" s="56" t="s">
        <v>93</v>
      </c>
      <c r="C36" s="53" t="s">
        <v>71</v>
      </c>
      <c r="D36" s="53">
        <v>850</v>
      </c>
      <c r="E36" s="54"/>
      <c r="F36" s="55"/>
      <c r="G36" s="54">
        <f t="shared" si="3"/>
        <v>0</v>
      </c>
      <c r="H36" s="54">
        <f t="shared" si="2"/>
        <v>0</v>
      </c>
    </row>
    <row r="37" spans="1:8" ht="77.25" x14ac:dyDescent="0.25">
      <c r="A37" s="46">
        <v>29</v>
      </c>
      <c r="B37" s="56" t="s">
        <v>125</v>
      </c>
      <c r="C37" s="53" t="s">
        <v>72</v>
      </c>
      <c r="D37" s="53">
        <v>300</v>
      </c>
      <c r="E37" s="54"/>
      <c r="F37" s="55"/>
      <c r="G37" s="54">
        <f t="shared" si="3"/>
        <v>0</v>
      </c>
      <c r="H37" s="54">
        <f t="shared" si="2"/>
        <v>0</v>
      </c>
    </row>
    <row r="38" spans="1:8" ht="39" x14ac:dyDescent="0.25">
      <c r="A38" s="46">
        <v>30</v>
      </c>
      <c r="B38" s="56" t="s">
        <v>59</v>
      </c>
      <c r="C38" s="53" t="s">
        <v>71</v>
      </c>
      <c r="D38" s="53">
        <v>1030</v>
      </c>
      <c r="E38" s="54"/>
      <c r="F38" s="55"/>
      <c r="G38" s="54">
        <f t="shared" si="3"/>
        <v>0</v>
      </c>
      <c r="H38" s="54">
        <f t="shared" si="2"/>
        <v>0</v>
      </c>
    </row>
    <row r="39" spans="1:8" ht="51.75" x14ac:dyDescent="0.25">
      <c r="A39" s="46">
        <v>31</v>
      </c>
      <c r="B39" s="56" t="s">
        <v>60</v>
      </c>
      <c r="C39" s="53" t="s">
        <v>72</v>
      </c>
      <c r="D39" s="53">
        <v>150</v>
      </c>
      <c r="E39" s="54"/>
      <c r="F39" s="55"/>
      <c r="G39" s="54">
        <f t="shared" si="3"/>
        <v>0</v>
      </c>
      <c r="H39" s="54">
        <f t="shared" si="2"/>
        <v>0</v>
      </c>
    </row>
    <row r="40" spans="1:8" ht="39" x14ac:dyDescent="0.25">
      <c r="A40" s="46">
        <v>32</v>
      </c>
      <c r="B40" s="56" t="s">
        <v>61</v>
      </c>
      <c r="C40" s="53" t="s">
        <v>72</v>
      </c>
      <c r="D40" s="53">
        <v>450</v>
      </c>
      <c r="E40" s="54"/>
      <c r="F40" s="55"/>
      <c r="G40" s="54">
        <f t="shared" si="3"/>
        <v>0</v>
      </c>
      <c r="H40" s="54">
        <f t="shared" si="2"/>
        <v>0</v>
      </c>
    </row>
    <row r="41" spans="1:8" ht="51.75" x14ac:dyDescent="0.25">
      <c r="A41" s="46">
        <v>33</v>
      </c>
      <c r="B41" s="56" t="s">
        <v>62</v>
      </c>
      <c r="C41" s="53" t="s">
        <v>70</v>
      </c>
      <c r="D41" s="53">
        <v>250</v>
      </c>
      <c r="E41" s="54"/>
      <c r="F41" s="55"/>
      <c r="G41" s="54">
        <f t="shared" si="3"/>
        <v>0</v>
      </c>
      <c r="H41" s="54">
        <f t="shared" si="2"/>
        <v>0</v>
      </c>
    </row>
    <row r="42" spans="1:8" ht="39" x14ac:dyDescent="0.25">
      <c r="A42" s="46">
        <v>34</v>
      </c>
      <c r="B42" s="56" t="s">
        <v>63</v>
      </c>
      <c r="C42" s="53" t="s">
        <v>70</v>
      </c>
      <c r="D42" s="53">
        <v>150</v>
      </c>
      <c r="E42" s="54"/>
      <c r="F42" s="55"/>
      <c r="G42" s="54">
        <f t="shared" si="3"/>
        <v>0</v>
      </c>
      <c r="H42" s="54">
        <f t="shared" si="2"/>
        <v>0</v>
      </c>
    </row>
    <row r="43" spans="1:8" ht="26.25" x14ac:dyDescent="0.25">
      <c r="A43" s="46">
        <v>35</v>
      </c>
      <c r="B43" s="56" t="s">
        <v>64</v>
      </c>
      <c r="C43" s="53" t="s">
        <v>70</v>
      </c>
      <c r="D43" s="57">
        <v>60</v>
      </c>
      <c r="E43" s="54"/>
      <c r="F43" s="55"/>
      <c r="G43" s="54">
        <f t="shared" si="3"/>
        <v>0</v>
      </c>
      <c r="H43" s="54">
        <f t="shared" si="2"/>
        <v>0</v>
      </c>
    </row>
    <row r="44" spans="1:8" ht="26.25" x14ac:dyDescent="0.25">
      <c r="A44" s="46">
        <v>36</v>
      </c>
      <c r="B44" s="56" t="s">
        <v>92</v>
      </c>
      <c r="C44" s="53" t="s">
        <v>70</v>
      </c>
      <c r="D44" s="53">
        <v>4000</v>
      </c>
      <c r="E44" s="54"/>
      <c r="F44" s="55"/>
      <c r="G44" s="54">
        <f t="shared" si="3"/>
        <v>0</v>
      </c>
      <c r="H44" s="54">
        <f t="shared" si="2"/>
        <v>0</v>
      </c>
    </row>
    <row r="45" spans="1:8" ht="26.25" x14ac:dyDescent="0.25">
      <c r="A45" s="46">
        <v>37</v>
      </c>
      <c r="B45" s="56" t="s">
        <v>91</v>
      </c>
      <c r="C45" s="53" t="s">
        <v>70</v>
      </c>
      <c r="D45" s="53">
        <v>4000</v>
      </c>
      <c r="E45" s="54"/>
      <c r="F45" s="55"/>
      <c r="G45" s="54">
        <f t="shared" si="3"/>
        <v>0</v>
      </c>
      <c r="H45" s="54">
        <f t="shared" si="2"/>
        <v>0</v>
      </c>
    </row>
    <row r="46" spans="1:8" ht="26.25" x14ac:dyDescent="0.25">
      <c r="A46" s="46">
        <v>38</v>
      </c>
      <c r="B46" s="56" t="s">
        <v>90</v>
      </c>
      <c r="C46" s="53" t="s">
        <v>70</v>
      </c>
      <c r="D46" s="53">
        <v>650</v>
      </c>
      <c r="E46" s="54"/>
      <c r="F46" s="55"/>
      <c r="G46" s="54">
        <f t="shared" si="3"/>
        <v>0</v>
      </c>
      <c r="H46" s="54">
        <f t="shared" si="2"/>
        <v>0</v>
      </c>
    </row>
    <row r="47" spans="1:8" ht="26.25" x14ac:dyDescent="0.25">
      <c r="A47" s="46">
        <v>39</v>
      </c>
      <c r="B47" s="56" t="s">
        <v>89</v>
      </c>
      <c r="C47" s="53" t="s">
        <v>70</v>
      </c>
      <c r="D47" s="53">
        <v>650</v>
      </c>
      <c r="E47" s="54"/>
      <c r="F47" s="55"/>
      <c r="G47" s="54">
        <f t="shared" si="3"/>
        <v>0</v>
      </c>
      <c r="H47" s="54">
        <f t="shared" si="2"/>
        <v>0</v>
      </c>
    </row>
    <row r="48" spans="1:8" ht="39" x14ac:dyDescent="0.25">
      <c r="A48" s="46">
        <v>40</v>
      </c>
      <c r="B48" s="56" t="s">
        <v>88</v>
      </c>
      <c r="C48" s="53" t="s">
        <v>70</v>
      </c>
      <c r="D48" s="57">
        <v>1200</v>
      </c>
      <c r="E48" s="54"/>
      <c r="F48" s="55"/>
      <c r="G48" s="54">
        <f t="shared" si="3"/>
        <v>0</v>
      </c>
      <c r="H48" s="54">
        <f t="shared" si="2"/>
        <v>0</v>
      </c>
    </row>
    <row r="49" spans="1:8" ht="26.25" x14ac:dyDescent="0.25">
      <c r="A49" s="46">
        <v>41</v>
      </c>
      <c r="B49" s="56" t="s">
        <v>65</v>
      </c>
      <c r="C49" s="53" t="s">
        <v>70</v>
      </c>
      <c r="D49" s="57">
        <v>400</v>
      </c>
      <c r="E49" s="54"/>
      <c r="F49" s="55"/>
      <c r="G49" s="54">
        <f t="shared" si="3"/>
        <v>0</v>
      </c>
      <c r="H49" s="54">
        <f t="shared" si="2"/>
        <v>0</v>
      </c>
    </row>
    <row r="50" spans="1:8" ht="26.25" x14ac:dyDescent="0.25">
      <c r="A50" s="46">
        <v>42</v>
      </c>
      <c r="B50" s="56" t="s">
        <v>87</v>
      </c>
      <c r="C50" s="53" t="s">
        <v>70</v>
      </c>
      <c r="D50" s="57">
        <v>2000</v>
      </c>
      <c r="E50" s="54"/>
      <c r="F50" s="55"/>
      <c r="G50" s="54">
        <f t="shared" si="3"/>
        <v>0</v>
      </c>
      <c r="H50" s="54">
        <f t="shared" si="2"/>
        <v>0</v>
      </c>
    </row>
    <row r="51" spans="1:8" ht="39" x14ac:dyDescent="0.25">
      <c r="A51" s="46">
        <v>43</v>
      </c>
      <c r="B51" s="35" t="s">
        <v>66</v>
      </c>
      <c r="C51" s="41" t="s">
        <v>70</v>
      </c>
      <c r="D51" s="45">
        <v>1700</v>
      </c>
      <c r="E51" s="54"/>
      <c r="F51" s="55"/>
      <c r="G51" s="54">
        <f t="shared" si="3"/>
        <v>0</v>
      </c>
      <c r="H51" s="54">
        <f t="shared" si="2"/>
        <v>0</v>
      </c>
    </row>
    <row r="52" spans="1:8" ht="26.25" x14ac:dyDescent="0.25">
      <c r="A52" s="46">
        <v>44</v>
      </c>
      <c r="B52" s="35" t="s">
        <v>86</v>
      </c>
      <c r="C52" s="41" t="s">
        <v>70</v>
      </c>
      <c r="D52" s="45">
        <v>300</v>
      </c>
      <c r="E52" s="54"/>
      <c r="F52" s="55"/>
      <c r="G52" s="54">
        <f t="shared" si="3"/>
        <v>0</v>
      </c>
      <c r="H52" s="54">
        <f t="shared" si="2"/>
        <v>0</v>
      </c>
    </row>
    <row r="53" spans="1:8" ht="26.25" x14ac:dyDescent="0.25">
      <c r="A53" s="46">
        <v>45</v>
      </c>
      <c r="B53" s="35" t="s">
        <v>67</v>
      </c>
      <c r="C53" s="41" t="s">
        <v>73</v>
      </c>
      <c r="D53" s="45">
        <v>1000</v>
      </c>
      <c r="E53" s="54"/>
      <c r="F53" s="55"/>
      <c r="G53" s="54">
        <f t="shared" si="3"/>
        <v>0</v>
      </c>
      <c r="H53" s="54">
        <f t="shared" si="2"/>
        <v>0</v>
      </c>
    </row>
    <row r="54" spans="1:8" ht="39" x14ac:dyDescent="0.25">
      <c r="A54" s="46">
        <v>46</v>
      </c>
      <c r="B54" s="36" t="s">
        <v>68</v>
      </c>
      <c r="C54" s="41" t="s">
        <v>73</v>
      </c>
      <c r="D54" s="45">
        <v>1000</v>
      </c>
      <c r="E54" s="43"/>
      <c r="F54" s="44"/>
      <c r="G54" s="43">
        <f t="shared" si="3"/>
        <v>0</v>
      </c>
      <c r="H54" s="43">
        <f t="shared" si="2"/>
        <v>0</v>
      </c>
    </row>
    <row r="55" spans="1:8" x14ac:dyDescent="0.25">
      <c r="A55" s="63" t="s">
        <v>121</v>
      </c>
      <c r="B55" s="64"/>
      <c r="C55" s="64"/>
      <c r="D55" s="64"/>
      <c r="E55" s="64"/>
      <c r="F55" s="64"/>
      <c r="G55" s="65"/>
      <c r="H55" s="59">
        <f>SUM(H9:H54)</f>
        <v>0</v>
      </c>
    </row>
    <row r="56" spans="1:8" ht="33.75" customHeight="1" x14ac:dyDescent="0.25">
      <c r="A56" s="66" t="s">
        <v>76</v>
      </c>
      <c r="B56" s="67"/>
      <c r="C56" s="67"/>
      <c r="D56" s="67"/>
      <c r="E56" s="67"/>
      <c r="F56" s="68"/>
    </row>
    <row r="57" spans="1:8" ht="31.5" customHeight="1" x14ac:dyDescent="0.25">
      <c r="A57" s="69" t="s">
        <v>103</v>
      </c>
      <c r="B57" s="70"/>
      <c r="C57" s="70"/>
      <c r="D57" s="70"/>
      <c r="E57" s="70"/>
      <c r="F57" s="71"/>
    </row>
    <row r="58" spans="1:8" ht="26.25" customHeight="1" x14ac:dyDescent="0.25">
      <c r="A58" s="69" t="s">
        <v>77</v>
      </c>
      <c r="B58" s="70"/>
      <c r="C58" s="70"/>
      <c r="D58" s="70"/>
      <c r="E58" s="70"/>
      <c r="F58" s="71"/>
    </row>
    <row r="59" spans="1:8" ht="29.25" customHeight="1" x14ac:dyDescent="0.25">
      <c r="A59" s="69" t="s">
        <v>78</v>
      </c>
      <c r="B59" s="70"/>
      <c r="C59" s="70"/>
      <c r="D59" s="70"/>
      <c r="E59" s="70"/>
      <c r="F59" s="71"/>
    </row>
  </sheetData>
  <mergeCells count="10">
    <mergeCell ref="A56:F56"/>
    <mergeCell ref="A57:F57"/>
    <mergeCell ref="A58:F58"/>
    <mergeCell ref="A59:F59"/>
    <mergeCell ref="A1:H1"/>
    <mergeCell ref="A2:H2"/>
    <mergeCell ref="A4:H4"/>
    <mergeCell ref="B6:H6"/>
    <mergeCell ref="A7:H7"/>
    <mergeCell ref="A55:G55"/>
  </mergeCells>
  <pageMargins left="0.51181102362204722" right="0.51181102362204722" top="0.86614173228346458" bottom="0.78740157480314965" header="0.31496062992125984" footer="0.31496062992125984"/>
  <pageSetup paperSize="9" orientation="landscape" r:id="rId1"/>
  <headerFooter>
    <oddHeader>&amp;L&amp;G&amp;CProcesso 23069.164894/2021-17
PE xxx/2022&amp;R&amp;G</oddHeader>
    <oddFooter>&amp;L&amp;"-,Itálico"&amp;9&amp;A&amp;R&amp;P/&amp;N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Anexo IIA - Descrição dos Serv</vt:lpstr>
      <vt:lpstr>Anexo II-B Composição do BDI</vt:lpstr>
      <vt:lpstr>Anexo IIC - Média dos mobiliári</vt:lpstr>
      <vt:lpstr>Anexo IID - Custos Licit</vt:lpstr>
      <vt:lpstr>'Anexo IIC - Média dos mobiliári'!Area_de_impressao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Joao Paulo Moraes</cp:lastModifiedBy>
  <cp:lastPrinted>2022-06-03T04:08:25Z</cp:lastPrinted>
  <dcterms:created xsi:type="dcterms:W3CDTF">2021-01-25T02:08:37Z</dcterms:created>
  <dcterms:modified xsi:type="dcterms:W3CDTF">2022-07-01T18:29:04Z</dcterms:modified>
</cp:coreProperties>
</file>