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10" yWindow="1335" windowWidth="11475" windowHeight="9750"/>
  </bookViews>
  <sheets>
    <sheet name="Orçament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s">#N/A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0">Orçamento!$A$1:$N$154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Orçamento!$4:$11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</definedNames>
  <calcPr calcId="125725"/>
</workbook>
</file>

<file path=xl/calcChain.xml><?xml version="1.0" encoding="utf-8"?>
<calcChain xmlns="http://schemas.openxmlformats.org/spreadsheetml/2006/main">
  <c r="N142" i="2"/>
  <c r="N139"/>
  <c r="N101"/>
  <c r="N90"/>
  <c r="N85"/>
  <c r="N58"/>
  <c r="N49"/>
  <c r="N45"/>
  <c r="N40"/>
  <c r="N23"/>
  <c r="N12"/>
  <c r="M143"/>
  <c r="M140"/>
  <c r="M106"/>
  <c r="M102"/>
  <c r="M98"/>
  <c r="M95"/>
  <c r="M91"/>
  <c r="M86"/>
  <c r="M82"/>
  <c r="M80"/>
  <c r="M74"/>
  <c r="M72"/>
  <c r="M70"/>
  <c r="M64"/>
  <c r="M59"/>
  <c r="M50"/>
  <c r="M46"/>
  <c r="M43"/>
  <c r="M41"/>
  <c r="M24"/>
  <c r="M37"/>
  <c r="M21"/>
  <c r="M19"/>
  <c r="M17"/>
  <c r="M13"/>
  <c r="K144"/>
  <c r="L144" s="1"/>
  <c r="J144"/>
  <c r="I144"/>
  <c r="K141"/>
  <c r="L141" s="1"/>
  <c r="J141"/>
  <c r="I141"/>
  <c r="K138"/>
  <c r="L138" s="1"/>
  <c r="J138"/>
  <c r="I138"/>
  <c r="K137"/>
  <c r="L137" s="1"/>
  <c r="J137"/>
  <c r="I137"/>
  <c r="K136"/>
  <c r="L136" s="1"/>
  <c r="J136"/>
  <c r="I136"/>
  <c r="K135"/>
  <c r="L135" s="1"/>
  <c r="J135"/>
  <c r="I135"/>
  <c r="K134"/>
  <c r="L134" s="1"/>
  <c r="J134"/>
  <c r="I134"/>
  <c r="K133"/>
  <c r="L133" s="1"/>
  <c r="J133"/>
  <c r="I133"/>
  <c r="K132"/>
  <c r="L132" s="1"/>
  <c r="J132"/>
  <c r="I132"/>
  <c r="K131"/>
  <c r="L131" s="1"/>
  <c r="J131"/>
  <c r="I131"/>
  <c r="K130"/>
  <c r="L130" s="1"/>
  <c r="J130"/>
  <c r="I130"/>
  <c r="K129"/>
  <c r="L129" s="1"/>
  <c r="J129"/>
  <c r="I129"/>
  <c r="K128"/>
  <c r="L128" s="1"/>
  <c r="J128"/>
  <c r="I128"/>
  <c r="K127"/>
  <c r="L127" s="1"/>
  <c r="J127"/>
  <c r="I127"/>
  <c r="K126"/>
  <c r="L126" s="1"/>
  <c r="J126"/>
  <c r="I126"/>
  <c r="K125"/>
  <c r="L125" s="1"/>
  <c r="J125"/>
  <c r="I125"/>
  <c r="K124"/>
  <c r="L124" s="1"/>
  <c r="J124"/>
  <c r="I124"/>
  <c r="K123"/>
  <c r="L123" s="1"/>
  <c r="J123"/>
  <c r="I123"/>
  <c r="K122"/>
  <c r="L122" s="1"/>
  <c r="J122"/>
  <c r="I122"/>
  <c r="K121"/>
  <c r="L121" s="1"/>
  <c r="J121"/>
  <c r="I121"/>
  <c r="K120"/>
  <c r="L120" s="1"/>
  <c r="J120"/>
  <c r="I120"/>
  <c r="K119"/>
  <c r="L119" s="1"/>
  <c r="J119"/>
  <c r="I119"/>
  <c r="K118"/>
  <c r="L118" s="1"/>
  <c r="J118"/>
  <c r="I118"/>
  <c r="K117"/>
  <c r="L117" s="1"/>
  <c r="J117"/>
  <c r="I117"/>
  <c r="K116"/>
  <c r="L116" s="1"/>
  <c r="J116"/>
  <c r="I116"/>
  <c r="K115"/>
  <c r="L115" s="1"/>
  <c r="J115"/>
  <c r="I115"/>
  <c r="K114"/>
  <c r="L114" s="1"/>
  <c r="J114"/>
  <c r="I114"/>
  <c r="K113"/>
  <c r="L113" s="1"/>
  <c r="J113"/>
  <c r="I113"/>
  <c r="K112"/>
  <c r="L112" s="1"/>
  <c r="J112"/>
  <c r="I112"/>
  <c r="K111"/>
  <c r="L111" s="1"/>
  <c r="J111"/>
  <c r="I111"/>
  <c r="K110"/>
  <c r="L110" s="1"/>
  <c r="J110"/>
  <c r="I110"/>
  <c r="K109"/>
  <c r="L109" s="1"/>
  <c r="J109"/>
  <c r="I109"/>
  <c r="K108"/>
  <c r="L108" s="1"/>
  <c r="J108"/>
  <c r="I108"/>
  <c r="K107"/>
  <c r="L107" s="1"/>
  <c r="J107"/>
  <c r="I107"/>
  <c r="K105"/>
  <c r="L105" s="1"/>
  <c r="J105"/>
  <c r="I105"/>
  <c r="K104"/>
  <c r="L104" s="1"/>
  <c r="J104"/>
  <c r="I104"/>
  <c r="K103"/>
  <c r="L103" s="1"/>
  <c r="J103"/>
  <c r="I103"/>
  <c r="K100"/>
  <c r="L100" s="1"/>
  <c r="J100"/>
  <c r="I100"/>
  <c r="K99"/>
  <c r="L99" s="1"/>
  <c r="J99"/>
  <c r="I99"/>
  <c r="K97"/>
  <c r="L97" s="1"/>
  <c r="J97"/>
  <c r="I97"/>
  <c r="K96"/>
  <c r="L96" s="1"/>
  <c r="J96"/>
  <c r="I96"/>
  <c r="K94"/>
  <c r="L94" s="1"/>
  <c r="J94"/>
  <c r="I94"/>
  <c r="K93"/>
  <c r="L93" s="1"/>
  <c r="J93"/>
  <c r="I93"/>
  <c r="K92"/>
  <c r="L92" s="1"/>
  <c r="J92"/>
  <c r="I92"/>
  <c r="J89"/>
  <c r="I89"/>
  <c r="K89" s="1"/>
  <c r="L89" s="1"/>
  <c r="K88"/>
  <c r="L88" s="1"/>
  <c r="J88"/>
  <c r="I88"/>
  <c r="K87"/>
  <c r="L87" s="1"/>
  <c r="J87"/>
  <c r="I87"/>
  <c r="K84"/>
  <c r="L84" s="1"/>
  <c r="J84"/>
  <c r="I84"/>
  <c r="K83"/>
  <c r="L83" s="1"/>
  <c r="J83"/>
  <c r="I83"/>
  <c r="K81"/>
  <c r="L81" s="1"/>
  <c r="J81"/>
  <c r="I81"/>
  <c r="K79"/>
  <c r="L79" s="1"/>
  <c r="J79"/>
  <c r="I79"/>
  <c r="K78"/>
  <c r="L78" s="1"/>
  <c r="J78"/>
  <c r="I78"/>
  <c r="K77"/>
  <c r="L77" s="1"/>
  <c r="J77"/>
  <c r="I77"/>
  <c r="K76"/>
  <c r="L76" s="1"/>
  <c r="J76"/>
  <c r="I76"/>
  <c r="K75"/>
  <c r="L75" s="1"/>
  <c r="J75"/>
  <c r="I75"/>
  <c r="K73"/>
  <c r="L73" s="1"/>
  <c r="J73"/>
  <c r="I73"/>
  <c r="K71"/>
  <c r="L71" s="1"/>
  <c r="J71"/>
  <c r="I71"/>
  <c r="K69"/>
  <c r="L69" s="1"/>
  <c r="J69"/>
  <c r="I69"/>
  <c r="K68"/>
  <c r="L68" s="1"/>
  <c r="J68"/>
  <c r="I68"/>
  <c r="K67"/>
  <c r="L67" s="1"/>
  <c r="J67"/>
  <c r="I67"/>
  <c r="K66"/>
  <c r="L66" s="1"/>
  <c r="J66"/>
  <c r="I66"/>
  <c r="K65"/>
  <c r="L65" s="1"/>
  <c r="J65"/>
  <c r="I65"/>
  <c r="K63"/>
  <c r="L63" s="1"/>
  <c r="J63"/>
  <c r="I63"/>
  <c r="K62"/>
  <c r="L62" s="1"/>
  <c r="J62"/>
  <c r="I62"/>
  <c r="K61"/>
  <c r="L61" s="1"/>
  <c r="J61"/>
  <c r="I61"/>
  <c r="K60"/>
  <c r="L60" s="1"/>
  <c r="J60"/>
  <c r="I60"/>
  <c r="K57"/>
  <c r="L57" s="1"/>
  <c r="J57"/>
  <c r="I57"/>
  <c r="K56"/>
  <c r="L56" s="1"/>
  <c r="J56"/>
  <c r="I56"/>
  <c r="K55"/>
  <c r="L55" s="1"/>
  <c r="J55"/>
  <c r="I55"/>
  <c r="K54"/>
  <c r="L54" s="1"/>
  <c r="J54"/>
  <c r="I54"/>
  <c r="K53"/>
  <c r="L53" s="1"/>
  <c r="J53"/>
  <c r="I53"/>
  <c r="K52"/>
  <c r="L52" s="1"/>
  <c r="J52"/>
  <c r="I52"/>
  <c r="K51"/>
  <c r="L51" s="1"/>
  <c r="J51"/>
  <c r="I51"/>
  <c r="K48"/>
  <c r="L48" s="1"/>
  <c r="J48"/>
  <c r="I48"/>
  <c r="K47"/>
  <c r="L47" s="1"/>
  <c r="J47"/>
  <c r="I47"/>
  <c r="K44"/>
  <c r="L44" s="1"/>
  <c r="J44"/>
  <c r="I44"/>
  <c r="K42"/>
  <c r="L42" s="1"/>
  <c r="J42"/>
  <c r="I42"/>
  <c r="K39"/>
  <c r="L39" s="1"/>
  <c r="J39"/>
  <c r="I39"/>
  <c r="K38"/>
  <c r="L38" s="1"/>
  <c r="J38"/>
  <c r="I38"/>
  <c r="K36"/>
  <c r="L36" s="1"/>
  <c r="J36"/>
  <c r="I36"/>
  <c r="K35"/>
  <c r="L35" s="1"/>
  <c r="J35"/>
  <c r="I35"/>
  <c r="K34"/>
  <c r="L34" s="1"/>
  <c r="J34"/>
  <c r="I34"/>
  <c r="K33"/>
  <c r="L33" s="1"/>
  <c r="J33"/>
  <c r="I33"/>
  <c r="K32"/>
  <c r="L32" s="1"/>
  <c r="J32"/>
  <c r="I32"/>
  <c r="K31"/>
  <c r="L31" s="1"/>
  <c r="J31"/>
  <c r="I31"/>
  <c r="K30"/>
  <c r="L30" s="1"/>
  <c r="J30"/>
  <c r="I30"/>
  <c r="K29"/>
  <c r="L29" s="1"/>
  <c r="J29"/>
  <c r="I29"/>
  <c r="K28"/>
  <c r="L28" s="1"/>
  <c r="J28"/>
  <c r="I28"/>
  <c r="K27"/>
  <c r="L27" s="1"/>
  <c r="J27"/>
  <c r="I27"/>
  <c r="K26"/>
  <c r="L26" s="1"/>
  <c r="J26"/>
  <c r="I26"/>
  <c r="K25"/>
  <c r="L25" s="1"/>
  <c r="J25"/>
  <c r="I25"/>
  <c r="K22"/>
  <c r="L22" s="1"/>
  <c r="J22"/>
  <c r="I22"/>
  <c r="K20"/>
  <c r="L20" s="1"/>
  <c r="J20"/>
  <c r="I20"/>
  <c r="K18"/>
  <c r="L18" s="1"/>
  <c r="J18"/>
  <c r="I18"/>
  <c r="K16"/>
  <c r="L16" s="1"/>
  <c r="J16"/>
  <c r="I16"/>
  <c r="K15"/>
  <c r="L15" s="1"/>
  <c r="J15"/>
  <c r="I15"/>
  <c r="I14"/>
  <c r="J14"/>
  <c r="N146" l="1"/>
  <c r="K14"/>
  <c r="L14" s="1"/>
</calcChain>
</file>

<file path=xl/sharedStrings.xml><?xml version="1.0" encoding="utf-8"?>
<sst xmlns="http://schemas.openxmlformats.org/spreadsheetml/2006/main" count="573" uniqueCount="378">
  <si>
    <t>ITEM</t>
  </si>
  <si>
    <t>DESCRIÇÃO DO ITEM</t>
  </si>
  <si>
    <t>UNITÁRIO</t>
  </si>
  <si>
    <t>(razão social da empresa licitante)</t>
  </si>
  <si>
    <t>Local e data:</t>
  </si>
  <si>
    <t>SERVIÇO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</si>
  <si>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</si>
  <si>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</si>
  <si>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 xml:space="preserve"> CUSTO UNITÁRIO</t>
  </si>
  <si>
    <t>BDI (%)</t>
  </si>
  <si>
    <t xml:space="preserve"> PREÇO UNITÁRIO </t>
  </si>
  <si>
    <t>% DESCONTO</t>
  </si>
  <si>
    <t>PREÇO (R$)</t>
  </si>
  <si>
    <t>SUBITEM</t>
  </si>
  <si>
    <t>CREA/CAU:</t>
  </si>
  <si>
    <t>VALOR PROPOSTO</t>
  </si>
  <si>
    <t>Responsável legal pela empresa(assinatura e carimbo com CGC)</t>
  </si>
  <si>
    <t>Responsável Técnico pelo Orçamento(assinatura e carimbo CREA/CAU)</t>
  </si>
  <si>
    <t>PERCENTUAL DE DESCONTO E TOTAL DO ORÇAMENTO</t>
  </si>
  <si>
    <t>VALOR ESTIMADO PELA UFF</t>
  </si>
  <si>
    <t>M2</t>
  </si>
  <si>
    <t>M3</t>
  </si>
  <si>
    <t>M</t>
  </si>
  <si>
    <t>UNID.</t>
  </si>
  <si>
    <t>QUANT.</t>
  </si>
  <si>
    <t>MODELO DE PLANILHA DE ORÇAMENTO PARA EXECUÇÃO DE SERVIÇOS POR EMPREITADA POR PREÇO UNITÁRIO</t>
  </si>
  <si>
    <t>(CNPJ da empresa licitante)</t>
  </si>
  <si>
    <t xml:space="preserve">As composições que não constam no SINAPI, procedeu-se a obtenção da composição em outra fonte (SCO) e utilizou-se como base de cálculo os insumos do SINAPI. </t>
  </si>
  <si>
    <t>No caso de não haver o insumo no SINAPI, foi mantido a referência de valor indicada na composição do SCO</t>
  </si>
  <si>
    <t xml:space="preserve"> - Mês de Referência: Mar/2020</t>
  </si>
  <si>
    <r>
      <t>A referência utilizada como base de custos é a planilha do Sistema Nacional de Pesquisa de Custos e Índices da Construção Civil (SINAPI) e SCO Rio, ambos de</t>
    </r>
    <r>
      <rPr>
        <b/>
        <sz val="9"/>
        <color indexed="10"/>
        <rFont val="Verdana"/>
        <family val="2"/>
      </rPr>
      <t xml:space="preserve"> Mar/2020</t>
    </r>
  </si>
  <si>
    <t>SERVIÇO: Readequação do espaço físico da especialização em protése dentária da Faculdade de Odontologia da UFF.</t>
  </si>
  <si>
    <t>LOCAL: Campus do Valonguinho - Av. Visconde do Rio Branco s/n.º, bairro Centro, Niterói - RJ</t>
  </si>
  <si>
    <t>1.1</t>
  </si>
  <si>
    <t>1.1.1</t>
  </si>
  <si>
    <t>1.1.2</t>
  </si>
  <si>
    <t>1.1.3</t>
  </si>
  <si>
    <t>1.2</t>
  </si>
  <si>
    <t>1.2.1</t>
  </si>
  <si>
    <t>1.3</t>
  </si>
  <si>
    <t>1.3.1</t>
  </si>
  <si>
    <t>1.4</t>
  </si>
  <si>
    <t>1.4.1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</si>
  <si>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</si>
  <si>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</si>
  <si>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</si>
  <si>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</si>
  <si>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</si>
  <si>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</si>
  <si>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</si>
  <si>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</si>
  <si>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</si>
  <si>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</si>
  <si>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</si>
  <si>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</si>
  <si>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</si>
  <si>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2.2</t>
  </si>
  <si>
    <t>2.2.1</t>
  </si>
  <si>
    <t>2.2.2</t>
  </si>
  <si>
    <t>3</t>
  </si>
  <si>
    <t>3.1</t>
  </si>
  <si>
    <t>3.1.1</t>
  </si>
  <si>
    <t>3.2</t>
  </si>
  <si>
    <t>3.2.1</t>
  </si>
  <si>
    <t>4</t>
  </si>
  <si>
    <t>4.1</t>
  </si>
  <si>
    <t>4.1.1</t>
  </si>
  <si>
    <t>4.1.2</t>
  </si>
  <si>
    <t>5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</si>
  <si>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</si>
  <si>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</si>
  <si>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</si>
  <si>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</si>
  <si>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</si>
  <si>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</si>
  <si>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</si>
  <si>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</si>
  <si>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</si>
  <si>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</si>
  <si>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</si>
  <si>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</si>
  <si>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</si>
  <si>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</si>
  <si>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</si>
  <si>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</si>
  <si>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</si>
  <si>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</si>
  <si>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</si>
  <si>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</si>
  <si>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6.3</t>
  </si>
  <si>
    <t>6.3.1</t>
  </si>
  <si>
    <t>6.4</t>
  </si>
  <si>
    <t>6.4.1</t>
  </si>
  <si>
    <t>6.5</t>
  </si>
  <si>
    <t>6.5.1</t>
  </si>
  <si>
    <t>6.5.2</t>
  </si>
  <si>
    <t>6.5.3</t>
  </si>
  <si>
    <t>6.5.4</t>
  </si>
  <si>
    <t>6.5.5</t>
  </si>
  <si>
    <t>6.6</t>
  </si>
  <si>
    <t>6.6.1</t>
  </si>
  <si>
    <t>6.7</t>
  </si>
  <si>
    <t>6.7.1</t>
  </si>
  <si>
    <t>6.7.2</t>
  </si>
  <si>
    <t>7</t>
  </si>
  <si>
    <t>7.1</t>
  </si>
  <si>
    <t>7.1.1</t>
  </si>
  <si>
    <t>7.1.2</t>
  </si>
  <si>
    <t>7.1.3</t>
  </si>
  <si>
    <t>8</t>
  </si>
  <si>
    <t>8.1</t>
  </si>
  <si>
    <t>8.1.1</t>
  </si>
  <si>
    <t>8.1.2</t>
  </si>
  <si>
    <t>8.1.3</t>
  </si>
  <si>
    <t>8.2</t>
  </si>
  <si>
    <t>8.2.1</t>
  </si>
  <si>
    <t>8.2.2</t>
  </si>
  <si>
    <t>8.3</t>
  </si>
  <si>
    <t>8.3.1</t>
  </si>
  <si>
    <t>8.3.2</t>
  </si>
  <si>
    <t>9</t>
  </si>
  <si>
    <t>9.1</t>
  </si>
  <si>
    <t>9.1.1</t>
  </si>
  <si>
    <t>9.1.2</t>
  </si>
  <si>
    <t>9.1.3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</si>
  <si>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</si>
  <si>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</si>
  <si>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</si>
  <si>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</si>
  <si>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</si>
  <si>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</si>
  <si>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</si>
  <si>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</si>
  <si>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</si>
  <si>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</si>
  <si>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</si>
  <si>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</si>
  <si>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</si>
  <si>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</si>
  <si>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</si>
  <si>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</si>
  <si>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9.2.16</t>
  </si>
  <si>
    <t>9.2.17</t>
  </si>
  <si>
    <t>9.2.18</t>
  </si>
  <si>
    <t>9.2.19</t>
  </si>
  <si>
    <t>9.2.20</t>
  </si>
  <si>
    <t>9.2.21</t>
  </si>
  <si>
    <t>9.2.22</t>
  </si>
  <si>
    <t>9.2.23</t>
  </si>
  <si>
    <t>9.2.24</t>
  </si>
  <si>
    <t>9.2.25</t>
  </si>
  <si>
    <t>9.2.26</t>
  </si>
  <si>
    <t>9.2.27</t>
  </si>
  <si>
    <t>9.2.28</t>
  </si>
  <si>
    <t>9.2.29</t>
  </si>
  <si>
    <t>9.2.30</t>
  </si>
  <si>
    <t>9.2.31</t>
  </si>
  <si>
    <t>9.2.32</t>
  </si>
  <si>
    <t>10</t>
  </si>
  <si>
    <t>10.1</t>
  </si>
  <si>
    <t>10.1.1</t>
  </si>
  <si>
    <t>11</t>
  </si>
  <si>
    <t>11.1</t>
  </si>
  <si>
    <t>11.1.1</t>
  </si>
  <si>
    <t>FONTE</t>
  </si>
  <si>
    <t>CÓDIGO</t>
  </si>
  <si>
    <t>CREA-RJ</t>
  </si>
  <si>
    <t>N/A</t>
  </si>
  <si>
    <t>SINAPI</t>
  </si>
  <si>
    <t>SBC</t>
  </si>
  <si>
    <t>64</t>
  </si>
  <si>
    <t>97644</t>
  </si>
  <si>
    <t>72178</t>
  </si>
  <si>
    <t>97665</t>
  </si>
  <si>
    <t>97622</t>
  </si>
  <si>
    <t>22710</t>
  </si>
  <si>
    <t>97640</t>
  </si>
  <si>
    <t>97633</t>
  </si>
  <si>
    <t>97660</t>
  </si>
  <si>
    <t>--</t>
  </si>
  <si>
    <t>SCO</t>
  </si>
  <si>
    <t xml:space="preserve">SC 04.05.3200 (/) </t>
  </si>
  <si>
    <t xml:space="preserve">SC 04.05.1350 (/) </t>
  </si>
  <si>
    <t>22237</t>
  </si>
  <si>
    <t>17317</t>
  </si>
  <si>
    <t>TC 04.15.0100 (/)</t>
  </si>
  <si>
    <t>87478</t>
  </si>
  <si>
    <t>90703</t>
  </si>
  <si>
    <t>100190</t>
  </si>
  <si>
    <t>CI 15.05.0700 (/)</t>
  </si>
  <si>
    <t>90842</t>
  </si>
  <si>
    <t>90843</t>
  </si>
  <si>
    <t>90844</t>
  </si>
  <si>
    <t>100660</t>
  </si>
  <si>
    <t>90830</t>
  </si>
  <si>
    <t>140207</t>
  </si>
  <si>
    <t>87878</t>
  </si>
  <si>
    <t>87536</t>
  </si>
  <si>
    <t xml:space="preserve">RV 10.05.0550 (A) </t>
  </si>
  <si>
    <t>88496</t>
  </si>
  <si>
    <t>88497</t>
  </si>
  <si>
    <t>88486</t>
  </si>
  <si>
    <t>88487</t>
  </si>
  <si>
    <t>73739/001</t>
  </si>
  <si>
    <t>96116</t>
  </si>
  <si>
    <t>87632</t>
  </si>
  <si>
    <t>87251</t>
  </si>
  <si>
    <t>88649</t>
  </si>
  <si>
    <t>RV 15.45.0100 (/)</t>
  </si>
  <si>
    <t>84162</t>
  </si>
  <si>
    <t>98673</t>
  </si>
  <si>
    <t>87273</t>
  </si>
  <si>
    <t>190429</t>
  </si>
  <si>
    <t>190578</t>
  </si>
  <si>
    <t>100849</t>
  </si>
  <si>
    <t>86909</t>
  </si>
  <si>
    <t>86910</t>
  </si>
  <si>
    <t>52065</t>
  </si>
  <si>
    <t>60246</t>
  </si>
  <si>
    <t>74131/007</t>
  </si>
  <si>
    <t xml:space="preserve">IT 25.50.0212 (/) </t>
  </si>
  <si>
    <t>93659</t>
  </si>
  <si>
    <t>93663</t>
  </si>
  <si>
    <t>91924</t>
  </si>
  <si>
    <t>91928</t>
  </si>
  <si>
    <t>91930</t>
  </si>
  <si>
    <t>91932</t>
  </si>
  <si>
    <t>91955</t>
  </si>
  <si>
    <t>91953</t>
  </si>
  <si>
    <t>91959</t>
  </si>
  <si>
    <t>91967</t>
  </si>
  <si>
    <t>91979</t>
  </si>
  <si>
    <t>92008</t>
  </si>
  <si>
    <t>92001</t>
  </si>
  <si>
    <t>91993</t>
  </si>
  <si>
    <t>99803</t>
  </si>
  <si>
    <t>Requisitos gerais</t>
  </si>
  <si>
    <t>Administração da obra</t>
  </si>
  <si>
    <t>Anotação de responsabilidade técnica</t>
  </si>
  <si>
    <t>ENGENHEIRO CIVIL DE OBRA JUNIOR COM ENCARGOS COMPLEMENTARES (considerado 4h diárias)</t>
  </si>
  <si>
    <t>ENCARREGADO GERAL DE OBRAS COM ENCARGOS COMPLEMENTARES</t>
  </si>
  <si>
    <t>Infraestrutura de canteiro</t>
  </si>
  <si>
    <t>PLACA DE RESPONSABILIDADE TECNICA EM OBRAS</t>
  </si>
  <si>
    <t>Projetos as built</t>
  </si>
  <si>
    <t>Projeto as built instalacoes gerais</t>
  </si>
  <si>
    <t>Andaimes, bandejas e plataformas</t>
  </si>
  <si>
    <t>ALUGUEL MENSAL ANDAIME TUBULAR ATÉ ALTURA DE 3,0 METROS</t>
  </si>
  <si>
    <t>Serviços Preliminares</t>
  </si>
  <si>
    <t>Demolições</t>
  </si>
  <si>
    <t>REMOÇÃO DE PORTAS, DE FORMA MANUAL, SEM REAPROVEITAMENTO. AF_12/2017</t>
  </si>
  <si>
    <t>RETIRADA DE DIVISORIAS EM CHAPAS DE MADEIRA, COM MONTANTES METALICOS</t>
  </si>
  <si>
    <t>REMOÇÃO DE LUMINÁRIAS, DE FORMA MANUAL, SEM REAPROVEITAMENTO. AF_12/2017</t>
  </si>
  <si>
    <t>DEMOLIÇÃO DE ALVENARIA DE BLOCO FURADO, DE FORMA MANUAL, SEM REAPROVEITAMENTO. AF_12/2017</t>
  </si>
  <si>
    <t>RETIRADA DE PLACAS VINILICAS EM PISO</t>
  </si>
  <si>
    <t>REMOÇÃO DE FORROS DE DRYWALL, PVC E FIBROMINERAL, DE FORMA MANUAL, SEM REAPROVEITAMENTO. AF_12/2017</t>
  </si>
  <si>
    <t>DEMOLIÇÃO DE REVESTIMENTO CERÂMICO, DE FORMA MANUAL, SEM REAPROVEITAMENTO. AF_12/2017</t>
  </si>
  <si>
    <t>REMOÇÃO DE INTERRUPTORES/TOMADAS ELÉTRICAS, DE FORMA MANUAL, SEM REAPROVEITAMENTO. AF_12/2017</t>
  </si>
  <si>
    <t>Retirada e recolocação de cadeiras em auditório</t>
  </si>
  <si>
    <t>Remocao de tapete de nylon ou carpete colado no piso e retirada do residuo de cola com espatula ou palha de aco.(desonerado)</t>
  </si>
  <si>
    <t>Demolicao de piso de ladrilho ceramico, inclusive argamassa do contrapiso com ate 5cm de espessura.(desonerado)</t>
  </si>
  <si>
    <t>RETIRADA GRANITO EM PISO</t>
  </si>
  <si>
    <t>Retiradas</t>
  </si>
  <si>
    <t>CARGA DESCARGA DE MATERIAIS SEM GERAL</t>
  </si>
  <si>
    <t>Retirada de entulho de obra em cacamba de aco com 5m3 de capacidade, inclusive carregamento do container, transporte e descarga, exclusive tarifa de disposicao final.(desonerado)</t>
  </si>
  <si>
    <t>Vedações Internas e Externas</t>
  </si>
  <si>
    <t>Alvenarias</t>
  </si>
  <si>
    <t>ALVENARIA DE VEDAÇÃO DE BLOCOS CERÂMICOS FURADOS NA VERTICAL DE 9X19X39CM (ESPESSURA 9CM) DE PAREDES COM ÁREA LÍQUIDA MAIOR OU IGUAL A 6M² SEM VÃOS E ARGAMASSA DE ASSENTAMENTO COM PREPARO MANUAL. AF_06/2014</t>
  </si>
  <si>
    <t>Divisórias</t>
  </si>
  <si>
    <t xml:space="preserve">DIVISORIA PAINEL SEM VIDRO COM COLOCACAO </t>
  </si>
  <si>
    <t>Cobertura</t>
  </si>
  <si>
    <t>Telhado</t>
  </si>
  <si>
    <t>COBERTURA TELHA CANALETE 49 FIBROCIMENTO EM ESTRUTURA PRONTA (considerado 20% da área do telhado sobre a clínica)</t>
  </si>
  <si>
    <t>Impermeabilzacao e isolamento termico de telhado (metalico, barro, fibrocimento, etc.) com membrana a base de asfalto plastico puro, sem cargas de minerais, com prova de densidade, alma central de polietileno de alta densidade biorientado e aluminio superior gofrado, espessura de 3mm, tipo Multimanta ou similar</t>
  </si>
  <si>
    <t>Portas, Janelas e Vidros</t>
  </si>
  <si>
    <t>Portas e batentes de madeira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</si>
  <si>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</si>
  <si>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70X210CM,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</si>
  <si>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</si>
  <si>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</si>
  <si>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ALIZAR DE 5X1,5CM PARA PORTA FIXADO COM PREGOS, PADRÃO POPULAR - FORNECIMENTO E INSTALAÇÃO. AF_12/2019</t>
  </si>
  <si>
    <t>FECHADURA DE EMBUTIR COM CILINDRO, EXTERNA, COMPLETA, ACABAMENTO PADRÃO MÉDIO, INCLUSO EXECUÇÃO DE FURO - FORNECIMENTO E INSTALAÇÃO. AF_12/2019</t>
  </si>
  <si>
    <t>FECHADURA PARA DIVISÓRIA/TUBULAR TIPO SOPRANO</t>
  </si>
  <si>
    <t>Acabamentos</t>
  </si>
  <si>
    <t>Chapisco, emboço</t>
  </si>
  <si>
    <t>CHAPISCO APLICADO EM ALVENARIAS E ESTRUTURAS DE CONCRETO INTERNAS, COM COLHER DE PEDREIRO. ARGAMASSA TRAÇO 1:3 COM PREPARO MANUAL. AF_06/2014</t>
  </si>
  <si>
    <t>EMBOÇO, PARA RECEBIMENTO DE CERÂMICA, EM ARGAMASSA TRAÇO 1:2:8, PREPARO MANUAL, APLICADO MANUALMENTE EM FACES INTERNAS DE PAREDES, PARA AMBIENTE COM ÁREA MAIOR QUE 10M2, ESPESSURA DE 20MM, COM EXECUÇÃO DE TALISCAS. AF_06/2014</t>
  </si>
  <si>
    <t>MASSA ÚNICA, PARA RECEBIMENTO DE PINTURA, EM ARGAMASSA TRAÇO 1:2:8, PREPARO MANUAL, APLICADA MANUALMENTE EM FACES INTERNAS DE PAREDES, ESPESSURA DE 20MM, COM EXECUÇÃO DE TALISCAS. AF_06/2014</t>
  </si>
  <si>
    <t>Reboco interno com massa especial interna branca ou similar na espessura de 2mm.</t>
  </si>
  <si>
    <t>Pintura</t>
  </si>
  <si>
    <t>APLICAÇÃO E LIXAMENTO DE MASSA LÁTEX EM TETO, DUAS DEMÃOS. AF_06/2014</t>
  </si>
  <si>
    <t>APLICAÇÃO E LIXAMENTO DE MASSA LÁTEX EM PAREDES, DUAS DEMÃOS. AF_06/2014</t>
  </si>
  <si>
    <t>APLICAÇÃO MANUAL DE PINTURA COM TINTA LÁTEX PVA EM TETO, DUAS DEMÃOS. AF_06/2014</t>
  </si>
  <si>
    <t>APLICAÇÃO MANUAL DE PINTURA COM TINTA LÁTEX PVA EM PAREDES, DUAS DEMÃOS. AF_06/2014</t>
  </si>
  <si>
    <t>PINTURA ESMALTE ACETINADO EM MADEIRA, DUAS DEMAOS</t>
  </si>
  <si>
    <t>Forros</t>
  </si>
  <si>
    <t>FORRO EM RÉGUAS DE PVC, FRISADO, PARA AMBIENTES COMERCIAIS, INCLUSIVE ESTRUTURA DE FIXAÇÃO. AF_05/2017_P</t>
  </si>
  <si>
    <t>Contrapiso</t>
  </si>
  <si>
    <t>CONTRAPISO EM ARGAMASSA TRAÇO 1:4 (CIMENTO E AREIA), PREPARO MANUAL, APLICADO EM ÁREAS SECAS SOBRE LAJE, ADERIDO, ESPESSURA 3CM.</t>
  </si>
  <si>
    <t>Revestimentos de piso</t>
  </si>
  <si>
    <t>REVESTIMENTO CERÂMICO PARA PISO COM PLACAS TIPO ESMALTADA EXTRA DE DIMENSÕES 45X45 CM APLICADA EM AMBIENTES DE ÁREA MAIOR QUE 10 M2. AF_06/2014</t>
  </si>
  <si>
    <t>RODAPÉ CERÂMICO DE 7CM DE ALTURA COM PLACAS TIPO ESMALTADA EXTRA DE DIMENSÕES 45X45CM. AF_06/2014</t>
  </si>
  <si>
    <t>Forracao de piso com carpete de nylon, com 6mm de espessura, sobre base existente</t>
  </si>
  <si>
    <t>RODAPE EM MADEIRA, ALTURA 7CM, FIXADO COM COLA</t>
  </si>
  <si>
    <t>PISO VINÍLICO SEMI-FLEXÍVEL EM PLACAS, PADRÃO LISO, ESPESSURA 3,2 MM, FIXADO COM COLA. AF_06/2018</t>
  </si>
  <si>
    <t>Revestimentos de parede</t>
  </si>
  <si>
    <t>REVESTIMENTO CERÂMICO PARA PAREDES INTERNAS COM PLACAS TIPO ESMALTADA EXTRA DE DIMENSÕES 33X45 CM APLICADAS EM AMBIENTES DE ÁREA MAIOR QUE 5M² NA ALTURA INTEIRA DAS PAREDES. AF_06/2014</t>
  </si>
  <si>
    <t>Bancadas em mármore ou granito, aço inox e concreto</t>
  </si>
  <si>
    <t>BANCADA EM GRANITO CINZA ANDORINHA (laboratório 3)</t>
  </si>
  <si>
    <t>BANCADA EM GRANITO CINZA ANDORINHA (laboratório 1)</t>
  </si>
  <si>
    <t>Produtos Especiais ou Sob Encomenda</t>
  </si>
  <si>
    <t>Mobiliário e acessórios</t>
  </si>
  <si>
    <t>ARMARIO SOB BANCAS COMPENSADO/LAMINADO (laboratório 1)</t>
  </si>
  <si>
    <t>ARMARIO SOB BANCAS COMPENSADO/LAMINADO (laboratório 3)</t>
  </si>
  <si>
    <t>ARMARIO SOB BANCAS COMPENSADO/LAMINADO (copa)</t>
  </si>
  <si>
    <t>Instalações hidrossanitárias</t>
  </si>
  <si>
    <t>Aparelhos sanitários</t>
  </si>
  <si>
    <t>ASSENTO SANITÁRIO CONVENCIONAL - FORNECIMENTO E INSTALACAO. AF_01/2020</t>
  </si>
  <si>
    <t>TORNEIRA CROMADA TUBO MÓVEL, DE MESA, 1/2 OU 3/4, PARA PIA DE COZINHA, PADRÃO ALTO - FORNECIMENTO E INSTALAÇÃO. AF_01/2020</t>
  </si>
  <si>
    <t>TORNEIRA CROMADA TUBO MÓVEL, DE PAREDE, 1/2 OU 3/4, PARA PIA DE COZINHA, PADRÃO MÉDIO - FORNECIMENTO E INSTALAÇÃO. AF_01/2020</t>
  </si>
  <si>
    <t>Infraestrutura instalações de água fria</t>
  </si>
  <si>
    <t>PONTO DE ÁGUA FRIA EM TUBO PVC SOLDÁVEL (laboratório 1)</t>
  </si>
  <si>
    <t>PONTO DE ÁGUA FRIA EM TUBO PVC SOLDÁVEL (laboratório 3)</t>
  </si>
  <si>
    <t>Infraestrutura de instalações de esgoto</t>
  </si>
  <si>
    <t>PONTO DE ESGOTO SANITÁRIO SECUNDÁRIO EM PVC (laboratório 1)</t>
  </si>
  <si>
    <t>PONTO DE ESGOTO SANITÁRIO SECUNDÁRIO EM PVC (laboratório 3)</t>
  </si>
  <si>
    <t>Instalações elétricas</t>
  </si>
  <si>
    <t>Luminárias</t>
  </si>
  <si>
    <t>CONVERSÃO DE LUMINÁRIAS FLUORESCENTE/LED (composição localizada na planilha 1)</t>
  </si>
  <si>
    <t>LÂMPADA TUBULAR LED DE 18/20 W, BASE G13 - FORNECIMENTO E INSTALAÇÃO. UN CR 29,96
AF_02/2020_P</t>
  </si>
  <si>
    <t>LUMINARIA DE EMBUTIR BRANCO 2X32 SEM LAMPADA (clinica)</t>
  </si>
  <si>
    <t>Elétrica</t>
  </si>
  <si>
    <t>QUADRO DE DISTRIBUICAO DE ENERGIA DE EMBUTIR, EM CHAPA METALICA, PARA 40 DISJUNTORES TERMOMAGNETICOS MONOPOLARES, COM BARRAMENTO TRIFASICO E NEUTRO, FORNECIMENTO E INSTALACAO</t>
  </si>
  <si>
    <t>Disjuntor, tripolar, tipo C, de 60A a 100A, Eletromar ou similar. Fornecimento e instalacao</t>
  </si>
  <si>
    <t>DISJUNTOR MONOPOLAR TIPO DIN, CORRENTE NOMINAL DE 16A - FORNECIMENTO E INSTALAÇÃO. AF_04/2016</t>
  </si>
  <si>
    <t>DISJUNTOR MONOPOLAR TIPO DIN, CORRENTE NOMINAL DE 50A - FORNECIMENTO E INSTALAÇÃO. AF_04/2016</t>
  </si>
  <si>
    <t>DISJUNTOR MONOPOLAR TIPO DIN, CORRENTE NOMINAL DE 25A - FORNECIMENTO E INSTALAÇÃO. AF_04/2016</t>
  </si>
  <si>
    <t>DISJUNTOR BIPOLAR TIPO DIN, CORRENTE NOMINAL DE 32A - FORNECIMENTO E INSTALAÇÃO. AF_04/2016</t>
  </si>
  <si>
    <t>DISJUNTOR BIPOLAR TIPO DIN, CORRENTE NOMINAL DE 25A - FORNECIMENTO E INSTALAÇÃO. AF_04/2016</t>
  </si>
  <si>
    <t>CABO DE COBRE FLEXÍVEL ISOLADO, 1,5 MM², ANTI-CHAMA 450/750 V, PARA CIRCUITOS TERMINAIS - FORNECIMENTO E INSTALAÇÃO. AF_12/2015 - PRETO</t>
  </si>
  <si>
    <t>CABO DE COBRE FLEXÍVEL ISOLADO, 1,5 MM², ANTI-CHAMA 450/750 V, PARA CIRCUITOS TERMINAIS - FORNECIMENTO E INSTALAÇÃO. AF_12/2015 - AZUL</t>
  </si>
  <si>
    <t>CABO DE COBRE FLEXÍVEL ISOLADO, 1,5 MM², ANTI-CHAMA 450/750 V, PARA CIRCUITOS TERMINAIS - FORNECIMENTO E INSTALAÇÃO. AF_12/2015 - VERDE</t>
  </si>
  <si>
    <t>CABO DE COBRE FLEXÍVEL ISOLADO, 1,5 MM², ANTI-CHAMA 450/750 V, PARA CIRCUITOS TERMINAIS - FORNECIMENTO E INSTALAÇÃO. AF_12/2015 - AMARELO</t>
  </si>
  <si>
    <t>CABO DE COBRE FLEXÍVEL ISOLADO, 2,5 MM², ANTI-CHAMA 450/750 V, PARA CIRCUITOS TERMINAIS - FORNECIMENTO E INSTALAÇÃO. AF_12/2015 - PRETO</t>
  </si>
  <si>
    <t>CABO DE COBRE FLEXÍVEL ISOLADO, 2,5 MM², ANTI-CHAMA 450/750 V, PARA CIRCUITOS TERMINAIS - FORNECIMENTO E INSTALAÇÃO. AF_12/2015 - AZUL</t>
  </si>
  <si>
    <t>CABO DE COBRE FLEXÍVEL ISOLADO, 2,5 MM², ANTI-CHAMA 450/750 V, PARA CIRCUITOS TERMINAIS - FORNECIMENTO E INSTALAÇÃO. AF_12/2015 - VERDE</t>
  </si>
  <si>
    <t>CABO DE COBRE FLEXÍVEL ISOLADO, 4 MM², ANTI-CHAMA 450/750 V, PARA CIRCUITOS TERMINAIS - FORNECIMENTO E INSTALAÇÃO. AF_12/2015 - PRETO</t>
  </si>
  <si>
    <t>CABO DE COBRE FLEXÍVEL ISOLADO, 4 MM², ANTI-CHAMA 450/750 V, PARA CIRCUITOS TERMINAIS - FORNECIMENTO E INSTALAÇÃO. AF_12/2015 - AZUL</t>
  </si>
  <si>
    <t>CABO DE COBRE FLEXÍVEL ISOLADO, 4 MM², ANTI-CHAMA 450/750 V, PARA CIRCUITOS TERMINAIS - FORNECIMENTO E INSTALAÇÃO. AF_12/2015 - VERDE</t>
  </si>
  <si>
    <t>CABO DE COBRE FLEXÍVEL ISOLADO, 6 MM², ANTI-CHAMA 450/750 V, PARA CIRCUITOS TERMINAIS - FORNECIMENTO E INSTALAÇÃO. AF_12/2015 - PRETO</t>
  </si>
  <si>
    <t>CABO DE COBRE FLEXÍVEL ISOLADO, 6 MM², ANTI-CHAMA 450/750 V, PARA CIRCUITOS TERMINAIS - FORNECIMENTO E INSTALAÇÃO. AF_12/2015 - AZUL</t>
  </si>
  <si>
    <t>CABO DE COBRE FLEXÍVEL ISOLADO, 6 MM², ANTI-CHAMA 450/750 V, PARA CIRCUITOS TERMINAIS - FORNECIMENTO E INSTALAÇÃO. AF_12/2015 - VERDE</t>
  </si>
  <si>
    <t>CABO DE COBRE FLEXÍVEL ISOLADO, 10 MM², ANTI-CHAMA 450/750 V, PARA CIRCUITOS TERMINAIS - FORNECIMENTO E INSTALAÇÃO. AF_12/2015 - PRETO</t>
  </si>
  <si>
    <t>CABO DE COBRE FLEXÍVEL ISOLADO, 10 MM², ANTI-CHAMA 450/750 V, PARA CIRCUITOS TERMINAIS - FORNECIMENTO E INSTALAÇÃO. AF_12/2015 - AZUL</t>
  </si>
  <si>
    <t>CABO DE COBRE FLEXÍVEL ISOLADO, 10 MM², ANTI-CHAMA 450/750 V, PARA CIRCUITOS TERMINAIS - FORNECIMENTO E INSTALAÇÃO. AF_12/2015 - VERDE</t>
  </si>
  <si>
    <t>INTERRUPTOR PARALELO (1 MÓDULO), 10A/250V, INCLUINDO SUPORTE E PLACA - FORNECIMENTO E INSTALAÇÃO. AF_12/2015</t>
  </si>
  <si>
    <t>INTERRUPTOR SIMPLES (1 MÓDULO), 10A/250V, INCLUINDO SUPORTE E PLACA - FORNECIMENTO E INSTALAÇÃO. AF_12/2015</t>
  </si>
  <si>
    <t>INTERRUPTOR SIMPLES (2 MÓDULOS), 10A/250V, INCLUINDO SUPORTE E PLACA - FORNECIMENTO E INSTALAÇÃO. AF_12/2015</t>
  </si>
  <si>
    <t>INTERRUPTOR SIMPLES (3 MÓDULOS), 10A/250V, INCLUINDO SUPORTE E PLACA - FORNECIMENTO E INSTALAÇÃO. AF_12/2015</t>
  </si>
  <si>
    <t>INTERRUPTOR INTERMEDIÁRIO (1 MÓDULO), 10A/250V, INCLUINDO SUPORTE E PLACA - FORNECIMENTO E INSTALAÇÃO. AF_09/2017</t>
  </si>
  <si>
    <t>TOMADA BAIXA DE EMBUTIR (1 MÓDULO), 2P+T 10 A, INCLUINDO SUPORTE E PLACA - FORNECIMENTO E INSTALAÇÃO. AF_12/2015</t>
  </si>
  <si>
    <t>TOMADA BAIXA DE EMBUTIR (2 MÓDULOS), 2P+T 10 A, INCLUINDO SUPORTE E PLACA - FORNECIMENTO E INSTALAÇÃO. AF_12/2015</t>
  </si>
  <si>
    <t>TOMADA BAIXA DE EMBUTIR (1 MÓDULO), 2P+T 20 A, INCLUINDO SUPORTE E PLACA - FORNECIMENTO E INSTALAÇÃO. AF_12/2015</t>
  </si>
  <si>
    <t>TOMADA ALTA DE EMBUTIR (1 MÓDULO), 2P+T 20 A, INCLUINDO SUPORTE E PLACA - FORNECIMENTO E INSTALAÇÃO. AF_12/2015</t>
  </si>
  <si>
    <t>Climatização</t>
  </si>
  <si>
    <t>Difusão de ar</t>
  </si>
  <si>
    <t>GRELHAS DE ALETAS FIXAS COM FUROS NAS ABAS ANODIZADO 425X325MM</t>
  </si>
  <si>
    <t>Desmobilização</t>
  </si>
  <si>
    <t>Limpeza Final</t>
  </si>
  <si>
    <t>LIMPEZA DE PISO CERÂMICO OU PORCELANATO COM PANO ÚMIDO. AF_04/2019</t>
  </si>
  <si>
    <t xml:space="preserve">COMPOSIÇÃO </t>
  </si>
  <si>
    <t>COMPOSIÇÃO</t>
  </si>
  <si>
    <t>UN</t>
  </si>
  <si>
    <t>1,00</t>
  </si>
  <si>
    <t>H</t>
  </si>
  <si>
    <t>MES</t>
  </si>
  <si>
    <t>UM</t>
  </si>
  <si>
    <t>ANEXO III DO EDITAL DE LICITAÇÃO POR PREGÃO ELETRÔNICO N.º 44/2020/AD</t>
  </si>
  <si>
    <t xml:space="preserve"> - Incluso BDI (onerado) sobre preço unitário de: 26,30 %</t>
  </si>
</sst>
</file>

<file path=xl/styles.xml><?xml version="1.0" encoding="utf-8"?>
<styleSheet xmlns="http://schemas.openxmlformats.org/spreadsheetml/2006/main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d\.m"/>
    <numFmt numFmtId="170" formatCode="&quot; &quot;#,##0.00&quot; &quot;;&quot;-&quot;#,##0.00&quot; &quot;;&quot; -&quot;#&quot; &quot;;&quot; &quot;@&quot; &quot;"/>
    <numFmt numFmtId="171" formatCode="&quot; R$ &quot;#,##0.00&quot; &quot;;&quot;-R$ &quot;#,##0.00&quot; &quot;;&quot; R$ -&quot;#&quot; &quot;;&quot; &quot;@&quot; &quot;"/>
    <numFmt numFmtId="172" formatCode="&quot; &quot;#,##0.00&quot; &quot;;&quot; (&quot;#,##0.00&quot;)&quot;;&quot; -&quot;#&quot; &quot;;&quot; &quot;@&quot; &quot;"/>
  </numFmts>
  <fonts count="4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color rgb="FFFF0000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name val="Verdana"/>
      <family val="2"/>
    </font>
    <font>
      <sz val="12"/>
      <color rgb="FFFF0000"/>
      <name val="Arial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9"/>
      <color rgb="FFFF0000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D9D9D9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9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24" fillId="6" borderId="0" applyNumberFormat="0" applyBorder="0" applyAlignment="0" applyProtection="0"/>
    <xf numFmtId="0" fontId="14" fillId="2" borderId="1" applyNumberFormat="0" applyAlignment="0" applyProtection="0"/>
    <xf numFmtId="0" fontId="15" fillId="16" borderId="2" applyNumberFormat="0" applyAlignment="0" applyProtection="0"/>
    <xf numFmtId="165" fontId="25" fillId="0" borderId="0" applyFill="0" applyBorder="0" applyAlignment="0" applyProtection="0"/>
    <xf numFmtId="0" fontId="26" fillId="0" borderId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7" fillId="3" borderId="1" applyNumberFormat="0" applyAlignment="0" applyProtection="0"/>
    <xf numFmtId="0" fontId="16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1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4" borderId="7" applyNumberFormat="0" applyFont="0" applyAlignment="0" applyProtection="0"/>
    <xf numFmtId="0" fontId="19" fillId="2" borderId="8" applyNumberFormat="0" applyAlignment="0" applyProtection="0"/>
    <xf numFmtId="9" fontId="2" fillId="0" borderId="0" applyFont="0" applyFill="0" applyBorder="0" applyAlignment="0" applyProtection="0"/>
    <xf numFmtId="9" fontId="25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6" fontId="1" fillId="0" borderId="0"/>
    <xf numFmtId="16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25" fillId="0" borderId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39" fillId="0" borderId="0" applyFont="0" applyBorder="0" applyProtection="0"/>
    <xf numFmtId="0" fontId="39" fillId="0" borderId="0"/>
    <xf numFmtId="0" fontId="40" fillId="20" borderId="12" applyNumberFormat="0" applyAlignment="0" applyProtection="0"/>
    <xf numFmtId="0" fontId="39" fillId="0" borderId="0" applyNumberFormat="0" applyFont="0" applyFill="0" applyBorder="0" applyAlignment="0" applyProtection="0"/>
    <xf numFmtId="171" fontId="39" fillId="0" borderId="0" applyFon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9" fontId="39" fillId="0" borderId="0" applyFont="0" applyBorder="0" applyProtection="0"/>
    <xf numFmtId="9" fontId="39" fillId="0" borderId="0" applyFont="0" applyBorder="0" applyProtection="0"/>
    <xf numFmtId="172" fontId="39" fillId="0" borderId="0" applyFont="0" applyBorder="0" applyProtection="0"/>
    <xf numFmtId="170" fontId="39" fillId="0" borderId="0" applyFont="0" applyBorder="0" applyProtection="0"/>
    <xf numFmtId="170" fontId="39" fillId="0" borderId="0" applyFont="0" applyBorder="0" applyProtection="0"/>
    <xf numFmtId="172" fontId="39" fillId="0" borderId="0" applyFont="0" applyBorder="0" applyProtection="0"/>
  </cellStyleXfs>
  <cellXfs count="171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/>
    <xf numFmtId="4" fontId="3" fillId="0" borderId="0" xfId="0" applyNumberFormat="1" applyFont="1"/>
    <xf numFmtId="44" fontId="3" fillId="0" borderId="0" xfId="38" applyFont="1"/>
    <xf numFmtId="44" fontId="4" fillId="0" borderId="0" xfId="38" applyFont="1"/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0" fontId="5" fillId="0" borderId="10" xfId="0" applyFont="1" applyFill="1" applyBorder="1" applyAlignment="1" applyProtection="1">
      <alignment horizontal="center" vertical="center" wrapText="1"/>
    </xf>
    <xf numFmtId="4" fontId="34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 applyProtection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7" fillId="0" borderId="0" xfId="0" applyFont="1"/>
    <xf numFmtId="10" fontId="5" fillId="0" borderId="10" xfId="60" applyNumberFormat="1" applyFont="1" applyFill="1" applyBorder="1" applyAlignment="1">
      <alignment horizontal="right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31" fillId="0" borderId="0" xfId="0" quotePrefix="1" applyFont="1" applyBorder="1" applyAlignment="1">
      <alignment vertical="distributed" wrapText="1"/>
    </xf>
    <xf numFmtId="0" fontId="33" fillId="0" borderId="0" xfId="0" applyFont="1" applyAlignment="1">
      <alignment vertical="center" wrapText="1"/>
    </xf>
    <xf numFmtId="0" fontId="10" fillId="0" borderId="19" xfId="0" applyFont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43" fillId="0" borderId="0" xfId="0" applyFont="1"/>
    <xf numFmtId="4" fontId="44" fillId="0" borderId="0" xfId="0" applyNumberFormat="1" applyFont="1"/>
    <xf numFmtId="4" fontId="6" fillId="0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44" fontId="37" fillId="19" borderId="27" xfId="38" applyFont="1" applyFill="1" applyBorder="1" applyAlignment="1">
      <alignment horizontal="center" vertical="center" wrapText="1"/>
    </xf>
    <xf numFmtId="44" fontId="37" fillId="19" borderId="29" xfId="38" applyFont="1" applyFill="1" applyBorder="1" applyAlignment="1">
      <alignment horizontal="center" vertical="center" wrapText="1"/>
    </xf>
    <xf numFmtId="4" fontId="6" fillId="19" borderId="31" xfId="38" applyNumberFormat="1" applyFont="1" applyFill="1" applyBorder="1" applyAlignment="1">
      <alignment vertical="center"/>
    </xf>
    <xf numFmtId="0" fontId="6" fillId="19" borderId="31" xfId="0" applyFont="1" applyFill="1" applyBorder="1" applyAlignment="1">
      <alignment vertical="center" wrapText="1"/>
    </xf>
    <xf numFmtId="10" fontId="6" fillId="19" borderId="31" xfId="60" applyNumberFormat="1" applyFont="1" applyFill="1" applyBorder="1" applyAlignment="1">
      <alignment horizontal="center" vertical="center" wrapText="1"/>
    </xf>
    <xf numFmtId="10" fontId="6" fillId="19" borderId="31" xfId="60" applyNumberFormat="1" applyFont="1" applyFill="1" applyBorder="1" applyAlignment="1">
      <alignment horizontal="right" vertical="center"/>
    </xf>
    <xf numFmtId="0" fontId="3" fillId="19" borderId="31" xfId="0" applyFont="1" applyFill="1" applyBorder="1"/>
    <xf numFmtId="0" fontId="5" fillId="19" borderId="31" xfId="0" applyFont="1" applyFill="1" applyBorder="1"/>
    <xf numFmtId="4" fontId="6" fillId="19" borderId="32" xfId="38" applyNumberFormat="1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 textRotation="255"/>
    </xf>
    <xf numFmtId="0" fontId="38" fillId="0" borderId="0" xfId="0" applyFont="1" applyBorder="1" applyAlignment="1">
      <alignment horizontal="center" vertical="center" textRotation="255"/>
    </xf>
    <xf numFmtId="0" fontId="34" fillId="0" borderId="10" xfId="0" applyFont="1" applyFill="1" applyBorder="1" applyAlignment="1">
      <alignment horizontal="left" vertical="center" wrapText="1"/>
    </xf>
    <xf numFmtId="44" fontId="37" fillId="19" borderId="35" xfId="38" applyFont="1" applyFill="1" applyBorder="1" applyAlignment="1">
      <alignment horizontal="center" vertical="center" wrapText="1"/>
    </xf>
    <xf numFmtId="0" fontId="5" fillId="19" borderId="36" xfId="0" applyFont="1" applyFill="1" applyBorder="1"/>
    <xf numFmtId="10" fontId="5" fillId="19" borderId="10" xfId="60" applyNumberFormat="1" applyFont="1" applyFill="1" applyBorder="1" applyAlignment="1">
      <alignment horizontal="right" vertical="center" wrapText="1"/>
    </xf>
    <xf numFmtId="4" fontId="34" fillId="19" borderId="10" xfId="0" applyNumberFormat="1" applyFont="1" applyFill="1" applyBorder="1" applyAlignment="1">
      <alignment horizontal="right" vertical="center"/>
    </xf>
    <xf numFmtId="4" fontId="5" fillId="19" borderId="10" xfId="0" applyNumberFormat="1" applyFont="1" applyFill="1" applyBorder="1" applyAlignment="1">
      <alignment horizontal="right" vertical="center"/>
    </xf>
    <xf numFmtId="0" fontId="34" fillId="17" borderId="14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 applyProtection="1">
      <alignment horizontal="center" vertical="center" wrapText="1"/>
    </xf>
    <xf numFmtId="4" fontId="5" fillId="17" borderId="10" xfId="0" applyNumberFormat="1" applyFont="1" applyFill="1" applyBorder="1" applyAlignment="1">
      <alignment horizontal="center" vertical="center" wrapText="1"/>
    </xf>
    <xf numFmtId="4" fontId="5" fillId="17" borderId="10" xfId="0" applyNumberFormat="1" applyFont="1" applyFill="1" applyBorder="1" applyAlignment="1">
      <alignment horizontal="right" vertical="center" wrapText="1"/>
    </xf>
    <xf numFmtId="4" fontId="5" fillId="17" borderId="10" xfId="0" applyNumberFormat="1" applyFont="1" applyFill="1" applyBorder="1" applyAlignment="1">
      <alignment horizontal="right" vertical="center"/>
    </xf>
    <xf numFmtId="10" fontId="5" fillId="17" borderId="10" xfId="60" applyNumberFormat="1" applyFont="1" applyFill="1" applyBorder="1" applyAlignment="1">
      <alignment horizontal="right" vertical="center"/>
    </xf>
    <xf numFmtId="4" fontId="5" fillId="17" borderId="10" xfId="38" applyNumberFormat="1" applyFont="1" applyFill="1" applyBorder="1" applyAlignment="1">
      <alignment horizontal="right" vertical="center"/>
    </xf>
    <xf numFmtId="10" fontId="5" fillId="17" borderId="10" xfId="60" applyNumberFormat="1" applyFont="1" applyFill="1" applyBorder="1" applyAlignment="1">
      <alignment horizontal="right" vertical="center" wrapText="1"/>
    </xf>
    <xf numFmtId="4" fontId="34" fillId="17" borderId="10" xfId="0" applyNumberFormat="1" applyFont="1" applyFill="1" applyBorder="1" applyAlignment="1">
      <alignment horizontal="right" vertical="center"/>
    </xf>
    <xf numFmtId="4" fontId="5" fillId="19" borderId="10" xfId="0" applyNumberFormat="1" applyFont="1" applyFill="1" applyBorder="1" applyAlignment="1">
      <alignment horizontal="center" vertical="center" wrapText="1"/>
    </xf>
    <xf numFmtId="4" fontId="5" fillId="19" borderId="10" xfId="0" applyNumberFormat="1" applyFont="1" applyFill="1" applyBorder="1" applyAlignment="1">
      <alignment horizontal="right" vertical="center" wrapText="1"/>
    </xf>
    <xf numFmtId="10" fontId="5" fillId="19" borderId="10" xfId="60" applyNumberFormat="1" applyFont="1" applyFill="1" applyBorder="1" applyAlignment="1">
      <alignment horizontal="right" vertical="center"/>
    </xf>
    <xf numFmtId="4" fontId="5" fillId="19" borderId="10" xfId="38" applyNumberFormat="1" applyFont="1" applyFill="1" applyBorder="1" applyAlignment="1">
      <alignment horizontal="right" vertical="center"/>
    </xf>
    <xf numFmtId="4" fontId="6" fillId="19" borderId="17" xfId="0" applyNumberFormat="1" applyFont="1" applyFill="1" applyBorder="1" applyAlignment="1">
      <alignment horizontal="right" vertical="center"/>
    </xf>
    <xf numFmtId="0" fontId="34" fillId="17" borderId="14" xfId="0" applyFont="1" applyFill="1" applyBorder="1" applyAlignment="1">
      <alignment horizontal="center" vertical="center"/>
    </xf>
    <xf numFmtId="10" fontId="6" fillId="19" borderId="10" xfId="60" applyNumberFormat="1" applyFont="1" applyFill="1" applyBorder="1" applyAlignment="1">
      <alignment horizontal="right" vertical="center"/>
    </xf>
    <xf numFmtId="2" fontId="6" fillId="19" borderId="10" xfId="38" applyNumberFormat="1" applyFont="1" applyFill="1" applyBorder="1" applyAlignment="1">
      <alignment horizontal="right" vertical="center"/>
    </xf>
    <xf numFmtId="10" fontId="6" fillId="19" borderId="10" xfId="60" applyNumberFormat="1" applyFont="1" applyFill="1" applyBorder="1" applyAlignment="1">
      <alignment horizontal="right" vertical="center" wrapText="1"/>
    </xf>
    <xf numFmtId="4" fontId="35" fillId="19" borderId="10" xfId="0" applyNumberFormat="1" applyFont="1" applyFill="1" applyBorder="1" applyAlignment="1">
      <alignment horizontal="right" vertical="center"/>
    </xf>
    <xf numFmtId="4" fontId="6" fillId="19" borderId="10" xfId="0" applyNumberFormat="1" applyFont="1" applyFill="1" applyBorder="1" applyAlignment="1">
      <alignment horizontal="right" vertical="center"/>
    </xf>
    <xf numFmtId="0" fontId="35" fillId="19" borderId="14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 applyProtection="1">
      <alignment horizontal="center" vertical="center" wrapText="1"/>
    </xf>
    <xf numFmtId="2" fontId="6" fillId="19" borderId="10" xfId="0" applyNumberFormat="1" applyFont="1" applyFill="1" applyBorder="1" applyAlignment="1" applyProtection="1">
      <alignment horizontal="left" vertical="center" wrapText="1"/>
    </xf>
    <xf numFmtId="0" fontId="35" fillId="19" borderId="14" xfId="0" applyFont="1" applyFill="1" applyBorder="1" applyAlignment="1">
      <alignment horizontal="center" vertical="center"/>
    </xf>
    <xf numFmtId="2" fontId="5" fillId="17" borderId="10" xfId="0" applyNumberFormat="1" applyFont="1" applyFill="1" applyBorder="1" applyAlignment="1" applyProtection="1">
      <alignment horizontal="center" vertical="center" wrapText="1"/>
    </xf>
    <xf numFmtId="0" fontId="6" fillId="19" borderId="37" xfId="0" applyFont="1" applyFill="1" applyBorder="1" applyAlignment="1">
      <alignment horizontal="center" vertical="center"/>
    </xf>
    <xf numFmtId="0" fontId="6" fillId="19" borderId="38" xfId="0" applyFont="1" applyFill="1" applyBorder="1" applyAlignment="1">
      <alignment horizontal="center" vertical="center"/>
    </xf>
    <xf numFmtId="0" fontId="6" fillId="19" borderId="38" xfId="0" applyFont="1" applyFill="1" applyBorder="1" applyAlignment="1" applyProtection="1">
      <alignment horizontal="center" vertical="center" wrapText="1"/>
    </xf>
    <xf numFmtId="0" fontId="6" fillId="19" borderId="38" xfId="0" applyFont="1" applyFill="1" applyBorder="1" applyAlignment="1">
      <alignment horizontal="left" vertical="center" wrapText="1"/>
    </xf>
    <xf numFmtId="2" fontId="6" fillId="19" borderId="38" xfId="0" applyNumberFormat="1" applyFont="1" applyFill="1" applyBorder="1" applyAlignment="1">
      <alignment horizontal="center" vertical="center"/>
    </xf>
    <xf numFmtId="0" fontId="6" fillId="19" borderId="38" xfId="0" applyFont="1" applyFill="1" applyBorder="1" applyAlignment="1">
      <alignment horizontal="center" vertical="center" wrapText="1"/>
    </xf>
    <xf numFmtId="10" fontId="5" fillId="19" borderId="38" xfId="60" applyNumberFormat="1" applyFont="1" applyFill="1" applyBorder="1" applyAlignment="1">
      <alignment horizontal="right" vertical="center" wrapText="1"/>
    </xf>
    <xf numFmtId="4" fontId="34" fillId="19" borderId="38" xfId="0" applyNumberFormat="1" applyFont="1" applyFill="1" applyBorder="1" applyAlignment="1">
      <alignment horizontal="right" vertical="center"/>
    </xf>
    <xf numFmtId="4" fontId="5" fillId="19" borderId="38" xfId="0" applyNumberFormat="1" applyFont="1" applyFill="1" applyBorder="1" applyAlignment="1">
      <alignment horizontal="right" vertical="center"/>
    </xf>
    <xf numFmtId="4" fontId="6" fillId="19" borderId="39" xfId="38" applyNumberFormat="1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 applyProtection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2" fontId="6" fillId="17" borderId="10" xfId="0" applyNumberFormat="1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 wrapText="1"/>
    </xf>
    <xf numFmtId="2" fontId="6" fillId="17" borderId="10" xfId="0" applyNumberFormat="1" applyFont="1" applyFill="1" applyBorder="1" applyAlignment="1">
      <alignment horizontal="center" vertical="center" wrapText="1"/>
    </xf>
    <xf numFmtId="44" fontId="6" fillId="17" borderId="10" xfId="38" applyFont="1" applyFill="1" applyBorder="1" applyAlignment="1">
      <alignment horizontal="center" vertical="center" wrapText="1"/>
    </xf>
    <xf numFmtId="4" fontId="5" fillId="17" borderId="10" xfId="38" applyNumberFormat="1" applyFont="1" applyFill="1" applyBorder="1" applyAlignment="1">
      <alignment horizontal="center" vertical="center" wrapText="1"/>
    </xf>
    <xf numFmtId="4" fontId="6" fillId="0" borderId="17" xfId="38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17" borderId="10" xfId="0" applyNumberFormat="1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left" vertical="center" wrapText="1"/>
    </xf>
    <xf numFmtId="0" fontId="6" fillId="19" borderId="14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left" vertical="center" wrapText="1"/>
    </xf>
    <xf numFmtId="4" fontId="5" fillId="19" borderId="10" xfId="0" applyNumberFormat="1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2" fontId="6" fillId="19" borderId="10" xfId="0" applyNumberFormat="1" applyFont="1" applyFill="1" applyBorder="1" applyAlignment="1">
      <alignment horizontal="center" vertical="center" wrapText="1"/>
    </xf>
    <xf numFmtId="44" fontId="6" fillId="19" borderId="10" xfId="38" applyFont="1" applyFill="1" applyBorder="1" applyAlignment="1">
      <alignment horizontal="center" vertical="center" wrapText="1"/>
    </xf>
    <xf numFmtId="4" fontId="5" fillId="19" borderId="10" xfId="38" applyNumberFormat="1" applyFont="1" applyFill="1" applyBorder="1" applyAlignment="1">
      <alignment horizontal="center" vertical="center" wrapText="1"/>
    </xf>
    <xf numFmtId="4" fontId="6" fillId="19" borderId="17" xfId="38" applyNumberFormat="1" applyFont="1" applyFill="1" applyBorder="1" applyAlignment="1">
      <alignment horizontal="center" vertical="center" wrapText="1"/>
    </xf>
    <xf numFmtId="4" fontId="5" fillId="0" borderId="10" xfId="38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 applyProtection="1">
      <alignment vertical="center"/>
    </xf>
    <xf numFmtId="0" fontId="35" fillId="19" borderId="10" xfId="0" applyFont="1" applyFill="1" applyBorder="1" applyAlignment="1" applyProtection="1">
      <alignment horizontal="left" vertical="center"/>
    </xf>
    <xf numFmtId="4" fontId="6" fillId="19" borderId="17" xfId="38" applyNumberFormat="1" applyFont="1" applyFill="1" applyBorder="1" applyAlignment="1">
      <alignment horizontal="right" vertical="center" wrapText="1"/>
    </xf>
    <xf numFmtId="0" fontId="34" fillId="17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5" fillId="19" borderId="10" xfId="0" applyFont="1" applyFill="1" applyBorder="1" applyAlignment="1">
      <alignment horizontal="center" vertical="center"/>
    </xf>
    <xf numFmtId="0" fontId="34" fillId="17" borderId="10" xfId="0" applyFont="1" applyFill="1" applyBorder="1" applyAlignment="1">
      <alignment horizontal="center" vertical="center"/>
    </xf>
    <xf numFmtId="169" fontId="34" fillId="0" borderId="26" xfId="0" applyNumberFormat="1" applyFont="1" applyFill="1" applyBorder="1" applyAlignment="1">
      <alignment horizontal="center" vertical="center"/>
    </xf>
    <xf numFmtId="169" fontId="34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 wrapText="1"/>
    </xf>
    <xf numFmtId="2" fontId="5" fillId="0" borderId="27" xfId="0" applyNumberFormat="1" applyFont="1" applyFill="1" applyBorder="1" applyAlignment="1" applyProtection="1">
      <alignment horizontal="left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right" vertical="center" wrapText="1"/>
    </xf>
    <xf numFmtId="4" fontId="34" fillId="0" borderId="27" xfId="0" applyNumberFormat="1" applyFont="1" applyFill="1" applyBorder="1" applyAlignment="1">
      <alignment horizontal="right" vertical="center"/>
    </xf>
    <xf numFmtId="10" fontId="5" fillId="0" borderId="27" xfId="60" applyNumberFormat="1" applyFont="1" applyFill="1" applyBorder="1" applyAlignment="1">
      <alignment horizontal="right" vertical="center"/>
    </xf>
    <xf numFmtId="2" fontId="5" fillId="0" borderId="27" xfId="38" applyNumberFormat="1" applyFont="1" applyFill="1" applyBorder="1" applyAlignment="1">
      <alignment vertical="center"/>
    </xf>
    <xf numFmtId="168" fontId="5" fillId="0" borderId="27" xfId="6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vertical="center"/>
    </xf>
    <xf numFmtId="0" fontId="5" fillId="0" borderId="29" xfId="0" applyFont="1" applyFill="1" applyBorder="1"/>
    <xf numFmtId="0" fontId="4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18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7" fillId="19" borderId="21" xfId="0" applyFont="1" applyFill="1" applyBorder="1" applyAlignment="1" applyProtection="1">
      <alignment horizontal="center" vertical="center" wrapText="1"/>
    </xf>
    <xf numFmtId="0" fontId="37" fillId="19" borderId="27" xfId="0" applyFont="1" applyFill="1" applyBorder="1" applyAlignment="1" applyProtection="1">
      <alignment horizontal="center" vertical="center" wrapText="1"/>
    </xf>
    <xf numFmtId="0" fontId="37" fillId="19" borderId="21" xfId="0" applyFont="1" applyFill="1" applyBorder="1" applyAlignment="1">
      <alignment horizontal="center" vertical="center" wrapText="1"/>
    </xf>
    <xf numFmtId="0" fontId="37" fillId="19" borderId="27" xfId="0" applyFont="1" applyFill="1" applyBorder="1" applyAlignment="1">
      <alignment horizontal="center" vertical="center" wrapText="1"/>
    </xf>
    <xf numFmtId="2" fontId="37" fillId="19" borderId="10" xfId="0" applyNumberFormat="1" applyFont="1" applyFill="1" applyBorder="1" applyAlignment="1">
      <alignment horizontal="center" vertical="center"/>
    </xf>
    <xf numFmtId="2" fontId="37" fillId="19" borderId="27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 textRotation="255"/>
    </xf>
    <xf numFmtId="0" fontId="38" fillId="0" borderId="0" xfId="0" applyFont="1" applyBorder="1" applyAlignment="1">
      <alignment horizontal="center" vertical="center" textRotation="255"/>
    </xf>
    <xf numFmtId="44" fontId="37" fillId="19" borderId="23" xfId="38" applyFont="1" applyFill="1" applyBorder="1" applyAlignment="1">
      <alignment horizontal="center" vertical="center" wrapText="1"/>
    </xf>
    <xf numFmtId="44" fontId="37" fillId="19" borderId="11" xfId="38" applyFont="1" applyFill="1" applyBorder="1" applyAlignment="1">
      <alignment horizontal="center" vertical="center" wrapText="1"/>
    </xf>
    <xf numFmtId="44" fontId="37" fillId="19" borderId="24" xfId="38" applyFont="1" applyFill="1" applyBorder="1" applyAlignment="1">
      <alignment horizontal="center" vertical="center" wrapText="1"/>
    </xf>
    <xf numFmtId="2" fontId="37" fillId="19" borderId="25" xfId="0" applyNumberFormat="1" applyFont="1" applyFill="1" applyBorder="1" applyAlignment="1">
      <alignment horizontal="center" vertical="center"/>
    </xf>
    <xf numFmtId="2" fontId="37" fillId="19" borderId="28" xfId="0" applyNumberFormat="1" applyFont="1" applyFill="1" applyBorder="1" applyAlignment="1">
      <alignment horizontal="center" vertical="center"/>
    </xf>
    <xf numFmtId="0" fontId="31" fillId="0" borderId="0" xfId="0" quotePrefix="1" applyFont="1" applyBorder="1" applyAlignment="1">
      <alignment horizontal="left" vertical="center" wrapText="1"/>
    </xf>
    <xf numFmtId="0" fontId="37" fillId="19" borderId="20" xfId="0" applyFont="1" applyFill="1" applyBorder="1" applyAlignment="1">
      <alignment horizontal="center" vertical="center"/>
    </xf>
    <xf numFmtId="0" fontId="37" fillId="19" borderId="26" xfId="0" applyFont="1" applyFill="1" applyBorder="1" applyAlignment="1">
      <alignment horizontal="center" vertical="center"/>
    </xf>
    <xf numFmtId="0" fontId="6" fillId="19" borderId="30" xfId="0" applyFont="1" applyFill="1" applyBorder="1" applyAlignment="1">
      <alignment horizontal="center" vertical="center" wrapText="1"/>
    </xf>
    <xf numFmtId="0" fontId="6" fillId="19" borderId="33" xfId="0" applyFont="1" applyFill="1" applyBorder="1" applyAlignment="1">
      <alignment horizontal="center" vertical="center" wrapText="1"/>
    </xf>
    <xf numFmtId="0" fontId="6" fillId="19" borderId="31" xfId="0" applyFont="1" applyFill="1" applyBorder="1" applyAlignment="1">
      <alignment horizontal="center" vertical="center" wrapText="1"/>
    </xf>
    <xf numFmtId="0" fontId="37" fillId="19" borderId="10" xfId="0" applyFont="1" applyFill="1" applyBorder="1" applyAlignment="1">
      <alignment horizontal="center" vertical="center" wrapText="1"/>
    </xf>
    <xf numFmtId="4" fontId="33" fillId="0" borderId="11" xfId="0" applyNumberFormat="1" applyFont="1" applyBorder="1" applyAlignment="1">
      <alignment horizontal="left" vertical="center"/>
    </xf>
    <xf numFmtId="4" fontId="33" fillId="0" borderId="0" xfId="0" applyNumberFormat="1" applyFont="1" applyAlignment="1">
      <alignment horizontal="left" vertical="center"/>
    </xf>
    <xf numFmtId="0" fontId="37" fillId="19" borderId="18" xfId="0" applyFont="1" applyFill="1" applyBorder="1" applyAlignment="1">
      <alignment horizontal="center" vertical="center" wrapText="1"/>
    </xf>
    <xf numFmtId="0" fontId="37" fillId="19" borderId="15" xfId="0" applyFont="1" applyFill="1" applyBorder="1" applyAlignment="1">
      <alignment horizontal="center" vertical="center" wrapText="1"/>
    </xf>
    <xf numFmtId="0" fontId="37" fillId="19" borderId="16" xfId="0" applyFont="1" applyFill="1" applyBorder="1" applyAlignment="1">
      <alignment horizontal="center" vertical="center" wrapText="1"/>
    </xf>
    <xf numFmtId="4" fontId="37" fillId="19" borderId="21" xfId="38" applyNumberFormat="1" applyFont="1" applyFill="1" applyBorder="1" applyAlignment="1">
      <alignment horizontal="center" vertical="center"/>
    </xf>
    <xf numFmtId="4" fontId="37" fillId="19" borderId="34" xfId="38" applyNumberFormat="1" applyFont="1" applyFill="1" applyBorder="1" applyAlignment="1">
      <alignment horizontal="center" vertical="center"/>
    </xf>
    <xf numFmtId="4" fontId="37" fillId="19" borderId="22" xfId="38" applyNumberFormat="1" applyFont="1" applyFill="1" applyBorder="1" applyAlignment="1">
      <alignment horizontal="center" vertical="center"/>
    </xf>
    <xf numFmtId="2" fontId="37" fillId="19" borderId="10" xfId="0" applyNumberFormat="1" applyFont="1" applyFill="1" applyBorder="1" applyAlignment="1">
      <alignment horizontal="center" vertical="center" wrapText="1"/>
    </xf>
    <xf numFmtId="2" fontId="37" fillId="19" borderId="27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</cellXfs>
  <cellStyles count="9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f1" xfId="81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Graphics" xfId="82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" xfId="83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2 2" xfId="84"/>
    <cellStyle name="Normal 2 3" xfId="85"/>
    <cellStyle name="Normal 3" xfId="53"/>
    <cellStyle name="Normal 3 2" xfId="54"/>
    <cellStyle name="Normal 4" xfId="55"/>
    <cellStyle name="Normal 5" xfId="56"/>
    <cellStyle name="Normal 6" xfId="57"/>
    <cellStyle name="Normal 7" xfId="80"/>
    <cellStyle name="Note" xfId="58"/>
    <cellStyle name="Output" xfId="59"/>
    <cellStyle name="Porcentagem" xfId="60" builtinId="5"/>
    <cellStyle name="Porcentagem 2" xfId="61"/>
    <cellStyle name="Porcentagem 2 2" xfId="62"/>
    <cellStyle name="Porcentagem 3" xfId="78"/>
    <cellStyle name="Porcentagem 3 2" xfId="86"/>
    <cellStyle name="Porcentagem 4" xfId="87"/>
    <cellStyle name="Separador de milhares 10 2" xfId="63"/>
    <cellStyle name="Separador de milhares 13 2" xfId="64"/>
    <cellStyle name="Separador de milhares 15 2" xfId="65"/>
    <cellStyle name="Separador de milhares 2" xfId="79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Vírgula 2 2" xfId="88"/>
    <cellStyle name="Vírgula 3" xfId="89"/>
    <cellStyle name="Vírgula 3 2" xfId="90"/>
    <cellStyle name="Vírgula 3 3" xfId="91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Normal="100" workbookViewId="0">
      <selection activeCell="D8" sqref="D8"/>
    </sheetView>
  </sheetViews>
  <sheetFormatPr defaultRowHeight="15.75"/>
  <cols>
    <col min="1" max="1" width="6.7109375" style="1" bestFit="1" customWidth="1"/>
    <col min="2" max="2" width="13.28515625" style="1" customWidth="1"/>
    <col min="3" max="3" width="13.7109375" style="1" customWidth="1"/>
    <col min="4" max="4" width="45.28515625" style="2" customWidth="1"/>
    <col min="5" max="5" width="10.85546875" style="4" bestFit="1" customWidth="1"/>
    <col min="6" max="6" width="9" style="4" bestFit="1" customWidth="1"/>
    <col min="7" max="7" width="10.42578125" style="4" customWidth="1"/>
    <col min="8" max="8" width="11.28515625" style="4" bestFit="1" customWidth="1"/>
    <col min="9" max="9" width="11.28515625" style="7" customWidth="1"/>
    <col min="10" max="10" width="10.42578125" style="8" customWidth="1"/>
    <col min="11" max="11" width="10.7109375" style="3" bestFit="1" customWidth="1"/>
    <col min="12" max="12" width="11.28515625" style="3" bestFit="1" customWidth="1"/>
    <col min="13" max="13" width="10.140625" style="3" bestFit="1" customWidth="1"/>
    <col min="14" max="14" width="12.7109375" style="3" bestFit="1" customWidth="1"/>
    <col min="15" max="19" width="9.140625" style="3"/>
    <col min="20" max="20" width="9.140625" style="3" customWidth="1"/>
    <col min="21" max="16384" width="9.140625" style="3"/>
  </cols>
  <sheetData>
    <row r="1" spans="1:14" ht="15" customHeight="1">
      <c r="A1" s="132" t="s">
        <v>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5.75" customHeight="1">
      <c r="A2" s="134" t="s">
        <v>26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">
      <c r="A3" s="131" t="s">
        <v>376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">
      <c r="A4" s="170" t="s">
        <v>25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5" customHeight="1">
      <c r="A5" s="133" t="s">
        <v>31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5" customHeight="1">
      <c r="A6" s="133" t="s">
        <v>32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5.75" customHeight="1">
      <c r="J7" s="16"/>
      <c r="K7" s="28"/>
      <c r="L7" s="28"/>
      <c r="M7" s="28"/>
      <c r="N7" s="29"/>
    </row>
    <row r="8" spans="1:14" ht="15.75" customHeight="1" thickBot="1">
      <c r="A8" s="3"/>
      <c r="B8" s="3"/>
      <c r="C8" s="3"/>
      <c r="D8" s="3"/>
      <c r="E8" s="3"/>
      <c r="F8" s="3"/>
      <c r="G8" s="3"/>
      <c r="H8" s="3"/>
      <c r="I8" s="20"/>
      <c r="J8" s="20"/>
      <c r="K8" s="20"/>
      <c r="L8" s="5"/>
      <c r="M8" s="5"/>
    </row>
    <row r="9" spans="1:14" ht="15.75" customHeight="1" thickTop="1" thickBot="1">
      <c r="A9" s="9"/>
      <c r="B9" s="9"/>
      <c r="C9" s="9"/>
      <c r="D9" s="10"/>
      <c r="E9" s="162" t="s">
        <v>19</v>
      </c>
      <c r="F9" s="163"/>
      <c r="G9" s="163"/>
      <c r="H9" s="163"/>
      <c r="I9" s="164"/>
      <c r="J9" s="165" t="s">
        <v>15</v>
      </c>
      <c r="K9" s="165"/>
      <c r="L9" s="165"/>
      <c r="M9" s="166"/>
      <c r="N9" s="167"/>
    </row>
    <row r="10" spans="1:14" ht="15.75" customHeight="1" thickTop="1">
      <c r="A10" s="154" t="s">
        <v>0</v>
      </c>
      <c r="B10" s="139" t="s">
        <v>164</v>
      </c>
      <c r="C10" s="139" t="s">
        <v>165</v>
      </c>
      <c r="D10" s="141" t="s">
        <v>1</v>
      </c>
      <c r="E10" s="143" t="s">
        <v>23</v>
      </c>
      <c r="F10" s="151" t="s">
        <v>24</v>
      </c>
      <c r="G10" s="159" t="s">
        <v>8</v>
      </c>
      <c r="H10" s="159" t="s">
        <v>9</v>
      </c>
      <c r="I10" s="159" t="s">
        <v>10</v>
      </c>
      <c r="J10" s="168" t="s">
        <v>11</v>
      </c>
      <c r="K10" s="148" t="s">
        <v>12</v>
      </c>
      <c r="L10" s="149"/>
      <c r="M10" s="149"/>
      <c r="N10" s="150"/>
    </row>
    <row r="11" spans="1:14" ht="22.5" customHeight="1">
      <c r="A11" s="155"/>
      <c r="B11" s="140"/>
      <c r="C11" s="140"/>
      <c r="D11" s="142"/>
      <c r="E11" s="144"/>
      <c r="F11" s="152"/>
      <c r="G11" s="142"/>
      <c r="H11" s="142"/>
      <c r="I11" s="142"/>
      <c r="J11" s="169"/>
      <c r="K11" s="32" t="s">
        <v>2</v>
      </c>
      <c r="L11" s="32" t="s">
        <v>13</v>
      </c>
      <c r="M11" s="44" t="s">
        <v>0</v>
      </c>
      <c r="N11" s="33" t="s">
        <v>5</v>
      </c>
    </row>
    <row r="12" spans="1:14" ht="15">
      <c r="A12" s="74">
        <v>1</v>
      </c>
      <c r="B12" s="75"/>
      <c r="C12" s="76"/>
      <c r="D12" s="77" t="s">
        <v>236</v>
      </c>
      <c r="E12" s="78"/>
      <c r="F12" s="78"/>
      <c r="G12" s="79"/>
      <c r="H12" s="79"/>
      <c r="I12" s="79"/>
      <c r="J12" s="80"/>
      <c r="K12" s="81"/>
      <c r="L12" s="82"/>
      <c r="M12" s="82"/>
      <c r="N12" s="83">
        <f>SUM(M13:M21)</f>
        <v>48756.644362799991</v>
      </c>
    </row>
    <row r="13" spans="1:14" ht="15">
      <c r="A13" s="84" t="s">
        <v>33</v>
      </c>
      <c r="B13" s="85"/>
      <c r="C13" s="86"/>
      <c r="D13" s="87" t="s">
        <v>237</v>
      </c>
      <c r="E13" s="88"/>
      <c r="F13" s="88"/>
      <c r="G13" s="89"/>
      <c r="H13" s="89"/>
      <c r="I13" s="89"/>
      <c r="J13" s="90"/>
      <c r="K13" s="91"/>
      <c r="L13" s="91"/>
      <c r="M13" s="92">
        <f>SUM(L14:L16)</f>
        <v>41393.334659999993</v>
      </c>
      <c r="N13" s="93"/>
    </row>
    <row r="14" spans="1:14" ht="15">
      <c r="A14" s="27" t="s">
        <v>34</v>
      </c>
      <c r="B14" s="94" t="s">
        <v>166</v>
      </c>
      <c r="C14" s="11" t="s">
        <v>167</v>
      </c>
      <c r="D14" s="95" t="s">
        <v>238</v>
      </c>
      <c r="E14" s="96" t="s">
        <v>371</v>
      </c>
      <c r="F14" s="14" t="s">
        <v>372</v>
      </c>
      <c r="G14" s="15">
        <v>233.94</v>
      </c>
      <c r="H14" s="17">
        <v>0.26300000000000001</v>
      </c>
      <c r="I14" s="15">
        <f>G14*(1+H14)</f>
        <v>295.46621999999996</v>
      </c>
      <c r="J14" s="17">
        <f>$J$146</f>
        <v>0</v>
      </c>
      <c r="K14" s="12">
        <f t="shared" ref="K14" si="0">I14*(1-J14)</f>
        <v>295.46621999999996</v>
      </c>
      <c r="L14" s="14">
        <f t="shared" ref="L14" si="1">F14*K14</f>
        <v>295.46621999999996</v>
      </c>
      <c r="M14" s="14"/>
      <c r="N14" s="93"/>
    </row>
    <row r="15" spans="1:14" ht="33.75">
      <c r="A15" s="27" t="s">
        <v>35</v>
      </c>
      <c r="B15" s="94" t="s">
        <v>168</v>
      </c>
      <c r="C15" s="11">
        <v>90777</v>
      </c>
      <c r="D15" s="95" t="s">
        <v>239</v>
      </c>
      <c r="E15" s="96" t="s">
        <v>373</v>
      </c>
      <c r="F15" s="14">
        <v>220</v>
      </c>
      <c r="G15" s="15">
        <v>90.68</v>
      </c>
      <c r="H15" s="17">
        <v>0.26300000000000001</v>
      </c>
      <c r="I15" s="15">
        <f t="shared" ref="I15:I16" si="2">G15*(1+H15)</f>
        <v>114.52884</v>
      </c>
      <c r="J15" s="17">
        <f t="shared" ref="J15:J16" si="3">$J$146</f>
        <v>0</v>
      </c>
      <c r="K15" s="12">
        <f t="shared" ref="K15:K16" si="4">I15*(1-J15)</f>
        <v>114.52884</v>
      </c>
      <c r="L15" s="14">
        <f t="shared" ref="L15:L16" si="5">F15*K15</f>
        <v>25196.344799999999</v>
      </c>
      <c r="M15" s="14"/>
      <c r="N15" s="93"/>
    </row>
    <row r="16" spans="1:14" ht="22.5">
      <c r="A16" s="27" t="s">
        <v>36</v>
      </c>
      <c r="B16" s="94" t="s">
        <v>168</v>
      </c>
      <c r="C16" s="11">
        <v>93572</v>
      </c>
      <c r="D16" s="95" t="s">
        <v>240</v>
      </c>
      <c r="E16" s="96" t="s">
        <v>374</v>
      </c>
      <c r="F16" s="14">
        <v>2</v>
      </c>
      <c r="G16" s="15">
        <v>6295.14</v>
      </c>
      <c r="H16" s="17">
        <v>0.26300000000000001</v>
      </c>
      <c r="I16" s="15">
        <f t="shared" si="2"/>
        <v>7950.7618199999997</v>
      </c>
      <c r="J16" s="17">
        <f t="shared" si="3"/>
        <v>0</v>
      </c>
      <c r="K16" s="12">
        <f t="shared" si="4"/>
        <v>7950.7618199999997</v>
      </c>
      <c r="L16" s="14">
        <f t="shared" si="5"/>
        <v>15901.523639999999</v>
      </c>
      <c r="M16" s="14"/>
      <c r="N16" s="93"/>
    </row>
    <row r="17" spans="1:14" ht="15">
      <c r="A17" s="84" t="s">
        <v>37</v>
      </c>
      <c r="B17" s="85"/>
      <c r="C17" s="50"/>
      <c r="D17" s="87" t="s">
        <v>241</v>
      </c>
      <c r="E17" s="97"/>
      <c r="F17" s="53"/>
      <c r="G17" s="52"/>
      <c r="H17" s="89"/>
      <c r="I17" s="89"/>
      <c r="J17" s="90"/>
      <c r="K17" s="91"/>
      <c r="L17" s="91"/>
      <c r="M17" s="92">
        <f>SUM(L18)</f>
        <v>1904.9637023999999</v>
      </c>
      <c r="N17" s="93"/>
    </row>
    <row r="18" spans="1:14" ht="22.5">
      <c r="A18" s="27" t="s">
        <v>38</v>
      </c>
      <c r="B18" s="94" t="s">
        <v>169</v>
      </c>
      <c r="C18" s="11">
        <v>16500</v>
      </c>
      <c r="D18" s="95" t="s">
        <v>242</v>
      </c>
      <c r="E18" s="96" t="s">
        <v>20</v>
      </c>
      <c r="F18" s="14">
        <v>4.32</v>
      </c>
      <c r="G18" s="15">
        <v>349.14</v>
      </c>
      <c r="H18" s="17">
        <v>0.26300000000000001</v>
      </c>
      <c r="I18" s="15">
        <f>G18*(1+H18)</f>
        <v>440.96381999999994</v>
      </c>
      <c r="J18" s="17">
        <f>$J$146</f>
        <v>0</v>
      </c>
      <c r="K18" s="12">
        <f t="shared" ref="K18" si="6">I18*(1-J18)</f>
        <v>440.96381999999994</v>
      </c>
      <c r="L18" s="14">
        <f t="shared" ref="L18" si="7">F18*K18</f>
        <v>1904.9637023999999</v>
      </c>
      <c r="M18" s="14"/>
      <c r="N18" s="93"/>
    </row>
    <row r="19" spans="1:14" ht="15">
      <c r="A19" s="84" t="s">
        <v>39</v>
      </c>
      <c r="B19" s="85"/>
      <c r="C19" s="50"/>
      <c r="D19" s="98" t="s">
        <v>243</v>
      </c>
      <c r="E19" s="97"/>
      <c r="F19" s="53"/>
      <c r="G19" s="52"/>
      <c r="H19" s="89"/>
      <c r="I19" s="89"/>
      <c r="J19" s="90"/>
      <c r="K19" s="91"/>
      <c r="L19" s="91"/>
      <c r="M19" s="92">
        <f>SUM(L20)</f>
        <v>5132.3909604</v>
      </c>
      <c r="N19" s="93"/>
    </row>
    <row r="20" spans="1:14" ht="15">
      <c r="A20" s="27" t="s">
        <v>40</v>
      </c>
      <c r="B20" s="94" t="s">
        <v>169</v>
      </c>
      <c r="C20" s="11" t="s">
        <v>170</v>
      </c>
      <c r="D20" s="95" t="s">
        <v>244</v>
      </c>
      <c r="E20" s="96" t="s">
        <v>20</v>
      </c>
      <c r="F20" s="14">
        <v>443.63</v>
      </c>
      <c r="G20" s="15">
        <v>9.16</v>
      </c>
      <c r="H20" s="17">
        <v>0.26300000000000001</v>
      </c>
      <c r="I20" s="15">
        <f>G20*(1+H20)</f>
        <v>11.56908</v>
      </c>
      <c r="J20" s="17">
        <f>$J$146</f>
        <v>0</v>
      </c>
      <c r="K20" s="12">
        <f t="shared" ref="K20" si="8">I20*(1-J20)</f>
        <v>11.56908</v>
      </c>
      <c r="L20" s="14">
        <f t="shared" ref="L20" si="9">F20*K20</f>
        <v>5132.3909604</v>
      </c>
      <c r="M20" s="14"/>
      <c r="N20" s="93"/>
    </row>
    <row r="21" spans="1:14" ht="15">
      <c r="A21" s="84" t="s">
        <v>41</v>
      </c>
      <c r="B21" s="85"/>
      <c r="C21" s="50"/>
      <c r="D21" s="98" t="s">
        <v>245</v>
      </c>
      <c r="E21" s="97"/>
      <c r="F21" s="53"/>
      <c r="G21" s="52"/>
      <c r="H21" s="89"/>
      <c r="I21" s="89"/>
      <c r="J21" s="90"/>
      <c r="K21" s="91"/>
      <c r="L21" s="91"/>
      <c r="M21" s="92">
        <f>SUM(L22)</f>
        <v>325.95503999999994</v>
      </c>
      <c r="N21" s="93"/>
    </row>
    <row r="22" spans="1:14" ht="22.5">
      <c r="A22" s="27" t="s">
        <v>42</v>
      </c>
      <c r="B22" s="94" t="s">
        <v>169</v>
      </c>
      <c r="C22" s="11">
        <v>18504</v>
      </c>
      <c r="D22" s="95" t="s">
        <v>246</v>
      </c>
      <c r="E22" s="96" t="s">
        <v>374</v>
      </c>
      <c r="F22" s="14">
        <v>2</v>
      </c>
      <c r="G22" s="15">
        <v>129.04</v>
      </c>
      <c r="H22" s="17">
        <v>0.26300000000000001</v>
      </c>
      <c r="I22" s="15">
        <f>G22*(1+H22)</f>
        <v>162.97751999999997</v>
      </c>
      <c r="J22" s="17">
        <f>$J$146</f>
        <v>0</v>
      </c>
      <c r="K22" s="12">
        <f t="shared" ref="K22" si="10">I22*(1-J22)</f>
        <v>162.97751999999997</v>
      </c>
      <c r="L22" s="14">
        <f t="shared" ref="L22" si="11">F22*K22</f>
        <v>325.95503999999994</v>
      </c>
      <c r="M22" s="14"/>
      <c r="N22" s="93"/>
    </row>
    <row r="23" spans="1:14" ht="15">
      <c r="A23" s="99">
        <v>2</v>
      </c>
      <c r="B23" s="100"/>
      <c r="C23" s="70"/>
      <c r="D23" s="101" t="s">
        <v>247</v>
      </c>
      <c r="E23" s="102"/>
      <c r="F23" s="48"/>
      <c r="G23" s="59"/>
      <c r="H23" s="103"/>
      <c r="I23" s="103"/>
      <c r="J23" s="104"/>
      <c r="K23" s="105"/>
      <c r="L23" s="105"/>
      <c r="M23" s="106"/>
      <c r="N23" s="107">
        <f>SUM(M24:M37)</f>
        <v>21221.624079929101</v>
      </c>
    </row>
    <row r="24" spans="1:14" ht="15">
      <c r="A24" s="84" t="s">
        <v>43</v>
      </c>
      <c r="B24" s="85"/>
      <c r="C24" s="50"/>
      <c r="D24" s="87" t="s">
        <v>248</v>
      </c>
      <c r="E24" s="97"/>
      <c r="F24" s="53"/>
      <c r="G24" s="52"/>
      <c r="H24" s="89"/>
      <c r="I24" s="89"/>
      <c r="J24" s="90"/>
      <c r="K24" s="91"/>
      <c r="L24" s="91"/>
      <c r="M24" s="92">
        <f>SUM(L25:L36)</f>
        <v>17143.815927545551</v>
      </c>
      <c r="N24" s="93"/>
    </row>
    <row r="25" spans="1:14" ht="22.5">
      <c r="A25" s="27" t="s">
        <v>44</v>
      </c>
      <c r="B25" s="94" t="s">
        <v>168</v>
      </c>
      <c r="C25" s="11" t="s">
        <v>171</v>
      </c>
      <c r="D25" s="95" t="s">
        <v>249</v>
      </c>
      <c r="E25" s="96" t="s">
        <v>371</v>
      </c>
      <c r="F25" s="14">
        <v>20.160000000000004</v>
      </c>
      <c r="G25" s="15">
        <v>9.24</v>
      </c>
      <c r="H25" s="17">
        <v>0.26300000000000001</v>
      </c>
      <c r="I25" s="15">
        <f t="shared" ref="I25:I36" si="12">G25*(1+H25)</f>
        <v>11.670119999999999</v>
      </c>
      <c r="J25" s="17">
        <f t="shared" ref="J25:J36" si="13">$J$146</f>
        <v>0</v>
      </c>
      <c r="K25" s="12">
        <f t="shared" ref="K25:K36" si="14">I25*(1-J25)</f>
        <v>11.670119999999999</v>
      </c>
      <c r="L25" s="14">
        <f t="shared" ref="L25:L36" si="15">F25*K25</f>
        <v>235.26961920000002</v>
      </c>
      <c r="M25" s="108"/>
      <c r="N25" s="93"/>
    </row>
    <row r="26" spans="1:14" ht="22.5">
      <c r="A26" s="27" t="s">
        <v>45</v>
      </c>
      <c r="B26" s="94" t="s">
        <v>168</v>
      </c>
      <c r="C26" s="11" t="s">
        <v>172</v>
      </c>
      <c r="D26" s="95" t="s">
        <v>250</v>
      </c>
      <c r="E26" s="96" t="s">
        <v>20</v>
      </c>
      <c r="F26" s="14">
        <v>59.469700000000003</v>
      </c>
      <c r="G26" s="15">
        <v>34.75</v>
      </c>
      <c r="H26" s="17">
        <v>0.26300000000000001</v>
      </c>
      <c r="I26" s="15">
        <f t="shared" si="12"/>
        <v>43.889249999999997</v>
      </c>
      <c r="J26" s="17">
        <f t="shared" si="13"/>
        <v>0</v>
      </c>
      <c r="K26" s="12">
        <f t="shared" si="14"/>
        <v>43.889249999999997</v>
      </c>
      <c r="L26" s="14">
        <f t="shared" si="15"/>
        <v>2610.0805307249998</v>
      </c>
      <c r="M26" s="108"/>
      <c r="N26" s="93"/>
    </row>
    <row r="27" spans="1:14" ht="22.5">
      <c r="A27" s="27" t="s">
        <v>46</v>
      </c>
      <c r="B27" s="94" t="s">
        <v>168</v>
      </c>
      <c r="C27" s="11" t="s">
        <v>173</v>
      </c>
      <c r="D27" s="95" t="s">
        <v>251</v>
      </c>
      <c r="E27" s="96" t="s">
        <v>371</v>
      </c>
      <c r="F27" s="14">
        <v>16</v>
      </c>
      <c r="G27" s="15">
        <v>1.27</v>
      </c>
      <c r="H27" s="17">
        <v>0.26300000000000001</v>
      </c>
      <c r="I27" s="15">
        <f t="shared" si="12"/>
        <v>1.6040099999999999</v>
      </c>
      <c r="J27" s="17">
        <f t="shared" si="13"/>
        <v>0</v>
      </c>
      <c r="K27" s="12">
        <f t="shared" si="14"/>
        <v>1.6040099999999999</v>
      </c>
      <c r="L27" s="14">
        <f t="shared" si="15"/>
        <v>25.664159999999999</v>
      </c>
      <c r="M27" s="108"/>
      <c r="N27" s="93"/>
    </row>
    <row r="28" spans="1:14" ht="33.75">
      <c r="A28" s="27" t="s">
        <v>47</v>
      </c>
      <c r="B28" s="94" t="s">
        <v>168</v>
      </c>
      <c r="C28" s="11" t="s">
        <v>174</v>
      </c>
      <c r="D28" s="95" t="s">
        <v>252</v>
      </c>
      <c r="E28" s="96" t="s">
        <v>21</v>
      </c>
      <c r="F28" s="14">
        <v>10.705095</v>
      </c>
      <c r="G28" s="15">
        <v>56.63</v>
      </c>
      <c r="H28" s="17">
        <v>0.26300000000000001</v>
      </c>
      <c r="I28" s="15">
        <f t="shared" si="12"/>
        <v>71.523690000000002</v>
      </c>
      <c r="J28" s="17">
        <f t="shared" si="13"/>
        <v>0</v>
      </c>
      <c r="K28" s="12">
        <f t="shared" si="14"/>
        <v>71.523690000000002</v>
      </c>
      <c r="L28" s="14">
        <f t="shared" si="15"/>
        <v>765.66789620054999</v>
      </c>
      <c r="M28" s="108"/>
      <c r="N28" s="93"/>
    </row>
    <row r="29" spans="1:14" ht="15">
      <c r="A29" s="27" t="s">
        <v>48</v>
      </c>
      <c r="B29" s="94" t="s">
        <v>169</v>
      </c>
      <c r="C29" s="11" t="s">
        <v>175</v>
      </c>
      <c r="D29" s="95" t="s">
        <v>253</v>
      </c>
      <c r="E29" s="96" t="s">
        <v>20</v>
      </c>
      <c r="F29" s="14">
        <v>51.11</v>
      </c>
      <c r="G29" s="15">
        <v>18.489999999999998</v>
      </c>
      <c r="H29" s="17">
        <v>0.26300000000000001</v>
      </c>
      <c r="I29" s="15">
        <f t="shared" si="12"/>
        <v>23.352869999999996</v>
      </c>
      <c r="J29" s="17">
        <f t="shared" si="13"/>
        <v>0</v>
      </c>
      <c r="K29" s="12">
        <f t="shared" si="14"/>
        <v>23.352869999999996</v>
      </c>
      <c r="L29" s="14">
        <f t="shared" si="15"/>
        <v>1193.5651856999998</v>
      </c>
      <c r="M29" s="108"/>
      <c r="N29" s="93"/>
    </row>
    <row r="30" spans="1:14" ht="33.75">
      <c r="A30" s="27" t="s">
        <v>49</v>
      </c>
      <c r="B30" s="94" t="s">
        <v>168</v>
      </c>
      <c r="C30" s="11" t="s">
        <v>176</v>
      </c>
      <c r="D30" s="95" t="s">
        <v>254</v>
      </c>
      <c r="E30" s="96" t="s">
        <v>20</v>
      </c>
      <c r="F30" s="14">
        <v>108.34</v>
      </c>
      <c r="G30" s="15">
        <v>1.75</v>
      </c>
      <c r="H30" s="17">
        <v>0.26300000000000001</v>
      </c>
      <c r="I30" s="15">
        <f t="shared" si="12"/>
        <v>2.2102499999999998</v>
      </c>
      <c r="J30" s="17">
        <f t="shared" si="13"/>
        <v>0</v>
      </c>
      <c r="K30" s="12">
        <f t="shared" si="14"/>
        <v>2.2102499999999998</v>
      </c>
      <c r="L30" s="14">
        <f t="shared" si="15"/>
        <v>239.458485</v>
      </c>
      <c r="M30" s="108"/>
      <c r="N30" s="93"/>
    </row>
    <row r="31" spans="1:14" ht="33.75">
      <c r="A31" s="27" t="s">
        <v>50</v>
      </c>
      <c r="B31" s="94" t="s">
        <v>168</v>
      </c>
      <c r="C31" s="11" t="s">
        <v>177</v>
      </c>
      <c r="D31" s="95" t="s">
        <v>255</v>
      </c>
      <c r="E31" s="96" t="s">
        <v>20</v>
      </c>
      <c r="F31" s="14">
        <v>236.97200000000007</v>
      </c>
      <c r="G31" s="15">
        <v>23.07</v>
      </c>
      <c r="H31" s="17">
        <v>0.26300000000000001</v>
      </c>
      <c r="I31" s="15">
        <f t="shared" si="12"/>
        <v>29.137409999999999</v>
      </c>
      <c r="J31" s="17">
        <f t="shared" si="13"/>
        <v>0</v>
      </c>
      <c r="K31" s="12">
        <f t="shared" si="14"/>
        <v>29.137409999999999</v>
      </c>
      <c r="L31" s="14">
        <f t="shared" si="15"/>
        <v>6904.7503225200016</v>
      </c>
      <c r="M31" s="108"/>
      <c r="N31" s="93"/>
    </row>
    <row r="32" spans="1:14" ht="33.75">
      <c r="A32" s="27" t="s">
        <v>51</v>
      </c>
      <c r="B32" s="94" t="s">
        <v>168</v>
      </c>
      <c r="C32" s="11" t="s">
        <v>178</v>
      </c>
      <c r="D32" s="95" t="s">
        <v>256</v>
      </c>
      <c r="E32" s="96" t="s">
        <v>371</v>
      </c>
      <c r="F32" s="14">
        <v>179</v>
      </c>
      <c r="G32" s="15">
        <v>0.66</v>
      </c>
      <c r="H32" s="17">
        <v>0.26300000000000001</v>
      </c>
      <c r="I32" s="15">
        <f t="shared" si="12"/>
        <v>0.83357999999999999</v>
      </c>
      <c r="J32" s="17">
        <f t="shared" si="13"/>
        <v>0</v>
      </c>
      <c r="K32" s="12">
        <f t="shared" si="14"/>
        <v>0.83357999999999999</v>
      </c>
      <c r="L32" s="14">
        <f t="shared" si="15"/>
        <v>149.21081999999998</v>
      </c>
      <c r="M32" s="108"/>
      <c r="N32" s="93"/>
    </row>
    <row r="33" spans="1:14" ht="22.5">
      <c r="A33" s="27" t="s">
        <v>52</v>
      </c>
      <c r="B33" s="109" t="s">
        <v>370</v>
      </c>
      <c r="C33" s="11" t="s">
        <v>179</v>
      </c>
      <c r="D33" s="95" t="s">
        <v>257</v>
      </c>
      <c r="E33" s="96" t="s">
        <v>371</v>
      </c>
      <c r="F33" s="14">
        <v>38</v>
      </c>
      <c r="G33" s="15">
        <v>20</v>
      </c>
      <c r="H33" s="17">
        <v>0.26300000000000001</v>
      </c>
      <c r="I33" s="15">
        <f t="shared" si="12"/>
        <v>25.259999999999998</v>
      </c>
      <c r="J33" s="17">
        <f t="shared" si="13"/>
        <v>0</v>
      </c>
      <c r="K33" s="12">
        <f t="shared" si="14"/>
        <v>25.259999999999998</v>
      </c>
      <c r="L33" s="14">
        <f t="shared" si="15"/>
        <v>959.87999999999988</v>
      </c>
      <c r="M33" s="108"/>
      <c r="N33" s="93"/>
    </row>
    <row r="34" spans="1:14" ht="33.75">
      <c r="A34" s="27" t="s">
        <v>53</v>
      </c>
      <c r="B34" s="94" t="s">
        <v>180</v>
      </c>
      <c r="C34" s="11" t="s">
        <v>181</v>
      </c>
      <c r="D34" s="95" t="s">
        <v>258</v>
      </c>
      <c r="E34" s="96" t="s">
        <v>20</v>
      </c>
      <c r="F34" s="14">
        <v>34.75</v>
      </c>
      <c r="G34" s="15">
        <v>10.82</v>
      </c>
      <c r="H34" s="17">
        <v>0.26300000000000001</v>
      </c>
      <c r="I34" s="15">
        <f t="shared" si="12"/>
        <v>13.665659999999999</v>
      </c>
      <c r="J34" s="17">
        <f t="shared" si="13"/>
        <v>0</v>
      </c>
      <c r="K34" s="12">
        <f t="shared" si="14"/>
        <v>13.665659999999999</v>
      </c>
      <c r="L34" s="14">
        <f t="shared" si="15"/>
        <v>474.88168499999995</v>
      </c>
      <c r="M34" s="108"/>
      <c r="N34" s="93"/>
    </row>
    <row r="35" spans="1:14" ht="33.75">
      <c r="A35" s="27" t="s">
        <v>54</v>
      </c>
      <c r="B35" s="94" t="s">
        <v>180</v>
      </c>
      <c r="C35" s="11" t="s">
        <v>182</v>
      </c>
      <c r="D35" s="95" t="s">
        <v>259</v>
      </c>
      <c r="E35" s="96" t="s">
        <v>20</v>
      </c>
      <c r="F35" s="14">
        <v>192.88</v>
      </c>
      <c r="G35" s="15">
        <v>13.48</v>
      </c>
      <c r="H35" s="17">
        <v>0.26300000000000001</v>
      </c>
      <c r="I35" s="15">
        <f t="shared" si="12"/>
        <v>17.02524</v>
      </c>
      <c r="J35" s="17">
        <f t="shared" si="13"/>
        <v>0</v>
      </c>
      <c r="K35" s="12">
        <f t="shared" si="14"/>
        <v>17.02524</v>
      </c>
      <c r="L35" s="14">
        <f t="shared" si="15"/>
        <v>3283.8282912</v>
      </c>
      <c r="M35" s="108"/>
      <c r="N35" s="93"/>
    </row>
    <row r="36" spans="1:14" ht="15">
      <c r="A36" s="27" t="s">
        <v>55</v>
      </c>
      <c r="B36" s="94" t="s">
        <v>169</v>
      </c>
      <c r="C36" s="11" t="s">
        <v>183</v>
      </c>
      <c r="D36" s="95" t="s">
        <v>260</v>
      </c>
      <c r="E36" s="96" t="s">
        <v>20</v>
      </c>
      <c r="F36" s="14">
        <v>15.15</v>
      </c>
      <c r="G36" s="15">
        <v>15.76</v>
      </c>
      <c r="H36" s="17">
        <v>0.26300000000000001</v>
      </c>
      <c r="I36" s="15">
        <f t="shared" si="12"/>
        <v>19.904879999999999</v>
      </c>
      <c r="J36" s="17">
        <f t="shared" si="13"/>
        <v>0</v>
      </c>
      <c r="K36" s="12">
        <f t="shared" si="14"/>
        <v>19.904879999999999</v>
      </c>
      <c r="L36" s="14">
        <f t="shared" si="15"/>
        <v>301.55893199999997</v>
      </c>
      <c r="M36" s="108"/>
      <c r="N36" s="93"/>
    </row>
    <row r="37" spans="1:14" ht="15">
      <c r="A37" s="84" t="s">
        <v>56</v>
      </c>
      <c r="B37" s="85"/>
      <c r="C37" s="50"/>
      <c r="D37" s="87" t="s">
        <v>261</v>
      </c>
      <c r="E37" s="97"/>
      <c r="F37" s="53"/>
      <c r="G37" s="52"/>
      <c r="H37" s="89"/>
      <c r="I37" s="89"/>
      <c r="J37" s="90"/>
      <c r="K37" s="91"/>
      <c r="L37" s="91"/>
      <c r="M37" s="92">
        <f>SUM(L38:L39)</f>
        <v>4077.8081523835499</v>
      </c>
      <c r="N37" s="93"/>
    </row>
    <row r="38" spans="1:14" ht="15">
      <c r="A38" s="27" t="s">
        <v>57</v>
      </c>
      <c r="B38" s="94" t="s">
        <v>169</v>
      </c>
      <c r="C38" s="11" t="s">
        <v>184</v>
      </c>
      <c r="D38" s="95" t="s">
        <v>262</v>
      </c>
      <c r="E38" s="96" t="s">
        <v>21</v>
      </c>
      <c r="F38" s="14">
        <v>27.912755000000001</v>
      </c>
      <c r="G38" s="15">
        <v>58.85</v>
      </c>
      <c r="H38" s="17">
        <v>0.26300000000000001</v>
      </c>
      <c r="I38" s="15">
        <f t="shared" ref="I38:I39" si="16">G38*(1+H38)</f>
        <v>74.327550000000002</v>
      </c>
      <c r="J38" s="17">
        <f t="shared" ref="J38:J39" si="17">$J$146</f>
        <v>0</v>
      </c>
      <c r="K38" s="12">
        <f t="shared" ref="K38:K39" si="18">I38*(1-J38)</f>
        <v>74.327550000000002</v>
      </c>
      <c r="L38" s="14">
        <f t="shared" ref="L38:L39" si="19">F38*K38</f>
        <v>2074.6866929002499</v>
      </c>
      <c r="M38" s="108"/>
      <c r="N38" s="93"/>
    </row>
    <row r="39" spans="1:14" ht="56.25">
      <c r="A39" s="27" t="s">
        <v>58</v>
      </c>
      <c r="B39" s="94" t="s">
        <v>180</v>
      </c>
      <c r="C39" s="11" t="s">
        <v>185</v>
      </c>
      <c r="D39" s="95" t="s">
        <v>263</v>
      </c>
      <c r="E39" s="96" t="s">
        <v>21</v>
      </c>
      <c r="F39" s="14">
        <v>27.912755000000001</v>
      </c>
      <c r="G39" s="15">
        <v>56.82</v>
      </c>
      <c r="H39" s="17">
        <v>0.26300000000000001</v>
      </c>
      <c r="I39" s="15">
        <f t="shared" si="16"/>
        <v>71.763660000000002</v>
      </c>
      <c r="J39" s="17">
        <f t="shared" si="17"/>
        <v>0</v>
      </c>
      <c r="K39" s="12">
        <f t="shared" si="18"/>
        <v>71.763660000000002</v>
      </c>
      <c r="L39" s="14">
        <f t="shared" si="19"/>
        <v>2003.1214594833</v>
      </c>
      <c r="M39" s="108"/>
      <c r="N39" s="93"/>
    </row>
    <row r="40" spans="1:14" ht="15">
      <c r="A40" s="99" t="s">
        <v>59</v>
      </c>
      <c r="B40" s="100"/>
      <c r="C40" s="70"/>
      <c r="D40" s="101" t="s">
        <v>264</v>
      </c>
      <c r="E40" s="102"/>
      <c r="F40" s="48"/>
      <c r="G40" s="59"/>
      <c r="H40" s="103"/>
      <c r="I40" s="103"/>
      <c r="J40" s="104"/>
      <c r="K40" s="105"/>
      <c r="L40" s="105"/>
      <c r="M40" s="106"/>
      <c r="N40" s="107">
        <f>SUM(M41:M43)</f>
        <v>6642.559945467</v>
      </c>
    </row>
    <row r="41" spans="1:14" ht="15">
      <c r="A41" s="84" t="s">
        <v>60</v>
      </c>
      <c r="B41" s="85"/>
      <c r="C41" s="50"/>
      <c r="D41" s="87" t="s">
        <v>265</v>
      </c>
      <c r="E41" s="97"/>
      <c r="F41" s="53"/>
      <c r="G41" s="52"/>
      <c r="H41" s="89"/>
      <c r="I41" s="89"/>
      <c r="J41" s="90"/>
      <c r="K41" s="91"/>
      <c r="L41" s="91"/>
      <c r="M41" s="92">
        <f>SUM(L42)</f>
        <v>1293.8132341799999</v>
      </c>
      <c r="N41" s="93"/>
    </row>
    <row r="42" spans="1:14" ht="67.5">
      <c r="A42" s="27" t="s">
        <v>61</v>
      </c>
      <c r="B42" s="94" t="s">
        <v>168</v>
      </c>
      <c r="C42" s="11" t="s">
        <v>186</v>
      </c>
      <c r="D42" s="95" t="s">
        <v>266</v>
      </c>
      <c r="E42" s="96" t="s">
        <v>20</v>
      </c>
      <c r="F42" s="14">
        <v>26.5732</v>
      </c>
      <c r="G42" s="15">
        <v>38.549999999999997</v>
      </c>
      <c r="H42" s="17">
        <v>0.26300000000000001</v>
      </c>
      <c r="I42" s="15">
        <f>G42*(1+H42)</f>
        <v>48.688649999999996</v>
      </c>
      <c r="J42" s="17">
        <f>$J$146</f>
        <v>0</v>
      </c>
      <c r="K42" s="12">
        <f t="shared" ref="K42" si="20">I42*(1-J42)</f>
        <v>48.688649999999996</v>
      </c>
      <c r="L42" s="14">
        <f t="shared" ref="L42" si="21">F42*K42</f>
        <v>1293.8132341799999</v>
      </c>
      <c r="M42" s="108"/>
      <c r="N42" s="93"/>
    </row>
    <row r="43" spans="1:14" ht="15">
      <c r="A43" s="84" t="s">
        <v>62</v>
      </c>
      <c r="B43" s="85"/>
      <c r="C43" s="50"/>
      <c r="D43" s="87" t="s">
        <v>267</v>
      </c>
      <c r="E43" s="97"/>
      <c r="F43" s="53"/>
      <c r="G43" s="52"/>
      <c r="H43" s="89"/>
      <c r="I43" s="89"/>
      <c r="J43" s="90"/>
      <c r="K43" s="91"/>
      <c r="L43" s="91"/>
      <c r="M43" s="92">
        <f>SUM(L44)</f>
        <v>5348.7467112869999</v>
      </c>
      <c r="N43" s="93"/>
    </row>
    <row r="44" spans="1:14" ht="22.5">
      <c r="A44" s="27" t="s">
        <v>63</v>
      </c>
      <c r="B44" s="94" t="s">
        <v>169</v>
      </c>
      <c r="C44" s="11" t="s">
        <v>187</v>
      </c>
      <c r="D44" s="95" t="s">
        <v>268</v>
      </c>
      <c r="E44" s="96" t="s">
        <v>20</v>
      </c>
      <c r="F44" s="14">
        <v>46.789900000000003</v>
      </c>
      <c r="G44" s="15">
        <v>90.51</v>
      </c>
      <c r="H44" s="17">
        <v>0.26300000000000001</v>
      </c>
      <c r="I44" s="15">
        <f>G44*(1+H44)</f>
        <v>114.31412999999999</v>
      </c>
      <c r="J44" s="17">
        <f>$J$146</f>
        <v>0</v>
      </c>
      <c r="K44" s="12">
        <f t="shared" ref="K44" si="22">I44*(1-J44)</f>
        <v>114.31412999999999</v>
      </c>
      <c r="L44" s="14">
        <f t="shared" ref="L44" si="23">F44*K44</f>
        <v>5348.7467112869999</v>
      </c>
      <c r="M44" s="108"/>
      <c r="N44" s="93"/>
    </row>
    <row r="45" spans="1:14" ht="15">
      <c r="A45" s="99" t="s">
        <v>64</v>
      </c>
      <c r="B45" s="100"/>
      <c r="C45" s="70"/>
      <c r="D45" s="101" t="s">
        <v>269</v>
      </c>
      <c r="E45" s="102"/>
      <c r="F45" s="48"/>
      <c r="G45" s="59"/>
      <c r="H45" s="103"/>
      <c r="I45" s="103"/>
      <c r="J45" s="104"/>
      <c r="K45" s="105"/>
      <c r="L45" s="105"/>
      <c r="M45" s="106"/>
      <c r="N45" s="107">
        <f>SUM(M46)</f>
        <v>14352.83304</v>
      </c>
    </row>
    <row r="46" spans="1:14" ht="15">
      <c r="A46" s="84" t="s">
        <v>65</v>
      </c>
      <c r="B46" s="85"/>
      <c r="C46" s="50"/>
      <c r="D46" s="87" t="s">
        <v>270</v>
      </c>
      <c r="E46" s="97"/>
      <c r="F46" s="53"/>
      <c r="G46" s="52"/>
      <c r="H46" s="89"/>
      <c r="I46" s="89"/>
      <c r="J46" s="90"/>
      <c r="K46" s="91"/>
      <c r="L46" s="91"/>
      <c r="M46" s="92">
        <f>SUM(L47:L48)</f>
        <v>14352.83304</v>
      </c>
      <c r="N46" s="93"/>
    </row>
    <row r="47" spans="1:14" ht="45">
      <c r="A47" s="27" t="s">
        <v>66</v>
      </c>
      <c r="B47" s="94" t="s">
        <v>169</v>
      </c>
      <c r="C47" s="11" t="s">
        <v>188</v>
      </c>
      <c r="D47" s="95" t="s">
        <v>271</v>
      </c>
      <c r="E47" s="96" t="s">
        <v>20</v>
      </c>
      <c r="F47" s="14">
        <v>52</v>
      </c>
      <c r="G47" s="15">
        <v>124.17</v>
      </c>
      <c r="H47" s="17">
        <v>0.26300000000000001</v>
      </c>
      <c r="I47" s="15">
        <f t="shared" ref="I47:I48" si="24">G47*(1+H47)</f>
        <v>156.82670999999999</v>
      </c>
      <c r="J47" s="17">
        <f t="shared" ref="J47:J48" si="25">$J$146</f>
        <v>0</v>
      </c>
      <c r="K47" s="12">
        <f t="shared" ref="K47:K48" si="26">I47*(1-J47)</f>
        <v>156.82670999999999</v>
      </c>
      <c r="L47" s="14">
        <f t="shared" ref="L47:L48" si="27">F47*K47</f>
        <v>8154.9889199999998</v>
      </c>
      <c r="M47" s="108"/>
      <c r="N47" s="93"/>
    </row>
    <row r="48" spans="1:14" ht="78.75">
      <c r="A48" s="27" t="s">
        <v>67</v>
      </c>
      <c r="B48" s="94" t="s">
        <v>180</v>
      </c>
      <c r="C48" s="11" t="s">
        <v>189</v>
      </c>
      <c r="D48" s="95" t="s">
        <v>272</v>
      </c>
      <c r="E48" s="96" t="s">
        <v>20</v>
      </c>
      <c r="F48" s="14">
        <v>52</v>
      </c>
      <c r="G48" s="15">
        <v>94.37</v>
      </c>
      <c r="H48" s="17">
        <v>0.26300000000000001</v>
      </c>
      <c r="I48" s="15">
        <f t="shared" si="24"/>
        <v>119.18930999999999</v>
      </c>
      <c r="J48" s="17">
        <f t="shared" si="25"/>
        <v>0</v>
      </c>
      <c r="K48" s="12">
        <f t="shared" si="26"/>
        <v>119.18930999999999</v>
      </c>
      <c r="L48" s="14">
        <f t="shared" si="27"/>
        <v>6197.8441199999997</v>
      </c>
      <c r="M48" s="108"/>
      <c r="N48" s="93"/>
    </row>
    <row r="49" spans="1:14" ht="15">
      <c r="A49" s="99" t="s">
        <v>68</v>
      </c>
      <c r="B49" s="100"/>
      <c r="C49" s="110"/>
      <c r="D49" s="111" t="s">
        <v>273</v>
      </c>
      <c r="E49" s="102"/>
      <c r="F49" s="48"/>
      <c r="G49" s="59"/>
      <c r="H49" s="103"/>
      <c r="I49" s="103"/>
      <c r="J49" s="104"/>
      <c r="K49" s="105"/>
      <c r="L49" s="105"/>
      <c r="M49" s="106"/>
      <c r="N49" s="112">
        <f>SUM(M50)</f>
        <v>10806.96054</v>
      </c>
    </row>
    <row r="50" spans="1:14" ht="15">
      <c r="A50" s="49" t="s">
        <v>69</v>
      </c>
      <c r="B50" s="113"/>
      <c r="C50" s="50"/>
      <c r="D50" s="73" t="s">
        <v>274</v>
      </c>
      <c r="E50" s="51"/>
      <c r="F50" s="52"/>
      <c r="G50" s="53"/>
      <c r="H50" s="54"/>
      <c r="I50" s="55"/>
      <c r="J50" s="56"/>
      <c r="K50" s="57"/>
      <c r="L50" s="53"/>
      <c r="M50" s="53">
        <f>SUM(L51:L57)</f>
        <v>10806.96054</v>
      </c>
      <c r="N50" s="30"/>
    </row>
    <row r="51" spans="1:14" ht="15" customHeight="1">
      <c r="A51" s="19" t="s">
        <v>70</v>
      </c>
      <c r="B51" s="114" t="s">
        <v>168</v>
      </c>
      <c r="C51" s="11">
        <v>90841</v>
      </c>
      <c r="D51" s="13" t="s">
        <v>275</v>
      </c>
      <c r="E51" s="25" t="s">
        <v>371</v>
      </c>
      <c r="F51" s="15">
        <v>2</v>
      </c>
      <c r="G51" s="14">
        <v>766.39</v>
      </c>
      <c r="H51" s="17">
        <v>0.26300000000000001</v>
      </c>
      <c r="I51" s="15">
        <f t="shared" ref="I51:I57" si="28">G51*(1+H51)</f>
        <v>967.95056999999986</v>
      </c>
      <c r="J51" s="17">
        <f t="shared" ref="J51:J57" si="29">$J$146</f>
        <v>0</v>
      </c>
      <c r="K51" s="12">
        <f t="shared" ref="K51:K57" si="30">I51*(1-J51)</f>
        <v>967.95056999999986</v>
      </c>
      <c r="L51" s="14">
        <f t="shared" ref="L51:L57" si="31">F51*K51</f>
        <v>1935.9011399999997</v>
      </c>
      <c r="M51" s="14"/>
      <c r="N51" s="30"/>
    </row>
    <row r="52" spans="1:14" ht="78.75">
      <c r="A52" s="19" t="s">
        <v>71</v>
      </c>
      <c r="B52" s="114" t="s">
        <v>168</v>
      </c>
      <c r="C52" s="11" t="s">
        <v>190</v>
      </c>
      <c r="D52" s="13" t="s">
        <v>276</v>
      </c>
      <c r="E52" s="25" t="s">
        <v>371</v>
      </c>
      <c r="F52" s="15">
        <v>6</v>
      </c>
      <c r="G52" s="14">
        <v>801.3</v>
      </c>
      <c r="H52" s="17">
        <v>0.26300000000000001</v>
      </c>
      <c r="I52" s="15">
        <f t="shared" si="28"/>
        <v>1012.0418999999998</v>
      </c>
      <c r="J52" s="17">
        <f t="shared" si="29"/>
        <v>0</v>
      </c>
      <c r="K52" s="12">
        <f t="shared" si="30"/>
        <v>1012.0418999999998</v>
      </c>
      <c r="L52" s="14">
        <f t="shared" si="31"/>
        <v>6072.2513999999992</v>
      </c>
      <c r="M52" s="14"/>
      <c r="N52" s="30"/>
    </row>
    <row r="53" spans="1:14" ht="78.75">
      <c r="A53" s="19" t="s">
        <v>72</v>
      </c>
      <c r="B53" s="114" t="s">
        <v>168</v>
      </c>
      <c r="C53" s="11" t="s">
        <v>191</v>
      </c>
      <c r="D53" s="13" t="s">
        <v>277</v>
      </c>
      <c r="E53" s="25" t="s">
        <v>371</v>
      </c>
      <c r="F53" s="15">
        <v>1</v>
      </c>
      <c r="G53" s="14">
        <v>820</v>
      </c>
      <c r="H53" s="17">
        <v>0.26300000000000001</v>
      </c>
      <c r="I53" s="15">
        <f t="shared" si="28"/>
        <v>1035.6599999999999</v>
      </c>
      <c r="J53" s="17">
        <f t="shared" si="29"/>
        <v>0</v>
      </c>
      <c r="K53" s="12">
        <f t="shared" si="30"/>
        <v>1035.6599999999999</v>
      </c>
      <c r="L53" s="14">
        <f t="shared" si="31"/>
        <v>1035.6599999999999</v>
      </c>
      <c r="M53" s="14"/>
      <c r="N53" s="30"/>
    </row>
    <row r="54" spans="1:14" ht="78.75">
      <c r="A54" s="19" t="s">
        <v>73</v>
      </c>
      <c r="B54" s="114" t="s">
        <v>168</v>
      </c>
      <c r="C54" s="11" t="s">
        <v>192</v>
      </c>
      <c r="D54" s="13" t="s">
        <v>278</v>
      </c>
      <c r="E54" s="25" t="s">
        <v>371</v>
      </c>
      <c r="F54" s="15">
        <v>1</v>
      </c>
      <c r="G54" s="14">
        <v>838.14</v>
      </c>
      <c r="H54" s="17">
        <v>0.26300000000000001</v>
      </c>
      <c r="I54" s="15">
        <f t="shared" si="28"/>
        <v>1058.5708199999999</v>
      </c>
      <c r="J54" s="17">
        <f t="shared" si="29"/>
        <v>0</v>
      </c>
      <c r="K54" s="12">
        <f t="shared" si="30"/>
        <v>1058.5708199999999</v>
      </c>
      <c r="L54" s="14">
        <f t="shared" si="31"/>
        <v>1058.5708199999999</v>
      </c>
      <c r="M54" s="14"/>
      <c r="N54" s="30"/>
    </row>
    <row r="55" spans="1:14" ht="33.75">
      <c r="A55" s="19" t="s">
        <v>74</v>
      </c>
      <c r="B55" s="114" t="s">
        <v>168</v>
      </c>
      <c r="C55" s="11" t="s">
        <v>193</v>
      </c>
      <c r="D55" s="13" t="s">
        <v>279</v>
      </c>
      <c r="E55" s="25" t="s">
        <v>22</v>
      </c>
      <c r="F55" s="15">
        <v>10</v>
      </c>
      <c r="G55" s="14">
        <v>5.86</v>
      </c>
      <c r="H55" s="17">
        <v>0.26300000000000001</v>
      </c>
      <c r="I55" s="15">
        <f t="shared" si="28"/>
        <v>7.4011800000000001</v>
      </c>
      <c r="J55" s="17">
        <f t="shared" si="29"/>
        <v>0</v>
      </c>
      <c r="K55" s="12">
        <f t="shared" si="30"/>
        <v>7.4011800000000001</v>
      </c>
      <c r="L55" s="14">
        <f t="shared" si="31"/>
        <v>74.011799999999994</v>
      </c>
      <c r="M55" s="14"/>
      <c r="N55" s="30"/>
    </row>
    <row r="56" spans="1:14" ht="45">
      <c r="A56" s="19" t="s">
        <v>75</v>
      </c>
      <c r="B56" s="114" t="s">
        <v>168</v>
      </c>
      <c r="C56" s="11" t="s">
        <v>194</v>
      </c>
      <c r="D56" s="13" t="s">
        <v>280</v>
      </c>
      <c r="E56" s="25" t="s">
        <v>371</v>
      </c>
      <c r="F56" s="15">
        <v>3</v>
      </c>
      <c r="G56" s="14">
        <v>123.93</v>
      </c>
      <c r="H56" s="17">
        <v>0.26300000000000001</v>
      </c>
      <c r="I56" s="15">
        <f t="shared" si="28"/>
        <v>156.52358999999998</v>
      </c>
      <c r="J56" s="17">
        <f t="shared" si="29"/>
        <v>0</v>
      </c>
      <c r="K56" s="12">
        <f t="shared" si="30"/>
        <v>156.52358999999998</v>
      </c>
      <c r="L56" s="14">
        <f t="shared" si="31"/>
        <v>469.57076999999992</v>
      </c>
      <c r="M56" s="14"/>
      <c r="N56" s="30"/>
    </row>
    <row r="57" spans="1:14" ht="22.5">
      <c r="A57" s="19" t="s">
        <v>76</v>
      </c>
      <c r="B57" s="114" t="s">
        <v>169</v>
      </c>
      <c r="C57" s="11" t="s">
        <v>195</v>
      </c>
      <c r="D57" s="13" t="s">
        <v>281</v>
      </c>
      <c r="E57" s="25" t="s">
        <v>371</v>
      </c>
      <c r="F57" s="15">
        <v>1</v>
      </c>
      <c r="G57" s="14">
        <v>127.47</v>
      </c>
      <c r="H57" s="17">
        <v>0.26300000000000001</v>
      </c>
      <c r="I57" s="15">
        <f t="shared" si="28"/>
        <v>160.99460999999999</v>
      </c>
      <c r="J57" s="17">
        <f t="shared" si="29"/>
        <v>0</v>
      </c>
      <c r="K57" s="12">
        <f t="shared" si="30"/>
        <v>160.99460999999999</v>
      </c>
      <c r="L57" s="14">
        <f t="shared" si="31"/>
        <v>160.99460999999999</v>
      </c>
      <c r="M57" s="14"/>
      <c r="N57" s="30"/>
    </row>
    <row r="58" spans="1:14" ht="15">
      <c r="A58" s="69" t="s">
        <v>77</v>
      </c>
      <c r="B58" s="115"/>
      <c r="C58" s="70"/>
      <c r="D58" s="71" t="s">
        <v>282</v>
      </c>
      <c r="E58" s="58"/>
      <c r="F58" s="59"/>
      <c r="G58" s="48"/>
      <c r="H58" s="60"/>
      <c r="I58" s="61"/>
      <c r="J58" s="46"/>
      <c r="K58" s="47"/>
      <c r="L58" s="48"/>
      <c r="M58" s="48"/>
      <c r="N58" s="62">
        <f>SUM(M59:M82)</f>
        <v>102149.44790799</v>
      </c>
    </row>
    <row r="59" spans="1:14" ht="15">
      <c r="A59" s="49" t="s">
        <v>78</v>
      </c>
      <c r="B59" s="113"/>
      <c r="C59" s="50"/>
      <c r="D59" s="73" t="s">
        <v>283</v>
      </c>
      <c r="E59" s="51"/>
      <c r="F59" s="52"/>
      <c r="G59" s="53"/>
      <c r="H59" s="54"/>
      <c r="I59" s="55"/>
      <c r="J59" s="56"/>
      <c r="K59" s="57"/>
      <c r="L59" s="53"/>
      <c r="M59" s="53">
        <f>SUM(L60:L63)</f>
        <v>19031.818228470001</v>
      </c>
      <c r="N59" s="30"/>
    </row>
    <row r="60" spans="1:14" ht="45">
      <c r="A60" s="19" t="s">
        <v>79</v>
      </c>
      <c r="B60" s="114" t="s">
        <v>168</v>
      </c>
      <c r="C60" s="11" t="s">
        <v>196</v>
      </c>
      <c r="D60" s="13" t="s">
        <v>284</v>
      </c>
      <c r="E60" s="25" t="s">
        <v>20</v>
      </c>
      <c r="F60" s="15">
        <v>290.11840000000007</v>
      </c>
      <c r="G60" s="14">
        <v>4.04</v>
      </c>
      <c r="H60" s="17">
        <v>0.26300000000000001</v>
      </c>
      <c r="I60" s="15">
        <f t="shared" ref="I60:I63" si="32">G60*(1+H60)</f>
        <v>5.1025199999999993</v>
      </c>
      <c r="J60" s="17">
        <f t="shared" ref="J60:J63" si="33">$J$146</f>
        <v>0</v>
      </c>
      <c r="K60" s="12">
        <f t="shared" ref="K60:K63" si="34">I60*(1-J60)</f>
        <v>5.1025199999999993</v>
      </c>
      <c r="L60" s="14">
        <f t="shared" ref="L60:L63" si="35">F60*K60</f>
        <v>1480.3349383680002</v>
      </c>
      <c r="M60" s="14"/>
      <c r="N60" s="30"/>
    </row>
    <row r="61" spans="1:14" ht="67.5">
      <c r="A61" s="19" t="s">
        <v>80</v>
      </c>
      <c r="B61" s="114" t="s">
        <v>168</v>
      </c>
      <c r="C61" s="11" t="s">
        <v>197</v>
      </c>
      <c r="D61" s="13" t="s">
        <v>285</v>
      </c>
      <c r="E61" s="25" t="s">
        <v>20</v>
      </c>
      <c r="F61" s="15">
        <v>226.61420000000007</v>
      </c>
      <c r="G61" s="14">
        <v>30.27</v>
      </c>
      <c r="H61" s="17">
        <v>0.26300000000000001</v>
      </c>
      <c r="I61" s="15">
        <f t="shared" si="32"/>
        <v>38.231009999999998</v>
      </c>
      <c r="J61" s="17">
        <f t="shared" si="33"/>
        <v>0</v>
      </c>
      <c r="K61" s="12">
        <f t="shared" si="34"/>
        <v>38.231009999999998</v>
      </c>
      <c r="L61" s="14">
        <f t="shared" si="35"/>
        <v>8663.6897463420028</v>
      </c>
      <c r="M61" s="14"/>
      <c r="N61" s="30"/>
    </row>
    <row r="62" spans="1:14" ht="67.5">
      <c r="A62" s="19" t="s">
        <v>81</v>
      </c>
      <c r="B62" s="114" t="s">
        <v>168</v>
      </c>
      <c r="C62" s="11">
        <v>87530</v>
      </c>
      <c r="D62" s="13" t="s">
        <v>286</v>
      </c>
      <c r="E62" s="25" t="s">
        <v>20</v>
      </c>
      <c r="F62" s="15">
        <v>63.504199999999997</v>
      </c>
      <c r="G62" s="14">
        <v>35.6</v>
      </c>
      <c r="H62" s="17">
        <v>0.26300000000000001</v>
      </c>
      <c r="I62" s="15">
        <f t="shared" si="32"/>
        <v>44.962800000000001</v>
      </c>
      <c r="J62" s="17">
        <f t="shared" si="33"/>
        <v>0</v>
      </c>
      <c r="K62" s="12">
        <f t="shared" si="34"/>
        <v>44.962800000000001</v>
      </c>
      <c r="L62" s="14">
        <f t="shared" si="35"/>
        <v>2855.32664376</v>
      </c>
      <c r="M62" s="14"/>
      <c r="N62" s="30"/>
    </row>
    <row r="63" spans="1:14" ht="33.75">
      <c r="A63" s="19" t="s">
        <v>82</v>
      </c>
      <c r="B63" s="114" t="s">
        <v>180</v>
      </c>
      <c r="C63" s="11" t="s">
        <v>198</v>
      </c>
      <c r="D63" s="13" t="s">
        <v>287</v>
      </c>
      <c r="E63" s="25" t="s">
        <v>20</v>
      </c>
      <c r="F63" s="15">
        <v>290</v>
      </c>
      <c r="G63" s="14">
        <v>16.47</v>
      </c>
      <c r="H63" s="17">
        <v>0.26300000000000001</v>
      </c>
      <c r="I63" s="15">
        <f t="shared" si="32"/>
        <v>20.801609999999997</v>
      </c>
      <c r="J63" s="17">
        <f t="shared" si="33"/>
        <v>0</v>
      </c>
      <c r="K63" s="12">
        <f t="shared" si="34"/>
        <v>20.801609999999997</v>
      </c>
      <c r="L63" s="14">
        <f t="shared" si="35"/>
        <v>6032.4668999999994</v>
      </c>
      <c r="M63" s="14"/>
      <c r="N63" s="30"/>
    </row>
    <row r="64" spans="1:14" ht="15">
      <c r="A64" s="49" t="s">
        <v>83</v>
      </c>
      <c r="B64" s="113"/>
      <c r="C64" s="50"/>
      <c r="D64" s="73" t="s">
        <v>288</v>
      </c>
      <c r="E64" s="51"/>
      <c r="F64" s="52"/>
      <c r="G64" s="53"/>
      <c r="H64" s="54"/>
      <c r="I64" s="55"/>
      <c r="J64" s="56"/>
      <c r="K64" s="57"/>
      <c r="L64" s="53"/>
      <c r="M64" s="53">
        <f>SUM(L65:L69)</f>
        <v>22206.065999999999</v>
      </c>
      <c r="N64" s="30"/>
    </row>
    <row r="65" spans="1:14" ht="22.5">
      <c r="A65" s="19" t="s">
        <v>84</v>
      </c>
      <c r="B65" s="114" t="s">
        <v>168</v>
      </c>
      <c r="C65" s="11" t="s">
        <v>199</v>
      </c>
      <c r="D65" s="13" t="s">
        <v>289</v>
      </c>
      <c r="E65" s="25" t="s">
        <v>20</v>
      </c>
      <c r="F65" s="15">
        <v>80</v>
      </c>
      <c r="G65" s="14">
        <v>28.46</v>
      </c>
      <c r="H65" s="17">
        <v>0.26300000000000001</v>
      </c>
      <c r="I65" s="15">
        <f t="shared" ref="I65:I69" si="36">G65*(1+H65)</f>
        <v>35.944980000000001</v>
      </c>
      <c r="J65" s="17">
        <f t="shared" ref="J65:J69" si="37">$J$146</f>
        <v>0</v>
      </c>
      <c r="K65" s="12">
        <f t="shared" ref="K65:K69" si="38">I65*(1-J65)</f>
        <v>35.944980000000001</v>
      </c>
      <c r="L65" s="14">
        <f t="shared" ref="L65:L69" si="39">F65*K65</f>
        <v>2875.5983999999999</v>
      </c>
      <c r="M65" s="14"/>
      <c r="N65" s="30"/>
    </row>
    <row r="66" spans="1:14" ht="22.5">
      <c r="A66" s="19" t="s">
        <v>85</v>
      </c>
      <c r="B66" s="114" t="s">
        <v>168</v>
      </c>
      <c r="C66" s="11" t="s">
        <v>200</v>
      </c>
      <c r="D66" s="13" t="s">
        <v>290</v>
      </c>
      <c r="E66" s="25" t="s">
        <v>20</v>
      </c>
      <c r="F66" s="15">
        <v>210</v>
      </c>
      <c r="G66" s="14">
        <v>15.32</v>
      </c>
      <c r="H66" s="17">
        <v>0.26300000000000001</v>
      </c>
      <c r="I66" s="15">
        <f t="shared" si="36"/>
        <v>19.349159999999998</v>
      </c>
      <c r="J66" s="17">
        <f t="shared" si="37"/>
        <v>0</v>
      </c>
      <c r="K66" s="12">
        <f t="shared" si="38"/>
        <v>19.349159999999998</v>
      </c>
      <c r="L66" s="14">
        <f t="shared" si="39"/>
        <v>4063.3235999999997</v>
      </c>
      <c r="M66" s="14"/>
      <c r="N66" s="30"/>
    </row>
    <row r="67" spans="1:14" ht="33.75">
      <c r="A67" s="19" t="s">
        <v>86</v>
      </c>
      <c r="B67" s="114" t="s">
        <v>168</v>
      </c>
      <c r="C67" s="11" t="s">
        <v>201</v>
      </c>
      <c r="D67" s="13" t="s">
        <v>291</v>
      </c>
      <c r="E67" s="25" t="s">
        <v>20</v>
      </c>
      <c r="F67" s="15">
        <v>420</v>
      </c>
      <c r="G67" s="14">
        <v>11.78</v>
      </c>
      <c r="H67" s="17">
        <v>0.26300000000000001</v>
      </c>
      <c r="I67" s="15">
        <f t="shared" si="36"/>
        <v>14.878139999999998</v>
      </c>
      <c r="J67" s="17">
        <f t="shared" si="37"/>
        <v>0</v>
      </c>
      <c r="K67" s="12">
        <f t="shared" si="38"/>
        <v>14.878139999999998</v>
      </c>
      <c r="L67" s="14">
        <f t="shared" si="39"/>
        <v>6248.8187999999991</v>
      </c>
      <c r="M67" s="14"/>
      <c r="N67" s="30"/>
    </row>
    <row r="68" spans="1:14" ht="33.75">
      <c r="A68" s="19" t="s">
        <v>87</v>
      </c>
      <c r="B68" s="114" t="s">
        <v>168</v>
      </c>
      <c r="C68" s="11" t="s">
        <v>202</v>
      </c>
      <c r="D68" s="13" t="s">
        <v>292</v>
      </c>
      <c r="E68" s="25" t="s">
        <v>20</v>
      </c>
      <c r="F68" s="15">
        <v>650</v>
      </c>
      <c r="G68" s="14">
        <v>10.34</v>
      </c>
      <c r="H68" s="17">
        <v>0.26300000000000001</v>
      </c>
      <c r="I68" s="15">
        <f t="shared" si="36"/>
        <v>13.059419999999999</v>
      </c>
      <c r="J68" s="17">
        <f t="shared" si="37"/>
        <v>0</v>
      </c>
      <c r="K68" s="12">
        <f t="shared" si="38"/>
        <v>13.059419999999999</v>
      </c>
      <c r="L68" s="14">
        <f t="shared" si="39"/>
        <v>8488.6229999999996</v>
      </c>
      <c r="M68" s="14"/>
      <c r="N68" s="30"/>
    </row>
    <row r="69" spans="1:14" ht="22.5">
      <c r="A69" s="19" t="s">
        <v>88</v>
      </c>
      <c r="B69" s="114" t="s">
        <v>168</v>
      </c>
      <c r="C69" s="11" t="s">
        <v>203</v>
      </c>
      <c r="D69" s="13" t="s">
        <v>293</v>
      </c>
      <c r="E69" s="25" t="s">
        <v>20</v>
      </c>
      <c r="F69" s="15">
        <v>20</v>
      </c>
      <c r="G69" s="14">
        <v>20.97</v>
      </c>
      <c r="H69" s="17">
        <v>0.26300000000000001</v>
      </c>
      <c r="I69" s="15">
        <f t="shared" si="36"/>
        <v>26.485109999999995</v>
      </c>
      <c r="J69" s="17">
        <f t="shared" si="37"/>
        <v>0</v>
      </c>
      <c r="K69" s="12">
        <f t="shared" si="38"/>
        <v>26.485109999999995</v>
      </c>
      <c r="L69" s="14">
        <f t="shared" si="39"/>
        <v>529.70219999999995</v>
      </c>
      <c r="M69" s="14"/>
      <c r="N69" s="30"/>
    </row>
    <row r="70" spans="1:14" ht="15">
      <c r="A70" s="49" t="s">
        <v>89</v>
      </c>
      <c r="B70" s="113"/>
      <c r="C70" s="50"/>
      <c r="D70" s="73" t="s">
        <v>294</v>
      </c>
      <c r="E70" s="51"/>
      <c r="F70" s="52"/>
      <c r="G70" s="53"/>
      <c r="H70" s="54"/>
      <c r="I70" s="55"/>
      <c r="J70" s="56"/>
      <c r="K70" s="57"/>
      <c r="L70" s="53"/>
      <c r="M70" s="53">
        <f>SUM(L71)</f>
        <v>6123.295544999999</v>
      </c>
      <c r="N70" s="30"/>
    </row>
    <row r="71" spans="1:14" ht="33.75">
      <c r="A71" s="19" t="s">
        <v>90</v>
      </c>
      <c r="B71" s="114" t="s">
        <v>168</v>
      </c>
      <c r="C71" s="11" t="s">
        <v>204</v>
      </c>
      <c r="D71" s="13" t="s">
        <v>295</v>
      </c>
      <c r="E71" s="25" t="s">
        <v>20</v>
      </c>
      <c r="F71" s="15">
        <v>108.34</v>
      </c>
      <c r="G71" s="14">
        <v>44.75</v>
      </c>
      <c r="H71" s="17">
        <v>0.26300000000000001</v>
      </c>
      <c r="I71" s="15">
        <f>G71*(1+H71)</f>
        <v>56.519249999999992</v>
      </c>
      <c r="J71" s="17">
        <f>$J$146</f>
        <v>0</v>
      </c>
      <c r="K71" s="12">
        <f t="shared" ref="K71" si="40">I71*(1-J71)</f>
        <v>56.519249999999992</v>
      </c>
      <c r="L71" s="14">
        <f t="shared" ref="L71" si="41">F71*K71</f>
        <v>6123.295544999999</v>
      </c>
      <c r="M71" s="14"/>
      <c r="N71" s="30"/>
    </row>
    <row r="72" spans="1:14" ht="15">
      <c r="A72" s="49" t="s">
        <v>91</v>
      </c>
      <c r="B72" s="113"/>
      <c r="C72" s="50"/>
      <c r="D72" s="73" t="s">
        <v>296</v>
      </c>
      <c r="E72" s="51"/>
      <c r="F72" s="52"/>
      <c r="G72" s="53"/>
      <c r="H72" s="54"/>
      <c r="I72" s="55"/>
      <c r="J72" s="56"/>
      <c r="K72" s="57"/>
      <c r="L72" s="53"/>
      <c r="M72" s="53">
        <f>SUM(L73)</f>
        <v>10023.603103499998</v>
      </c>
      <c r="N72" s="30"/>
    </row>
    <row r="73" spans="1:14" ht="45">
      <c r="A73" s="19" t="s">
        <v>92</v>
      </c>
      <c r="B73" s="114" t="s">
        <v>168</v>
      </c>
      <c r="C73" s="11" t="s">
        <v>205</v>
      </c>
      <c r="D73" s="13" t="s">
        <v>297</v>
      </c>
      <c r="E73" s="25" t="s">
        <v>20</v>
      </c>
      <c r="F73" s="15">
        <v>208.03</v>
      </c>
      <c r="G73" s="14">
        <v>38.15</v>
      </c>
      <c r="H73" s="17">
        <v>0.26300000000000001</v>
      </c>
      <c r="I73" s="15">
        <f>G73*(1+H73)</f>
        <v>48.183449999999993</v>
      </c>
      <c r="J73" s="17">
        <f>$J$146</f>
        <v>0</v>
      </c>
      <c r="K73" s="12">
        <f t="shared" ref="K73" si="42">I73*(1-J73)</f>
        <v>48.183449999999993</v>
      </c>
      <c r="L73" s="14">
        <f t="shared" ref="L73" si="43">F73*K73</f>
        <v>10023.603103499998</v>
      </c>
      <c r="M73" s="14"/>
      <c r="N73" s="30"/>
    </row>
    <row r="74" spans="1:14" ht="15">
      <c r="A74" s="49" t="s">
        <v>93</v>
      </c>
      <c r="B74" s="113"/>
      <c r="C74" s="50"/>
      <c r="D74" s="73" t="s">
        <v>298</v>
      </c>
      <c r="E74" s="51"/>
      <c r="F74" s="52"/>
      <c r="G74" s="53"/>
      <c r="H74" s="54"/>
      <c r="I74" s="55"/>
      <c r="J74" s="56"/>
      <c r="K74" s="57"/>
      <c r="L74" s="53"/>
      <c r="M74" s="53">
        <f>SUM(L75:L79)</f>
        <v>27886.345349999996</v>
      </c>
      <c r="N74" s="30"/>
    </row>
    <row r="75" spans="1:14" ht="45">
      <c r="A75" s="19" t="s">
        <v>94</v>
      </c>
      <c r="B75" s="114" t="s">
        <v>168</v>
      </c>
      <c r="C75" s="11" t="s">
        <v>206</v>
      </c>
      <c r="D75" s="13" t="s">
        <v>299</v>
      </c>
      <c r="E75" s="25" t="s">
        <v>20</v>
      </c>
      <c r="F75" s="15">
        <v>230</v>
      </c>
      <c r="G75" s="14">
        <v>39.42</v>
      </c>
      <c r="H75" s="17">
        <v>0.26300000000000001</v>
      </c>
      <c r="I75" s="15">
        <f t="shared" ref="I75:I79" si="44">G75*(1+H75)</f>
        <v>49.787459999999996</v>
      </c>
      <c r="J75" s="17">
        <f t="shared" ref="J75:J79" si="45">$J$146</f>
        <v>0</v>
      </c>
      <c r="K75" s="12">
        <f t="shared" ref="K75:K79" si="46">I75*(1-J75)</f>
        <v>49.787459999999996</v>
      </c>
      <c r="L75" s="14">
        <f t="shared" ref="L75:L79" si="47">F75*K75</f>
        <v>11451.1158</v>
      </c>
      <c r="M75" s="14"/>
      <c r="N75" s="30"/>
    </row>
    <row r="76" spans="1:14" ht="33.75">
      <c r="A76" s="19" t="s">
        <v>95</v>
      </c>
      <c r="B76" s="114" t="s">
        <v>168</v>
      </c>
      <c r="C76" s="11" t="s">
        <v>207</v>
      </c>
      <c r="D76" s="13" t="s">
        <v>300</v>
      </c>
      <c r="E76" s="25" t="s">
        <v>22</v>
      </c>
      <c r="F76" s="15">
        <v>40</v>
      </c>
      <c r="G76" s="14">
        <v>6.91</v>
      </c>
      <c r="H76" s="17">
        <v>0.26300000000000001</v>
      </c>
      <c r="I76" s="15">
        <f t="shared" si="44"/>
        <v>8.7273300000000003</v>
      </c>
      <c r="J76" s="17">
        <f t="shared" si="45"/>
        <v>0</v>
      </c>
      <c r="K76" s="12">
        <f t="shared" si="46"/>
        <v>8.7273300000000003</v>
      </c>
      <c r="L76" s="14">
        <f t="shared" si="47"/>
        <v>349.09320000000002</v>
      </c>
      <c r="M76" s="14"/>
      <c r="N76" s="30"/>
    </row>
    <row r="77" spans="1:14" ht="33.75">
      <c r="A77" s="19" t="s">
        <v>96</v>
      </c>
      <c r="B77" s="114" t="s">
        <v>180</v>
      </c>
      <c r="C77" s="11" t="s">
        <v>208</v>
      </c>
      <c r="D77" s="13" t="s">
        <v>301</v>
      </c>
      <c r="E77" s="25" t="s">
        <v>20</v>
      </c>
      <c r="F77" s="15">
        <v>80</v>
      </c>
      <c r="G77" s="14">
        <v>47.72</v>
      </c>
      <c r="H77" s="17">
        <v>0.26300000000000001</v>
      </c>
      <c r="I77" s="15">
        <f t="shared" si="44"/>
        <v>60.270359999999997</v>
      </c>
      <c r="J77" s="17">
        <f t="shared" si="45"/>
        <v>0</v>
      </c>
      <c r="K77" s="12">
        <f t="shared" si="46"/>
        <v>60.270359999999997</v>
      </c>
      <c r="L77" s="14">
        <f t="shared" si="47"/>
        <v>4821.6287999999995</v>
      </c>
      <c r="M77" s="14"/>
      <c r="N77" s="30"/>
    </row>
    <row r="78" spans="1:14" ht="22.5">
      <c r="A78" s="19" t="s">
        <v>97</v>
      </c>
      <c r="B78" s="114" t="s">
        <v>168</v>
      </c>
      <c r="C78" s="11" t="s">
        <v>209</v>
      </c>
      <c r="D78" s="13" t="s">
        <v>302</v>
      </c>
      <c r="E78" s="25" t="s">
        <v>22</v>
      </c>
      <c r="F78" s="15">
        <v>45</v>
      </c>
      <c r="G78" s="14">
        <v>19.690000000000001</v>
      </c>
      <c r="H78" s="17">
        <v>0.26300000000000001</v>
      </c>
      <c r="I78" s="15">
        <f t="shared" si="44"/>
        <v>24.868469999999999</v>
      </c>
      <c r="J78" s="17">
        <f t="shared" si="45"/>
        <v>0</v>
      </c>
      <c r="K78" s="12">
        <f t="shared" si="46"/>
        <v>24.868469999999999</v>
      </c>
      <c r="L78" s="14">
        <f t="shared" si="47"/>
        <v>1119.08115</v>
      </c>
      <c r="M78" s="14"/>
      <c r="N78" s="30"/>
    </row>
    <row r="79" spans="1:14" ht="33.75">
      <c r="A79" s="19" t="s">
        <v>98</v>
      </c>
      <c r="B79" s="114" t="s">
        <v>168</v>
      </c>
      <c r="C79" s="11" t="s">
        <v>210</v>
      </c>
      <c r="D79" s="13" t="s">
        <v>303</v>
      </c>
      <c r="E79" s="25" t="s">
        <v>20</v>
      </c>
      <c r="F79" s="15">
        <v>60</v>
      </c>
      <c r="G79" s="14">
        <v>133.88</v>
      </c>
      <c r="H79" s="17">
        <v>0.26300000000000001</v>
      </c>
      <c r="I79" s="15">
        <f t="shared" si="44"/>
        <v>169.09043999999997</v>
      </c>
      <c r="J79" s="17">
        <f t="shared" si="45"/>
        <v>0</v>
      </c>
      <c r="K79" s="12">
        <f t="shared" si="46"/>
        <v>169.09043999999997</v>
      </c>
      <c r="L79" s="14">
        <f t="shared" si="47"/>
        <v>10145.426399999998</v>
      </c>
      <c r="M79" s="14"/>
      <c r="N79" s="30"/>
    </row>
    <row r="80" spans="1:14" ht="15">
      <c r="A80" s="49" t="s">
        <v>99</v>
      </c>
      <c r="B80" s="113"/>
      <c r="C80" s="50"/>
      <c r="D80" s="73" t="s">
        <v>304</v>
      </c>
      <c r="E80" s="51"/>
      <c r="F80" s="52"/>
      <c r="G80" s="53"/>
      <c r="H80" s="54"/>
      <c r="I80" s="55"/>
      <c r="J80" s="56"/>
      <c r="K80" s="57"/>
      <c r="L80" s="53"/>
      <c r="M80" s="53">
        <f>SUM(L81)</f>
        <v>8925.6987250199982</v>
      </c>
      <c r="N80" s="30"/>
    </row>
    <row r="81" spans="1:14" ht="56.25">
      <c r="A81" s="19" t="s">
        <v>100</v>
      </c>
      <c r="B81" s="114" t="s">
        <v>168</v>
      </c>
      <c r="C81" s="11" t="s">
        <v>211</v>
      </c>
      <c r="D81" s="13" t="s">
        <v>305</v>
      </c>
      <c r="E81" s="25" t="s">
        <v>20</v>
      </c>
      <c r="F81" s="15">
        <v>131.922</v>
      </c>
      <c r="G81" s="14">
        <v>53.57</v>
      </c>
      <c r="H81" s="17">
        <v>0.26300000000000001</v>
      </c>
      <c r="I81" s="15">
        <f>G81*(1+H81)</f>
        <v>67.658909999999992</v>
      </c>
      <c r="J81" s="17">
        <f>$J$146</f>
        <v>0</v>
      </c>
      <c r="K81" s="12">
        <f t="shared" ref="K81" si="48">I81*(1-J81)</f>
        <v>67.658909999999992</v>
      </c>
      <c r="L81" s="14">
        <f t="shared" ref="L81" si="49">F81*K81</f>
        <v>8925.6987250199982</v>
      </c>
      <c r="M81" s="14"/>
      <c r="N81" s="30"/>
    </row>
    <row r="82" spans="1:14" ht="22.5">
      <c r="A82" s="49" t="s">
        <v>101</v>
      </c>
      <c r="B82" s="113"/>
      <c r="C82" s="50"/>
      <c r="D82" s="73" t="s">
        <v>306</v>
      </c>
      <c r="E82" s="51"/>
      <c r="F82" s="52"/>
      <c r="G82" s="53"/>
      <c r="H82" s="54"/>
      <c r="I82" s="55"/>
      <c r="J82" s="56"/>
      <c r="K82" s="57"/>
      <c r="L82" s="53"/>
      <c r="M82" s="53">
        <f>SUM(L83:L84)</f>
        <v>7952.6209560000007</v>
      </c>
      <c r="N82" s="30"/>
    </row>
    <row r="83" spans="1:14" ht="22.5">
      <c r="A83" s="19" t="s">
        <v>102</v>
      </c>
      <c r="B83" s="114" t="s">
        <v>169</v>
      </c>
      <c r="C83" s="11" t="s">
        <v>212</v>
      </c>
      <c r="D83" s="13" t="s">
        <v>307</v>
      </c>
      <c r="E83" s="25" t="s">
        <v>20</v>
      </c>
      <c r="F83" s="15">
        <v>11.72</v>
      </c>
      <c r="G83" s="14">
        <v>424.3</v>
      </c>
      <c r="H83" s="17">
        <v>0.26300000000000001</v>
      </c>
      <c r="I83" s="15">
        <f t="shared" ref="I83:I84" si="50">G83*(1+H83)</f>
        <v>535.89089999999999</v>
      </c>
      <c r="J83" s="17">
        <f t="shared" ref="J83:J84" si="51">$J$146</f>
        <v>0</v>
      </c>
      <c r="K83" s="12">
        <f t="shared" ref="K83:K84" si="52">I83*(1-J83)</f>
        <v>535.89089999999999</v>
      </c>
      <c r="L83" s="14">
        <f t="shared" ref="L83:L84" si="53">F83*K83</f>
        <v>6280.6413480000001</v>
      </c>
      <c r="M83" s="14"/>
      <c r="N83" s="30"/>
    </row>
    <row r="84" spans="1:14" ht="22.5">
      <c r="A84" s="19" t="s">
        <v>103</v>
      </c>
      <c r="B84" s="114" t="s">
        <v>169</v>
      </c>
      <c r="C84" s="11" t="s">
        <v>212</v>
      </c>
      <c r="D84" s="13" t="s">
        <v>308</v>
      </c>
      <c r="E84" s="25" t="s">
        <v>20</v>
      </c>
      <c r="F84" s="15">
        <v>3.12</v>
      </c>
      <c r="G84" s="14">
        <v>424.3</v>
      </c>
      <c r="H84" s="17">
        <v>0.26300000000000001</v>
      </c>
      <c r="I84" s="15">
        <f t="shared" si="50"/>
        <v>535.89089999999999</v>
      </c>
      <c r="J84" s="17">
        <f t="shared" si="51"/>
        <v>0</v>
      </c>
      <c r="K84" s="12">
        <f t="shared" si="52"/>
        <v>535.89089999999999</v>
      </c>
      <c r="L84" s="14">
        <f t="shared" si="53"/>
        <v>1671.9796080000001</v>
      </c>
      <c r="M84" s="14"/>
      <c r="N84" s="30"/>
    </row>
    <row r="85" spans="1:14" ht="15">
      <c r="A85" s="69" t="s">
        <v>104</v>
      </c>
      <c r="B85" s="115"/>
      <c r="C85" s="70"/>
      <c r="D85" s="71" t="s">
        <v>309</v>
      </c>
      <c r="E85" s="58"/>
      <c r="F85" s="59"/>
      <c r="G85" s="48"/>
      <c r="H85" s="60"/>
      <c r="I85" s="61"/>
      <c r="J85" s="46"/>
      <c r="K85" s="47"/>
      <c r="L85" s="48"/>
      <c r="M85" s="48"/>
      <c r="N85" s="62">
        <f>SUM(M86)</f>
        <v>40957.006049999996</v>
      </c>
    </row>
    <row r="86" spans="1:14" ht="15">
      <c r="A86" s="49" t="s">
        <v>105</v>
      </c>
      <c r="B86" s="113"/>
      <c r="C86" s="50"/>
      <c r="D86" s="73" t="s">
        <v>310</v>
      </c>
      <c r="E86" s="51"/>
      <c r="F86" s="52"/>
      <c r="G86" s="53"/>
      <c r="H86" s="54"/>
      <c r="I86" s="55"/>
      <c r="J86" s="56"/>
      <c r="K86" s="57"/>
      <c r="L86" s="53"/>
      <c r="M86" s="53">
        <f>SUM(L87:L89)</f>
        <v>40957.006049999996</v>
      </c>
      <c r="N86" s="30"/>
    </row>
    <row r="87" spans="1:14" ht="22.5">
      <c r="A87" s="19" t="s">
        <v>106</v>
      </c>
      <c r="B87" s="114" t="s">
        <v>169</v>
      </c>
      <c r="C87" s="11"/>
      <c r="D87" s="13" t="s">
        <v>311</v>
      </c>
      <c r="E87" s="25" t="s">
        <v>20</v>
      </c>
      <c r="F87" s="15">
        <v>5.9760000000000009</v>
      </c>
      <c r="G87" s="14">
        <v>1350</v>
      </c>
      <c r="H87" s="17">
        <v>0.26300000000000001</v>
      </c>
      <c r="I87" s="15">
        <f t="shared" ref="I87:I89" si="54">G87*(1+H87)</f>
        <v>1705.05</v>
      </c>
      <c r="J87" s="17">
        <f t="shared" ref="J87:J89" si="55">$J$146</f>
        <v>0</v>
      </c>
      <c r="K87" s="12">
        <f t="shared" ref="K87:K89" si="56">I87*(1-J87)</f>
        <v>1705.05</v>
      </c>
      <c r="L87" s="14">
        <f t="shared" ref="L87:L89" si="57">F87*K87</f>
        <v>10189.3788</v>
      </c>
      <c r="M87" s="14"/>
      <c r="N87" s="30"/>
    </row>
    <row r="88" spans="1:14" ht="22.5">
      <c r="A88" s="19" t="s">
        <v>107</v>
      </c>
      <c r="B88" s="114" t="s">
        <v>169</v>
      </c>
      <c r="C88" s="11" t="s">
        <v>213</v>
      </c>
      <c r="D88" s="13" t="s">
        <v>312</v>
      </c>
      <c r="E88" s="25" t="s">
        <v>20</v>
      </c>
      <c r="F88" s="15">
        <v>16.244999999999997</v>
      </c>
      <c r="G88" s="14">
        <v>1350</v>
      </c>
      <c r="H88" s="17">
        <v>0.26300000000000001</v>
      </c>
      <c r="I88" s="15">
        <f t="shared" si="54"/>
        <v>1705.05</v>
      </c>
      <c r="J88" s="17">
        <f t="shared" si="55"/>
        <v>0</v>
      </c>
      <c r="K88" s="12">
        <f t="shared" si="56"/>
        <v>1705.05</v>
      </c>
      <c r="L88" s="14">
        <f t="shared" si="57"/>
        <v>27698.537249999994</v>
      </c>
      <c r="M88" s="14"/>
      <c r="N88" s="30"/>
    </row>
    <row r="89" spans="1:14" ht="22.5">
      <c r="A89" s="19" t="s">
        <v>108</v>
      </c>
      <c r="B89" s="114" t="s">
        <v>169</v>
      </c>
      <c r="C89" s="11" t="s">
        <v>213</v>
      </c>
      <c r="D89" s="13" t="s">
        <v>313</v>
      </c>
      <c r="E89" s="25" t="s">
        <v>20</v>
      </c>
      <c r="F89" s="15">
        <v>1.8</v>
      </c>
      <c r="G89" s="14">
        <v>1350</v>
      </c>
      <c r="H89" s="17">
        <v>0.26300000000000001</v>
      </c>
      <c r="I89" s="15">
        <f t="shared" si="54"/>
        <v>1705.05</v>
      </c>
      <c r="J89" s="17">
        <f t="shared" si="55"/>
        <v>0</v>
      </c>
      <c r="K89" s="12">
        <f t="shared" si="56"/>
        <v>1705.05</v>
      </c>
      <c r="L89" s="14">
        <f t="shared" si="57"/>
        <v>3069.09</v>
      </c>
      <c r="M89" s="14"/>
      <c r="N89" s="30"/>
    </row>
    <row r="90" spans="1:14" ht="15">
      <c r="A90" s="69" t="s">
        <v>109</v>
      </c>
      <c r="B90" s="115"/>
      <c r="C90" s="70"/>
      <c r="D90" s="71" t="s">
        <v>314</v>
      </c>
      <c r="E90" s="58"/>
      <c r="F90" s="59"/>
      <c r="G90" s="48"/>
      <c r="H90" s="60"/>
      <c r="I90" s="61"/>
      <c r="J90" s="46"/>
      <c r="K90" s="47"/>
      <c r="L90" s="48"/>
      <c r="M90" s="48"/>
      <c r="N90" s="62">
        <f>SUM(M91:M98)</f>
        <v>7872.4053000000004</v>
      </c>
    </row>
    <row r="91" spans="1:14" ht="15">
      <c r="A91" s="49" t="s">
        <v>110</v>
      </c>
      <c r="B91" s="113"/>
      <c r="C91" s="50"/>
      <c r="D91" s="73" t="s">
        <v>315</v>
      </c>
      <c r="E91" s="51"/>
      <c r="F91" s="52"/>
      <c r="G91" s="53"/>
      <c r="H91" s="54"/>
      <c r="I91" s="55"/>
      <c r="J91" s="56"/>
      <c r="K91" s="57"/>
      <c r="L91" s="53"/>
      <c r="M91" s="53">
        <f>SUM(L92:L94)</f>
        <v>593.16795000000002</v>
      </c>
      <c r="N91" s="30"/>
    </row>
    <row r="92" spans="1:14" ht="22.5">
      <c r="A92" s="19" t="s">
        <v>111</v>
      </c>
      <c r="B92" s="114" t="s">
        <v>168</v>
      </c>
      <c r="C92" s="11" t="s">
        <v>214</v>
      </c>
      <c r="D92" s="13" t="s">
        <v>316</v>
      </c>
      <c r="E92" s="25" t="s">
        <v>371</v>
      </c>
      <c r="F92" s="15">
        <v>2</v>
      </c>
      <c r="G92" s="14">
        <v>30.18</v>
      </c>
      <c r="H92" s="17">
        <v>0.26300000000000001</v>
      </c>
      <c r="I92" s="15">
        <f t="shared" ref="I92:I94" si="58">G92*(1+H92)</f>
        <v>38.117339999999999</v>
      </c>
      <c r="J92" s="17">
        <f t="shared" ref="J92:J94" si="59">$J$146</f>
        <v>0</v>
      </c>
      <c r="K92" s="12">
        <f t="shared" ref="K92:K94" si="60">I92*(1-J92)</f>
        <v>38.117339999999999</v>
      </c>
      <c r="L92" s="14">
        <f t="shared" ref="L92:L94" si="61">F92*K92</f>
        <v>76.234679999999997</v>
      </c>
      <c r="M92" s="14"/>
      <c r="N92" s="30"/>
    </row>
    <row r="93" spans="1:14" ht="45">
      <c r="A93" s="19" t="s">
        <v>112</v>
      </c>
      <c r="B93" s="114" t="s">
        <v>168</v>
      </c>
      <c r="C93" s="11" t="s">
        <v>215</v>
      </c>
      <c r="D93" s="13" t="s">
        <v>317</v>
      </c>
      <c r="E93" s="25" t="s">
        <v>371</v>
      </c>
      <c r="F93" s="15">
        <v>1</v>
      </c>
      <c r="G93" s="14">
        <v>86.13</v>
      </c>
      <c r="H93" s="17">
        <v>0.26300000000000001</v>
      </c>
      <c r="I93" s="15">
        <f t="shared" si="58"/>
        <v>108.78218999999999</v>
      </c>
      <c r="J93" s="17">
        <f t="shared" si="59"/>
        <v>0</v>
      </c>
      <c r="K93" s="12">
        <f t="shared" si="60"/>
        <v>108.78218999999999</v>
      </c>
      <c r="L93" s="14">
        <f t="shared" si="61"/>
        <v>108.78218999999999</v>
      </c>
      <c r="M93" s="14"/>
      <c r="N93" s="30"/>
    </row>
    <row r="94" spans="1:14" ht="45">
      <c r="A94" s="19" t="s">
        <v>113</v>
      </c>
      <c r="B94" s="114" t="s">
        <v>168</v>
      </c>
      <c r="C94" s="11" t="s">
        <v>216</v>
      </c>
      <c r="D94" s="13" t="s">
        <v>318</v>
      </c>
      <c r="E94" s="25" t="s">
        <v>371</v>
      </c>
      <c r="F94" s="15">
        <v>4</v>
      </c>
      <c r="G94" s="14">
        <v>80.790000000000006</v>
      </c>
      <c r="H94" s="17">
        <v>0.26300000000000001</v>
      </c>
      <c r="I94" s="15">
        <f t="shared" si="58"/>
        <v>102.03776999999999</v>
      </c>
      <c r="J94" s="17">
        <f t="shared" si="59"/>
        <v>0</v>
      </c>
      <c r="K94" s="12">
        <f t="shared" si="60"/>
        <v>102.03776999999999</v>
      </c>
      <c r="L94" s="14">
        <f t="shared" si="61"/>
        <v>408.15107999999998</v>
      </c>
      <c r="M94" s="14"/>
      <c r="N94" s="30"/>
    </row>
    <row r="95" spans="1:14" ht="15">
      <c r="A95" s="49" t="s">
        <v>114</v>
      </c>
      <c r="B95" s="113"/>
      <c r="C95" s="50"/>
      <c r="D95" s="73" t="s">
        <v>319</v>
      </c>
      <c r="E95" s="51"/>
      <c r="F95" s="52"/>
      <c r="G95" s="53"/>
      <c r="H95" s="54"/>
      <c r="I95" s="55"/>
      <c r="J95" s="56"/>
      <c r="K95" s="57"/>
      <c r="L95" s="53"/>
      <c r="M95" s="53">
        <f>SUM(L96:L97)</f>
        <v>3027.1457699999996</v>
      </c>
      <c r="N95" s="30"/>
    </row>
    <row r="96" spans="1:14" ht="22.5">
      <c r="A96" s="19" t="s">
        <v>115</v>
      </c>
      <c r="B96" s="114" t="s">
        <v>169</v>
      </c>
      <c r="C96" s="11" t="s">
        <v>217</v>
      </c>
      <c r="D96" s="13" t="s">
        <v>320</v>
      </c>
      <c r="E96" s="25" t="s">
        <v>371</v>
      </c>
      <c r="F96" s="15">
        <v>32</v>
      </c>
      <c r="G96" s="14">
        <v>72.63</v>
      </c>
      <c r="H96" s="17">
        <v>0.26300000000000001</v>
      </c>
      <c r="I96" s="15">
        <f t="shared" ref="I96:I97" si="62">G96*(1+H96)</f>
        <v>91.731689999999986</v>
      </c>
      <c r="J96" s="17">
        <f t="shared" ref="J96:J97" si="63">$J$146</f>
        <v>0</v>
      </c>
      <c r="K96" s="12">
        <f t="shared" ref="K96:K97" si="64">I96*(1-J96)</f>
        <v>91.731689999999986</v>
      </c>
      <c r="L96" s="14">
        <f t="shared" ref="L96:L97" si="65">F96*K96</f>
        <v>2935.4140799999996</v>
      </c>
      <c r="M96" s="14"/>
      <c r="N96" s="30"/>
    </row>
    <row r="97" spans="1:14" ht="22.5">
      <c r="A97" s="19" t="s">
        <v>116</v>
      </c>
      <c r="B97" s="114" t="s">
        <v>169</v>
      </c>
      <c r="C97" s="11" t="s">
        <v>217</v>
      </c>
      <c r="D97" s="13" t="s">
        <v>321</v>
      </c>
      <c r="E97" s="25" t="s">
        <v>371</v>
      </c>
      <c r="F97" s="15">
        <v>1</v>
      </c>
      <c r="G97" s="14">
        <v>72.63</v>
      </c>
      <c r="H97" s="17">
        <v>0.26300000000000001</v>
      </c>
      <c r="I97" s="15">
        <f t="shared" si="62"/>
        <v>91.731689999999986</v>
      </c>
      <c r="J97" s="17">
        <f t="shared" si="63"/>
        <v>0</v>
      </c>
      <c r="K97" s="12">
        <f t="shared" si="64"/>
        <v>91.731689999999986</v>
      </c>
      <c r="L97" s="14">
        <f t="shared" si="65"/>
        <v>91.731689999999986</v>
      </c>
      <c r="M97" s="14"/>
      <c r="N97" s="30"/>
    </row>
    <row r="98" spans="1:14" ht="15">
      <c r="A98" s="49" t="s">
        <v>117</v>
      </c>
      <c r="B98" s="113"/>
      <c r="C98" s="50"/>
      <c r="D98" s="73" t="s">
        <v>322</v>
      </c>
      <c r="E98" s="51"/>
      <c r="F98" s="52"/>
      <c r="G98" s="53"/>
      <c r="H98" s="54"/>
      <c r="I98" s="55"/>
      <c r="J98" s="56"/>
      <c r="K98" s="57"/>
      <c r="L98" s="53"/>
      <c r="M98" s="53">
        <f>SUM(L99:L100)</f>
        <v>4252.0915800000002</v>
      </c>
      <c r="N98" s="30"/>
    </row>
    <row r="99" spans="1:14" ht="22.5">
      <c r="A99" s="19" t="s">
        <v>118</v>
      </c>
      <c r="B99" s="114" t="s">
        <v>169</v>
      </c>
      <c r="C99" s="11">
        <v>53028</v>
      </c>
      <c r="D99" s="13" t="s">
        <v>323</v>
      </c>
      <c r="E99" s="25" t="s">
        <v>371</v>
      </c>
      <c r="F99" s="15">
        <v>32</v>
      </c>
      <c r="G99" s="14">
        <v>102.02</v>
      </c>
      <c r="H99" s="17">
        <v>0.26300000000000001</v>
      </c>
      <c r="I99" s="15">
        <f t="shared" ref="I99:I100" si="66">G99*(1+H99)</f>
        <v>128.85126</v>
      </c>
      <c r="J99" s="17">
        <f t="shared" ref="J99:J100" si="67">$J$146</f>
        <v>0</v>
      </c>
      <c r="K99" s="12">
        <f t="shared" ref="K99:K100" si="68">I99*(1-J99)</f>
        <v>128.85126</v>
      </c>
      <c r="L99" s="14">
        <f t="shared" ref="L99:L100" si="69">F99*K99</f>
        <v>4123.2403199999999</v>
      </c>
      <c r="M99" s="14"/>
      <c r="N99" s="30"/>
    </row>
    <row r="100" spans="1:14" ht="22.5">
      <c r="A100" s="19" t="s">
        <v>119</v>
      </c>
      <c r="B100" s="114" t="s">
        <v>169</v>
      </c>
      <c r="C100" s="11">
        <v>53028</v>
      </c>
      <c r="D100" s="13" t="s">
        <v>324</v>
      </c>
      <c r="E100" s="25" t="s">
        <v>371</v>
      </c>
      <c r="F100" s="15">
        <v>1</v>
      </c>
      <c r="G100" s="14">
        <v>102.02</v>
      </c>
      <c r="H100" s="17">
        <v>0.26300000000000001</v>
      </c>
      <c r="I100" s="15">
        <f t="shared" si="66"/>
        <v>128.85126</v>
      </c>
      <c r="J100" s="17">
        <f t="shared" si="67"/>
        <v>0</v>
      </c>
      <c r="K100" s="12">
        <f t="shared" si="68"/>
        <v>128.85126</v>
      </c>
      <c r="L100" s="14">
        <f t="shared" si="69"/>
        <v>128.85126</v>
      </c>
      <c r="M100" s="14"/>
      <c r="N100" s="30"/>
    </row>
    <row r="101" spans="1:14" ht="15">
      <c r="A101" s="69" t="s">
        <v>120</v>
      </c>
      <c r="B101" s="115"/>
      <c r="C101" s="70"/>
      <c r="D101" s="71" t="s">
        <v>325</v>
      </c>
      <c r="E101" s="58"/>
      <c r="F101" s="59"/>
      <c r="G101" s="48"/>
      <c r="H101" s="60"/>
      <c r="I101" s="61"/>
      <c r="J101" s="46"/>
      <c r="K101" s="47"/>
      <c r="L101" s="48"/>
      <c r="M101" s="48"/>
      <c r="N101" s="62">
        <f>SUM(M102:M106)</f>
        <v>32938.335852239994</v>
      </c>
    </row>
    <row r="102" spans="1:14" ht="15">
      <c r="A102" s="49" t="s">
        <v>121</v>
      </c>
      <c r="B102" s="113"/>
      <c r="C102" s="50"/>
      <c r="D102" s="73" t="s">
        <v>326</v>
      </c>
      <c r="E102" s="51"/>
      <c r="F102" s="52"/>
      <c r="G102" s="53"/>
      <c r="H102" s="54"/>
      <c r="I102" s="55"/>
      <c r="J102" s="56"/>
      <c r="K102" s="57"/>
      <c r="L102" s="53"/>
      <c r="M102" s="53">
        <f>SUM(L103:L105)</f>
        <v>13787.60578224</v>
      </c>
      <c r="N102" s="30"/>
    </row>
    <row r="103" spans="1:14" ht="33.75">
      <c r="A103" s="19" t="s">
        <v>122</v>
      </c>
      <c r="B103" s="114" t="s">
        <v>369</v>
      </c>
      <c r="C103" s="11" t="s">
        <v>179</v>
      </c>
      <c r="D103" s="13" t="s">
        <v>327</v>
      </c>
      <c r="E103" s="25" t="s">
        <v>371</v>
      </c>
      <c r="F103" s="15">
        <v>60</v>
      </c>
      <c r="G103" s="14">
        <v>12.985208</v>
      </c>
      <c r="H103" s="17">
        <v>0.26300000000000001</v>
      </c>
      <c r="I103" s="15">
        <f t="shared" ref="I103:I105" si="70">G103*(1+H103)</f>
        <v>16.400317703999999</v>
      </c>
      <c r="J103" s="17">
        <f t="shared" ref="J103:J105" si="71">$J$146</f>
        <v>0</v>
      </c>
      <c r="K103" s="12">
        <f t="shared" ref="K103:K105" si="72">I103*(1-J103)</f>
        <v>16.400317703999999</v>
      </c>
      <c r="L103" s="14">
        <f t="shared" ref="L103:L105" si="73">F103*K103</f>
        <v>984.01906223999993</v>
      </c>
      <c r="M103" s="14"/>
      <c r="N103" s="30"/>
    </row>
    <row r="104" spans="1:14" ht="33.75">
      <c r="A104" s="19" t="s">
        <v>123</v>
      </c>
      <c r="B104" s="114" t="s">
        <v>168</v>
      </c>
      <c r="C104" s="11">
        <v>100903</v>
      </c>
      <c r="D104" s="13" t="s">
        <v>328</v>
      </c>
      <c r="E104" s="25" t="s">
        <v>371</v>
      </c>
      <c r="F104" s="15">
        <v>232</v>
      </c>
      <c r="G104" s="14">
        <v>29.96</v>
      </c>
      <c r="H104" s="17">
        <v>0.26300000000000001</v>
      </c>
      <c r="I104" s="15">
        <f t="shared" si="70"/>
        <v>37.839479999999995</v>
      </c>
      <c r="J104" s="17">
        <f t="shared" si="71"/>
        <v>0</v>
      </c>
      <c r="K104" s="12">
        <f t="shared" si="72"/>
        <v>37.839479999999995</v>
      </c>
      <c r="L104" s="14">
        <f t="shared" si="73"/>
        <v>8778.7593599999982</v>
      </c>
      <c r="M104" s="14"/>
      <c r="N104" s="30"/>
    </row>
    <row r="105" spans="1:14" ht="22.5">
      <c r="A105" s="19" t="s">
        <v>124</v>
      </c>
      <c r="B105" s="114" t="s">
        <v>169</v>
      </c>
      <c r="C105" s="11" t="s">
        <v>218</v>
      </c>
      <c r="D105" s="13" t="s">
        <v>329</v>
      </c>
      <c r="E105" s="25" t="s">
        <v>371</v>
      </c>
      <c r="F105" s="15">
        <v>16</v>
      </c>
      <c r="G105" s="14">
        <v>199.17000000000002</v>
      </c>
      <c r="H105" s="17">
        <v>0.26300000000000001</v>
      </c>
      <c r="I105" s="15">
        <f t="shared" si="70"/>
        <v>251.55171000000001</v>
      </c>
      <c r="J105" s="17">
        <f t="shared" si="71"/>
        <v>0</v>
      </c>
      <c r="K105" s="12">
        <f t="shared" si="72"/>
        <v>251.55171000000001</v>
      </c>
      <c r="L105" s="14">
        <f t="shared" si="73"/>
        <v>4024.8273600000002</v>
      </c>
      <c r="M105" s="14"/>
      <c r="N105" s="30"/>
    </row>
    <row r="106" spans="1:14" ht="15">
      <c r="A106" s="49" t="s">
        <v>125</v>
      </c>
      <c r="B106" s="113"/>
      <c r="C106" s="50"/>
      <c r="D106" s="73" t="s">
        <v>330</v>
      </c>
      <c r="E106" s="51"/>
      <c r="F106" s="52"/>
      <c r="G106" s="53"/>
      <c r="H106" s="54"/>
      <c r="I106" s="55"/>
      <c r="J106" s="56"/>
      <c r="K106" s="57"/>
      <c r="L106" s="53"/>
      <c r="M106" s="53">
        <f>SUM(L107:L138)</f>
        <v>19150.730069999991</v>
      </c>
      <c r="N106" s="30"/>
    </row>
    <row r="107" spans="1:14" ht="56.25">
      <c r="A107" s="19" t="s">
        <v>126</v>
      </c>
      <c r="B107" s="114" t="s">
        <v>168</v>
      </c>
      <c r="C107" s="11" t="s">
        <v>219</v>
      </c>
      <c r="D107" s="13" t="s">
        <v>331</v>
      </c>
      <c r="E107" s="25" t="s">
        <v>371</v>
      </c>
      <c r="F107" s="15">
        <v>1</v>
      </c>
      <c r="G107" s="14">
        <v>734.35</v>
      </c>
      <c r="H107" s="17">
        <v>0.26300000000000001</v>
      </c>
      <c r="I107" s="15">
        <f t="shared" ref="I107:I138" si="74">G107*(1+H107)</f>
        <v>927.48404999999991</v>
      </c>
      <c r="J107" s="17">
        <f t="shared" ref="J107:J138" si="75">$J$146</f>
        <v>0</v>
      </c>
      <c r="K107" s="12">
        <f t="shared" ref="K107:K138" si="76">I107*(1-J107)</f>
        <v>927.48404999999991</v>
      </c>
      <c r="L107" s="14">
        <f t="shared" ref="L107:L138" si="77">F107*K107</f>
        <v>927.48404999999991</v>
      </c>
      <c r="M107" s="14"/>
      <c r="N107" s="30"/>
    </row>
    <row r="108" spans="1:14" ht="22.5">
      <c r="A108" s="19" t="s">
        <v>127</v>
      </c>
      <c r="B108" s="114" t="s">
        <v>180</v>
      </c>
      <c r="C108" s="11" t="s">
        <v>220</v>
      </c>
      <c r="D108" s="13" t="s">
        <v>332</v>
      </c>
      <c r="E108" s="25" t="s">
        <v>371</v>
      </c>
      <c r="F108" s="15">
        <v>1</v>
      </c>
      <c r="G108" s="14">
        <v>77.14</v>
      </c>
      <c r="H108" s="17">
        <v>0.26300000000000001</v>
      </c>
      <c r="I108" s="15">
        <f t="shared" si="74"/>
        <v>97.427819999999997</v>
      </c>
      <c r="J108" s="17">
        <f t="shared" si="75"/>
        <v>0</v>
      </c>
      <c r="K108" s="12">
        <f t="shared" si="76"/>
        <v>97.427819999999997</v>
      </c>
      <c r="L108" s="14">
        <f t="shared" si="77"/>
        <v>97.427819999999997</v>
      </c>
      <c r="M108" s="14"/>
      <c r="N108" s="30"/>
    </row>
    <row r="109" spans="1:14" ht="33.75">
      <c r="A109" s="19" t="s">
        <v>128</v>
      </c>
      <c r="B109" s="114" t="s">
        <v>168</v>
      </c>
      <c r="C109" s="11">
        <v>93654</v>
      </c>
      <c r="D109" s="13" t="s">
        <v>333</v>
      </c>
      <c r="E109" s="25" t="s">
        <v>371</v>
      </c>
      <c r="F109" s="15">
        <v>16</v>
      </c>
      <c r="G109" s="14">
        <v>11.41</v>
      </c>
      <c r="H109" s="17">
        <v>0.26300000000000001</v>
      </c>
      <c r="I109" s="15">
        <f t="shared" si="74"/>
        <v>14.410829999999999</v>
      </c>
      <c r="J109" s="17">
        <f t="shared" si="75"/>
        <v>0</v>
      </c>
      <c r="K109" s="12">
        <f t="shared" si="76"/>
        <v>14.410829999999999</v>
      </c>
      <c r="L109" s="14">
        <f t="shared" si="77"/>
        <v>230.57327999999998</v>
      </c>
      <c r="M109" s="14"/>
      <c r="N109" s="30"/>
    </row>
    <row r="110" spans="1:14" ht="33.75">
      <c r="A110" s="19" t="s">
        <v>129</v>
      </c>
      <c r="B110" s="114" t="s">
        <v>168</v>
      </c>
      <c r="C110" s="11" t="s">
        <v>221</v>
      </c>
      <c r="D110" s="13" t="s">
        <v>334</v>
      </c>
      <c r="E110" s="25" t="s">
        <v>375</v>
      </c>
      <c r="F110" s="15">
        <v>2</v>
      </c>
      <c r="G110" s="14">
        <v>23.01</v>
      </c>
      <c r="H110" s="17">
        <v>0.26300000000000001</v>
      </c>
      <c r="I110" s="15">
        <f t="shared" si="74"/>
        <v>29.061630000000001</v>
      </c>
      <c r="J110" s="17">
        <f t="shared" si="75"/>
        <v>0</v>
      </c>
      <c r="K110" s="12">
        <f t="shared" si="76"/>
        <v>29.061630000000001</v>
      </c>
      <c r="L110" s="14">
        <f t="shared" si="77"/>
        <v>58.123260000000002</v>
      </c>
      <c r="M110" s="14"/>
      <c r="N110" s="30"/>
    </row>
    <row r="111" spans="1:14" ht="33.75">
      <c r="A111" s="19" t="s">
        <v>130</v>
      </c>
      <c r="B111" s="114" t="s">
        <v>168</v>
      </c>
      <c r="C111" s="11">
        <v>93656</v>
      </c>
      <c r="D111" s="13" t="s">
        <v>335</v>
      </c>
      <c r="E111" s="25" t="s">
        <v>371</v>
      </c>
      <c r="F111" s="15">
        <v>1</v>
      </c>
      <c r="G111" s="14">
        <v>12.47</v>
      </c>
      <c r="H111" s="17">
        <v>0.26300000000000001</v>
      </c>
      <c r="I111" s="15">
        <f t="shared" si="74"/>
        <v>15.749609999999999</v>
      </c>
      <c r="J111" s="17">
        <f t="shared" si="75"/>
        <v>0</v>
      </c>
      <c r="K111" s="12">
        <f t="shared" si="76"/>
        <v>15.749609999999999</v>
      </c>
      <c r="L111" s="14">
        <f t="shared" si="77"/>
        <v>15.749609999999999</v>
      </c>
      <c r="M111" s="14"/>
      <c r="N111" s="30"/>
    </row>
    <row r="112" spans="1:14" ht="33.75">
      <c r="A112" s="19" t="s">
        <v>131</v>
      </c>
      <c r="B112" s="114" t="s">
        <v>168</v>
      </c>
      <c r="C112" s="11">
        <v>93664</v>
      </c>
      <c r="D112" s="13" t="s">
        <v>336</v>
      </c>
      <c r="E112" s="25" t="s">
        <v>371</v>
      </c>
      <c r="F112" s="15">
        <v>5</v>
      </c>
      <c r="G112" s="14">
        <v>59.27</v>
      </c>
      <c r="H112" s="17">
        <v>0.26300000000000001</v>
      </c>
      <c r="I112" s="15">
        <f t="shared" si="74"/>
        <v>74.858009999999993</v>
      </c>
      <c r="J112" s="17">
        <f t="shared" si="75"/>
        <v>0</v>
      </c>
      <c r="K112" s="12">
        <f t="shared" si="76"/>
        <v>74.858009999999993</v>
      </c>
      <c r="L112" s="14">
        <f t="shared" si="77"/>
        <v>374.29004999999995</v>
      </c>
      <c r="M112" s="14"/>
      <c r="N112" s="30"/>
    </row>
    <row r="113" spans="1:14" ht="33.75">
      <c r="A113" s="19" t="s">
        <v>132</v>
      </c>
      <c r="B113" s="114" t="s">
        <v>168</v>
      </c>
      <c r="C113" s="11" t="s">
        <v>222</v>
      </c>
      <c r="D113" s="13" t="s">
        <v>337</v>
      </c>
      <c r="E113" s="25" t="s">
        <v>371</v>
      </c>
      <c r="F113" s="15">
        <v>5</v>
      </c>
      <c r="G113" s="14">
        <v>56.56</v>
      </c>
      <c r="H113" s="17">
        <v>0.26300000000000001</v>
      </c>
      <c r="I113" s="15">
        <f t="shared" si="74"/>
        <v>71.435279999999992</v>
      </c>
      <c r="J113" s="17">
        <f t="shared" si="75"/>
        <v>0</v>
      </c>
      <c r="K113" s="12">
        <f t="shared" si="76"/>
        <v>71.435279999999992</v>
      </c>
      <c r="L113" s="14">
        <f t="shared" si="77"/>
        <v>357.17639999999994</v>
      </c>
      <c r="M113" s="14"/>
      <c r="N113" s="30"/>
    </row>
    <row r="114" spans="1:14" ht="45">
      <c r="A114" s="19" t="s">
        <v>133</v>
      </c>
      <c r="B114" s="114" t="s">
        <v>168</v>
      </c>
      <c r="C114" s="11" t="s">
        <v>223</v>
      </c>
      <c r="D114" s="13" t="s">
        <v>338</v>
      </c>
      <c r="E114" s="25" t="s">
        <v>22</v>
      </c>
      <c r="F114" s="15">
        <v>200</v>
      </c>
      <c r="G114" s="14">
        <v>2.14</v>
      </c>
      <c r="H114" s="17">
        <v>0.26300000000000001</v>
      </c>
      <c r="I114" s="15">
        <f t="shared" si="74"/>
        <v>2.70282</v>
      </c>
      <c r="J114" s="17">
        <f t="shared" si="75"/>
        <v>0</v>
      </c>
      <c r="K114" s="12">
        <f t="shared" si="76"/>
        <v>2.70282</v>
      </c>
      <c r="L114" s="14">
        <f t="shared" si="77"/>
        <v>540.56399999999996</v>
      </c>
      <c r="M114" s="14"/>
      <c r="N114" s="30"/>
    </row>
    <row r="115" spans="1:14" ht="45">
      <c r="A115" s="19" t="s">
        <v>134</v>
      </c>
      <c r="B115" s="114" t="s">
        <v>168</v>
      </c>
      <c r="C115" s="11" t="s">
        <v>223</v>
      </c>
      <c r="D115" s="13" t="s">
        <v>339</v>
      </c>
      <c r="E115" s="25" t="s">
        <v>22</v>
      </c>
      <c r="F115" s="15">
        <v>200</v>
      </c>
      <c r="G115" s="14">
        <v>2.14</v>
      </c>
      <c r="H115" s="17">
        <v>0.26300000000000001</v>
      </c>
      <c r="I115" s="15">
        <f t="shared" si="74"/>
        <v>2.70282</v>
      </c>
      <c r="J115" s="17">
        <f t="shared" si="75"/>
        <v>0</v>
      </c>
      <c r="K115" s="12">
        <f t="shared" si="76"/>
        <v>2.70282</v>
      </c>
      <c r="L115" s="14">
        <f t="shared" si="77"/>
        <v>540.56399999999996</v>
      </c>
      <c r="M115" s="14"/>
      <c r="N115" s="30"/>
    </row>
    <row r="116" spans="1:14" ht="45">
      <c r="A116" s="19" t="s">
        <v>135</v>
      </c>
      <c r="B116" s="114" t="s">
        <v>168</v>
      </c>
      <c r="C116" s="11" t="s">
        <v>223</v>
      </c>
      <c r="D116" s="13" t="s">
        <v>340</v>
      </c>
      <c r="E116" s="25" t="s">
        <v>22</v>
      </c>
      <c r="F116" s="15">
        <v>200</v>
      </c>
      <c r="G116" s="14">
        <v>2.14</v>
      </c>
      <c r="H116" s="17">
        <v>0.26300000000000001</v>
      </c>
      <c r="I116" s="15">
        <f t="shared" si="74"/>
        <v>2.70282</v>
      </c>
      <c r="J116" s="17">
        <f t="shared" si="75"/>
        <v>0</v>
      </c>
      <c r="K116" s="12">
        <f t="shared" si="76"/>
        <v>2.70282</v>
      </c>
      <c r="L116" s="14">
        <f t="shared" si="77"/>
        <v>540.56399999999996</v>
      </c>
      <c r="M116" s="14"/>
      <c r="N116" s="30"/>
    </row>
    <row r="117" spans="1:14" ht="45">
      <c r="A117" s="19" t="s">
        <v>136</v>
      </c>
      <c r="B117" s="114" t="s">
        <v>168</v>
      </c>
      <c r="C117" s="11" t="s">
        <v>223</v>
      </c>
      <c r="D117" s="13" t="s">
        <v>341</v>
      </c>
      <c r="E117" s="25" t="s">
        <v>22</v>
      </c>
      <c r="F117" s="15">
        <v>100</v>
      </c>
      <c r="G117" s="14">
        <v>2.14</v>
      </c>
      <c r="H117" s="17">
        <v>0.26300000000000001</v>
      </c>
      <c r="I117" s="15">
        <f t="shared" si="74"/>
        <v>2.70282</v>
      </c>
      <c r="J117" s="17">
        <f t="shared" si="75"/>
        <v>0</v>
      </c>
      <c r="K117" s="12">
        <f t="shared" si="76"/>
        <v>2.70282</v>
      </c>
      <c r="L117" s="14">
        <f t="shared" si="77"/>
        <v>270.28199999999998</v>
      </c>
      <c r="M117" s="14"/>
      <c r="N117" s="30"/>
    </row>
    <row r="118" spans="1:14" ht="45">
      <c r="A118" s="19" t="s">
        <v>137</v>
      </c>
      <c r="B118" s="114" t="s">
        <v>168</v>
      </c>
      <c r="C118" s="11">
        <v>91926</v>
      </c>
      <c r="D118" s="13" t="s">
        <v>342</v>
      </c>
      <c r="E118" s="25" t="s">
        <v>22</v>
      </c>
      <c r="F118" s="15">
        <v>200</v>
      </c>
      <c r="G118" s="14">
        <v>2.98</v>
      </c>
      <c r="H118" s="17">
        <v>0.26300000000000001</v>
      </c>
      <c r="I118" s="15">
        <f t="shared" si="74"/>
        <v>3.7637399999999999</v>
      </c>
      <c r="J118" s="17">
        <f t="shared" si="75"/>
        <v>0</v>
      </c>
      <c r="K118" s="12">
        <f t="shared" si="76"/>
        <v>3.7637399999999999</v>
      </c>
      <c r="L118" s="14">
        <f t="shared" si="77"/>
        <v>752.74799999999993</v>
      </c>
      <c r="M118" s="14"/>
      <c r="N118" s="30"/>
    </row>
    <row r="119" spans="1:14" ht="45">
      <c r="A119" s="27" t="s">
        <v>138</v>
      </c>
      <c r="B119" s="94" t="s">
        <v>168</v>
      </c>
      <c r="C119" s="26">
        <v>91926</v>
      </c>
      <c r="D119" s="43" t="s">
        <v>343</v>
      </c>
      <c r="E119" s="25" t="s">
        <v>22</v>
      </c>
      <c r="F119" s="15">
        <v>200</v>
      </c>
      <c r="G119" s="14">
        <v>2.98</v>
      </c>
      <c r="H119" s="17">
        <v>0.26300000000000001</v>
      </c>
      <c r="I119" s="15">
        <f t="shared" si="74"/>
        <v>3.7637399999999999</v>
      </c>
      <c r="J119" s="17">
        <f t="shared" si="75"/>
        <v>0</v>
      </c>
      <c r="K119" s="12">
        <f t="shared" si="76"/>
        <v>3.7637399999999999</v>
      </c>
      <c r="L119" s="14">
        <f t="shared" si="77"/>
        <v>752.74799999999993</v>
      </c>
      <c r="M119" s="14"/>
      <c r="N119" s="30"/>
    </row>
    <row r="120" spans="1:14" ht="45">
      <c r="A120" s="18" t="s">
        <v>139</v>
      </c>
      <c r="B120" s="116" t="s">
        <v>168</v>
      </c>
      <c r="C120" s="11">
        <v>91926</v>
      </c>
      <c r="D120" s="13" t="s">
        <v>344</v>
      </c>
      <c r="E120" s="25" t="s">
        <v>22</v>
      </c>
      <c r="F120" s="15">
        <v>200</v>
      </c>
      <c r="G120" s="12">
        <v>2.98</v>
      </c>
      <c r="H120" s="17">
        <v>0.26300000000000001</v>
      </c>
      <c r="I120" s="15">
        <f t="shared" si="74"/>
        <v>3.7637399999999999</v>
      </c>
      <c r="J120" s="17">
        <f t="shared" si="75"/>
        <v>0</v>
      </c>
      <c r="K120" s="12">
        <f t="shared" si="76"/>
        <v>3.7637399999999999</v>
      </c>
      <c r="L120" s="14">
        <f t="shared" si="77"/>
        <v>752.74799999999993</v>
      </c>
      <c r="M120" s="14"/>
      <c r="N120" s="31"/>
    </row>
    <row r="121" spans="1:14" ht="45">
      <c r="A121" s="18" t="s">
        <v>140</v>
      </c>
      <c r="B121" s="116" t="s">
        <v>168</v>
      </c>
      <c r="C121" s="11" t="s">
        <v>224</v>
      </c>
      <c r="D121" s="13" t="s">
        <v>345</v>
      </c>
      <c r="E121" s="25" t="s">
        <v>22</v>
      </c>
      <c r="F121" s="15">
        <v>150</v>
      </c>
      <c r="G121" s="12">
        <v>4.6500000000000004</v>
      </c>
      <c r="H121" s="17">
        <v>0.26300000000000001</v>
      </c>
      <c r="I121" s="15">
        <f t="shared" si="74"/>
        <v>5.8729500000000003</v>
      </c>
      <c r="J121" s="17">
        <f t="shared" si="75"/>
        <v>0</v>
      </c>
      <c r="K121" s="12">
        <f t="shared" si="76"/>
        <v>5.8729500000000003</v>
      </c>
      <c r="L121" s="14">
        <f t="shared" si="77"/>
        <v>880.9425</v>
      </c>
      <c r="M121" s="14"/>
      <c r="N121" s="31"/>
    </row>
    <row r="122" spans="1:14" ht="45">
      <c r="A122" s="18" t="s">
        <v>141</v>
      </c>
      <c r="B122" s="116" t="s">
        <v>168</v>
      </c>
      <c r="C122" s="11" t="s">
        <v>224</v>
      </c>
      <c r="D122" s="13" t="s">
        <v>346</v>
      </c>
      <c r="E122" s="25" t="s">
        <v>22</v>
      </c>
      <c r="F122" s="15">
        <v>150</v>
      </c>
      <c r="G122" s="12">
        <v>4.6500000000000004</v>
      </c>
      <c r="H122" s="17">
        <v>0.26300000000000001</v>
      </c>
      <c r="I122" s="15">
        <f t="shared" si="74"/>
        <v>5.8729500000000003</v>
      </c>
      <c r="J122" s="17">
        <f t="shared" si="75"/>
        <v>0</v>
      </c>
      <c r="K122" s="12">
        <f t="shared" si="76"/>
        <v>5.8729500000000003</v>
      </c>
      <c r="L122" s="14">
        <f t="shared" si="77"/>
        <v>880.9425</v>
      </c>
      <c r="M122" s="14"/>
      <c r="N122" s="31"/>
    </row>
    <row r="123" spans="1:14" ht="45">
      <c r="A123" s="18" t="s">
        <v>142</v>
      </c>
      <c r="B123" s="116" t="s">
        <v>168</v>
      </c>
      <c r="C123" s="11" t="s">
        <v>224</v>
      </c>
      <c r="D123" s="13" t="s">
        <v>347</v>
      </c>
      <c r="E123" s="25" t="s">
        <v>22</v>
      </c>
      <c r="F123" s="15">
        <v>150</v>
      </c>
      <c r="G123" s="12">
        <v>4.6500000000000004</v>
      </c>
      <c r="H123" s="17">
        <v>0.26300000000000001</v>
      </c>
      <c r="I123" s="15">
        <f t="shared" si="74"/>
        <v>5.8729500000000003</v>
      </c>
      <c r="J123" s="17">
        <f t="shared" si="75"/>
        <v>0</v>
      </c>
      <c r="K123" s="12">
        <f t="shared" si="76"/>
        <v>5.8729500000000003</v>
      </c>
      <c r="L123" s="14">
        <f t="shared" si="77"/>
        <v>880.9425</v>
      </c>
      <c r="M123" s="14"/>
      <c r="N123" s="31"/>
    </row>
    <row r="124" spans="1:14" ht="45">
      <c r="A124" s="18" t="s">
        <v>143</v>
      </c>
      <c r="B124" s="116" t="s">
        <v>168</v>
      </c>
      <c r="C124" s="11" t="s">
        <v>225</v>
      </c>
      <c r="D124" s="13" t="s">
        <v>348</v>
      </c>
      <c r="E124" s="25" t="s">
        <v>22</v>
      </c>
      <c r="F124" s="15">
        <v>100</v>
      </c>
      <c r="G124" s="12">
        <v>6.31</v>
      </c>
      <c r="H124" s="17">
        <v>0.26300000000000001</v>
      </c>
      <c r="I124" s="15">
        <f t="shared" si="74"/>
        <v>7.9695299999999989</v>
      </c>
      <c r="J124" s="17">
        <f t="shared" si="75"/>
        <v>0</v>
      </c>
      <c r="K124" s="12">
        <f t="shared" si="76"/>
        <v>7.9695299999999989</v>
      </c>
      <c r="L124" s="14">
        <f t="shared" si="77"/>
        <v>796.95299999999986</v>
      </c>
      <c r="M124" s="14"/>
      <c r="N124" s="31"/>
    </row>
    <row r="125" spans="1:14" ht="45">
      <c r="A125" s="18" t="s">
        <v>144</v>
      </c>
      <c r="B125" s="116" t="s">
        <v>168</v>
      </c>
      <c r="C125" s="11" t="s">
        <v>225</v>
      </c>
      <c r="D125" s="13" t="s">
        <v>349</v>
      </c>
      <c r="E125" s="25" t="s">
        <v>22</v>
      </c>
      <c r="F125" s="15">
        <v>100</v>
      </c>
      <c r="G125" s="12">
        <v>6.31</v>
      </c>
      <c r="H125" s="17">
        <v>0.26300000000000001</v>
      </c>
      <c r="I125" s="15">
        <f t="shared" si="74"/>
        <v>7.9695299999999989</v>
      </c>
      <c r="J125" s="17">
        <f t="shared" si="75"/>
        <v>0</v>
      </c>
      <c r="K125" s="12">
        <f t="shared" si="76"/>
        <v>7.9695299999999989</v>
      </c>
      <c r="L125" s="14">
        <f t="shared" si="77"/>
        <v>796.95299999999986</v>
      </c>
      <c r="M125" s="14"/>
      <c r="N125" s="31"/>
    </row>
    <row r="126" spans="1:14" ht="45">
      <c r="A126" s="18" t="s">
        <v>145</v>
      </c>
      <c r="B126" s="116" t="s">
        <v>168</v>
      </c>
      <c r="C126" s="11" t="s">
        <v>225</v>
      </c>
      <c r="D126" s="13" t="s">
        <v>350</v>
      </c>
      <c r="E126" s="25" t="s">
        <v>22</v>
      </c>
      <c r="F126" s="15">
        <v>100</v>
      </c>
      <c r="G126" s="12">
        <v>6.31</v>
      </c>
      <c r="H126" s="17">
        <v>0.26300000000000001</v>
      </c>
      <c r="I126" s="15">
        <f t="shared" si="74"/>
        <v>7.9695299999999989</v>
      </c>
      <c r="J126" s="17">
        <f t="shared" si="75"/>
        <v>0</v>
      </c>
      <c r="K126" s="12">
        <f t="shared" si="76"/>
        <v>7.9695299999999989</v>
      </c>
      <c r="L126" s="14">
        <f t="shared" si="77"/>
        <v>796.95299999999986</v>
      </c>
      <c r="M126" s="14"/>
      <c r="N126" s="31"/>
    </row>
    <row r="127" spans="1:14" ht="45">
      <c r="A127" s="18" t="s">
        <v>146</v>
      </c>
      <c r="B127" s="116" t="s">
        <v>168</v>
      </c>
      <c r="C127" s="11" t="s">
        <v>226</v>
      </c>
      <c r="D127" s="13" t="s">
        <v>351</v>
      </c>
      <c r="E127" s="25" t="s">
        <v>22</v>
      </c>
      <c r="F127" s="15">
        <v>50</v>
      </c>
      <c r="G127" s="12">
        <v>10.199999999999999</v>
      </c>
      <c r="H127" s="17">
        <v>0.26300000000000001</v>
      </c>
      <c r="I127" s="15">
        <f t="shared" si="74"/>
        <v>12.882599999999998</v>
      </c>
      <c r="J127" s="17">
        <f t="shared" si="75"/>
        <v>0</v>
      </c>
      <c r="K127" s="12">
        <f t="shared" si="76"/>
        <v>12.882599999999998</v>
      </c>
      <c r="L127" s="14">
        <f t="shared" si="77"/>
        <v>644.12999999999988</v>
      </c>
      <c r="M127" s="14"/>
      <c r="N127" s="31"/>
    </row>
    <row r="128" spans="1:14" ht="45">
      <c r="A128" s="18" t="s">
        <v>147</v>
      </c>
      <c r="B128" s="116" t="s">
        <v>168</v>
      </c>
      <c r="C128" s="11" t="s">
        <v>226</v>
      </c>
      <c r="D128" s="13" t="s">
        <v>352</v>
      </c>
      <c r="E128" s="25" t="s">
        <v>22</v>
      </c>
      <c r="F128" s="15">
        <v>50</v>
      </c>
      <c r="G128" s="12">
        <v>10.199999999999999</v>
      </c>
      <c r="H128" s="17">
        <v>0.26300000000000001</v>
      </c>
      <c r="I128" s="15">
        <f t="shared" si="74"/>
        <v>12.882599999999998</v>
      </c>
      <c r="J128" s="17">
        <f t="shared" si="75"/>
        <v>0</v>
      </c>
      <c r="K128" s="12">
        <f t="shared" si="76"/>
        <v>12.882599999999998</v>
      </c>
      <c r="L128" s="14">
        <f t="shared" si="77"/>
        <v>644.12999999999988</v>
      </c>
      <c r="M128" s="14"/>
      <c r="N128" s="31"/>
    </row>
    <row r="129" spans="1:14" ht="45">
      <c r="A129" s="18" t="s">
        <v>148</v>
      </c>
      <c r="B129" s="116" t="s">
        <v>168</v>
      </c>
      <c r="C129" s="11" t="s">
        <v>226</v>
      </c>
      <c r="D129" s="13" t="s">
        <v>353</v>
      </c>
      <c r="E129" s="25" t="s">
        <v>22</v>
      </c>
      <c r="F129" s="15">
        <v>50</v>
      </c>
      <c r="G129" s="12">
        <v>10.199999999999999</v>
      </c>
      <c r="H129" s="17">
        <v>0.26300000000000001</v>
      </c>
      <c r="I129" s="15">
        <f t="shared" si="74"/>
        <v>12.882599999999998</v>
      </c>
      <c r="J129" s="17">
        <f t="shared" si="75"/>
        <v>0</v>
      </c>
      <c r="K129" s="12">
        <f t="shared" si="76"/>
        <v>12.882599999999998</v>
      </c>
      <c r="L129" s="14">
        <f t="shared" si="77"/>
        <v>644.12999999999988</v>
      </c>
      <c r="M129" s="14"/>
      <c r="N129" s="31"/>
    </row>
    <row r="130" spans="1:14" ht="33.75">
      <c r="A130" s="18" t="s">
        <v>149</v>
      </c>
      <c r="B130" s="116" t="s">
        <v>168</v>
      </c>
      <c r="C130" s="11" t="s">
        <v>227</v>
      </c>
      <c r="D130" s="13" t="s">
        <v>354</v>
      </c>
      <c r="E130" s="25" t="s">
        <v>371</v>
      </c>
      <c r="F130" s="15">
        <v>3</v>
      </c>
      <c r="G130" s="12">
        <v>28.41</v>
      </c>
      <c r="H130" s="17">
        <v>0.26300000000000001</v>
      </c>
      <c r="I130" s="15">
        <f t="shared" si="74"/>
        <v>35.881830000000001</v>
      </c>
      <c r="J130" s="17">
        <f t="shared" si="75"/>
        <v>0</v>
      </c>
      <c r="K130" s="12">
        <f t="shared" si="76"/>
        <v>35.881830000000001</v>
      </c>
      <c r="L130" s="14">
        <f t="shared" si="77"/>
        <v>107.64549</v>
      </c>
      <c r="M130" s="14"/>
      <c r="N130" s="31"/>
    </row>
    <row r="131" spans="1:14" ht="33.75">
      <c r="A131" s="18" t="s">
        <v>150</v>
      </c>
      <c r="B131" s="116" t="s">
        <v>168</v>
      </c>
      <c r="C131" s="11" t="s">
        <v>228</v>
      </c>
      <c r="D131" s="13" t="s">
        <v>355</v>
      </c>
      <c r="E131" s="25" t="s">
        <v>371</v>
      </c>
      <c r="F131" s="15">
        <v>18</v>
      </c>
      <c r="G131" s="12">
        <v>22.8</v>
      </c>
      <c r="H131" s="17">
        <v>0.26300000000000001</v>
      </c>
      <c r="I131" s="15">
        <f t="shared" si="74"/>
        <v>28.796399999999998</v>
      </c>
      <c r="J131" s="17">
        <f t="shared" si="75"/>
        <v>0</v>
      </c>
      <c r="K131" s="12">
        <f t="shared" si="76"/>
        <v>28.796399999999998</v>
      </c>
      <c r="L131" s="14">
        <f t="shared" si="77"/>
        <v>518.33519999999999</v>
      </c>
      <c r="M131" s="14"/>
      <c r="N131" s="31"/>
    </row>
    <row r="132" spans="1:14" ht="33.75">
      <c r="A132" s="18" t="s">
        <v>151</v>
      </c>
      <c r="B132" s="116" t="s">
        <v>168</v>
      </c>
      <c r="C132" s="11" t="s">
        <v>229</v>
      </c>
      <c r="D132" s="13" t="s">
        <v>356</v>
      </c>
      <c r="E132" s="25" t="s">
        <v>371</v>
      </c>
      <c r="F132" s="15">
        <v>3</v>
      </c>
      <c r="G132" s="12">
        <v>35.97</v>
      </c>
      <c r="H132" s="17">
        <v>0.26300000000000001</v>
      </c>
      <c r="I132" s="15">
        <f t="shared" si="74"/>
        <v>45.430109999999992</v>
      </c>
      <c r="J132" s="17">
        <f t="shared" si="75"/>
        <v>0</v>
      </c>
      <c r="K132" s="12">
        <f t="shared" si="76"/>
        <v>45.430109999999992</v>
      </c>
      <c r="L132" s="14">
        <f t="shared" si="77"/>
        <v>136.29032999999998</v>
      </c>
      <c r="M132" s="14"/>
      <c r="N132" s="31"/>
    </row>
    <row r="133" spans="1:14" ht="33.75">
      <c r="A133" s="18" t="s">
        <v>152</v>
      </c>
      <c r="B133" s="116" t="s">
        <v>168</v>
      </c>
      <c r="C133" s="11" t="s">
        <v>230</v>
      </c>
      <c r="D133" s="13" t="s">
        <v>357</v>
      </c>
      <c r="E133" s="25" t="s">
        <v>371</v>
      </c>
      <c r="F133" s="15">
        <v>1</v>
      </c>
      <c r="G133" s="12">
        <v>49.15</v>
      </c>
      <c r="H133" s="17">
        <v>0.26300000000000001</v>
      </c>
      <c r="I133" s="15">
        <f t="shared" si="74"/>
        <v>62.076449999999994</v>
      </c>
      <c r="J133" s="17">
        <f t="shared" si="75"/>
        <v>0</v>
      </c>
      <c r="K133" s="12">
        <f t="shared" si="76"/>
        <v>62.076449999999994</v>
      </c>
      <c r="L133" s="14">
        <f t="shared" si="77"/>
        <v>62.076449999999994</v>
      </c>
      <c r="M133" s="14"/>
      <c r="N133" s="31"/>
    </row>
    <row r="134" spans="1:14" ht="33.75">
      <c r="A134" s="18" t="s">
        <v>153</v>
      </c>
      <c r="B134" s="116" t="s">
        <v>168</v>
      </c>
      <c r="C134" s="11" t="s">
        <v>231</v>
      </c>
      <c r="D134" s="13" t="s">
        <v>358</v>
      </c>
      <c r="E134" s="25" t="s">
        <v>371</v>
      </c>
      <c r="F134" s="15">
        <v>1</v>
      </c>
      <c r="G134" s="12">
        <v>39.869999999999997</v>
      </c>
      <c r="H134" s="17">
        <v>0.26300000000000001</v>
      </c>
      <c r="I134" s="15">
        <f t="shared" si="74"/>
        <v>50.355809999999991</v>
      </c>
      <c r="J134" s="17">
        <f t="shared" si="75"/>
        <v>0</v>
      </c>
      <c r="K134" s="12">
        <f t="shared" si="76"/>
        <v>50.355809999999991</v>
      </c>
      <c r="L134" s="14">
        <f t="shared" si="77"/>
        <v>50.355809999999991</v>
      </c>
      <c r="M134" s="14"/>
      <c r="N134" s="31"/>
    </row>
    <row r="135" spans="1:14" ht="33.75">
      <c r="A135" s="18" t="s">
        <v>154</v>
      </c>
      <c r="B135" s="116" t="s">
        <v>168</v>
      </c>
      <c r="C135" s="11">
        <v>92000</v>
      </c>
      <c r="D135" s="13" t="s">
        <v>359</v>
      </c>
      <c r="E135" s="25" t="s">
        <v>371</v>
      </c>
      <c r="F135" s="15">
        <v>124</v>
      </c>
      <c r="G135" s="12">
        <v>24</v>
      </c>
      <c r="H135" s="17">
        <v>0.26300000000000001</v>
      </c>
      <c r="I135" s="15">
        <f t="shared" si="74"/>
        <v>30.311999999999998</v>
      </c>
      <c r="J135" s="17">
        <f t="shared" si="75"/>
        <v>0</v>
      </c>
      <c r="K135" s="12">
        <f t="shared" si="76"/>
        <v>30.311999999999998</v>
      </c>
      <c r="L135" s="14">
        <f t="shared" si="77"/>
        <v>3758.6879999999996</v>
      </c>
      <c r="M135" s="14"/>
      <c r="N135" s="31"/>
    </row>
    <row r="136" spans="1:14" ht="33.75">
      <c r="A136" s="18" t="s">
        <v>155</v>
      </c>
      <c r="B136" s="116" t="s">
        <v>168</v>
      </c>
      <c r="C136" s="11" t="s">
        <v>232</v>
      </c>
      <c r="D136" s="13" t="s">
        <v>360</v>
      </c>
      <c r="E136" s="25" t="s">
        <v>371</v>
      </c>
      <c r="F136" s="15">
        <v>20</v>
      </c>
      <c r="G136" s="12">
        <v>38.33</v>
      </c>
      <c r="H136" s="17">
        <v>0.26300000000000001</v>
      </c>
      <c r="I136" s="15">
        <f t="shared" si="74"/>
        <v>48.410789999999992</v>
      </c>
      <c r="J136" s="17">
        <f t="shared" si="75"/>
        <v>0</v>
      </c>
      <c r="K136" s="12">
        <f t="shared" si="76"/>
        <v>48.410789999999992</v>
      </c>
      <c r="L136" s="14">
        <f t="shared" si="77"/>
        <v>968.21579999999983</v>
      </c>
      <c r="M136" s="14"/>
      <c r="N136" s="31"/>
    </row>
    <row r="137" spans="1:14" ht="33.75">
      <c r="A137" s="18" t="s">
        <v>156</v>
      </c>
      <c r="B137" s="116" t="s">
        <v>168</v>
      </c>
      <c r="C137" s="11" t="s">
        <v>233</v>
      </c>
      <c r="D137" s="13" t="s">
        <v>361</v>
      </c>
      <c r="E137" s="25" t="s">
        <v>371</v>
      </c>
      <c r="F137" s="15">
        <v>4</v>
      </c>
      <c r="G137" s="12">
        <v>25.61</v>
      </c>
      <c r="H137" s="17">
        <v>0.26300000000000001</v>
      </c>
      <c r="I137" s="15">
        <f t="shared" si="74"/>
        <v>32.345429999999993</v>
      </c>
      <c r="J137" s="17">
        <f t="shared" si="75"/>
        <v>0</v>
      </c>
      <c r="K137" s="12">
        <f t="shared" si="76"/>
        <v>32.345429999999993</v>
      </c>
      <c r="L137" s="14">
        <f t="shared" si="77"/>
        <v>129.38171999999997</v>
      </c>
      <c r="M137" s="14"/>
      <c r="N137" s="30"/>
    </row>
    <row r="138" spans="1:14" ht="33.75">
      <c r="A138" s="18" t="s">
        <v>157</v>
      </c>
      <c r="B138" s="116" t="s">
        <v>168</v>
      </c>
      <c r="C138" s="11" t="s">
        <v>234</v>
      </c>
      <c r="D138" s="13" t="s">
        <v>362</v>
      </c>
      <c r="E138" s="25" t="s">
        <v>371</v>
      </c>
      <c r="F138" s="15">
        <v>5</v>
      </c>
      <c r="G138" s="12">
        <v>38.42</v>
      </c>
      <c r="H138" s="17">
        <v>0.26300000000000001</v>
      </c>
      <c r="I138" s="15">
        <f t="shared" si="74"/>
        <v>48.524459999999998</v>
      </c>
      <c r="J138" s="17">
        <f t="shared" si="75"/>
        <v>0</v>
      </c>
      <c r="K138" s="12">
        <f t="shared" si="76"/>
        <v>48.524459999999998</v>
      </c>
      <c r="L138" s="14">
        <f t="shared" si="77"/>
        <v>242.6223</v>
      </c>
      <c r="M138" s="14"/>
      <c r="N138" s="31"/>
    </row>
    <row r="139" spans="1:14" ht="15">
      <c r="A139" s="72" t="s">
        <v>158</v>
      </c>
      <c r="B139" s="117"/>
      <c r="C139" s="70"/>
      <c r="D139" s="71" t="s">
        <v>363</v>
      </c>
      <c r="E139" s="58"/>
      <c r="F139" s="59"/>
      <c r="G139" s="47"/>
      <c r="H139" s="60"/>
      <c r="I139" s="61"/>
      <c r="J139" s="46"/>
      <c r="K139" s="47"/>
      <c r="L139" s="48"/>
      <c r="M139" s="48"/>
      <c r="N139" s="62">
        <f>SUM(M140)</f>
        <v>837.47004000000004</v>
      </c>
    </row>
    <row r="140" spans="1:14" ht="15">
      <c r="A140" s="63" t="s">
        <v>159</v>
      </c>
      <c r="B140" s="118"/>
      <c r="C140" s="50"/>
      <c r="D140" s="73" t="s">
        <v>364</v>
      </c>
      <c r="E140" s="51"/>
      <c r="F140" s="52"/>
      <c r="G140" s="57"/>
      <c r="H140" s="54"/>
      <c r="I140" s="55"/>
      <c r="J140" s="56"/>
      <c r="K140" s="57"/>
      <c r="L140" s="53"/>
      <c r="M140" s="53">
        <f>SUM(L141)</f>
        <v>837.47004000000004</v>
      </c>
      <c r="N140" s="31"/>
    </row>
    <row r="141" spans="1:14" ht="22.5">
      <c r="A141" s="18" t="s">
        <v>160</v>
      </c>
      <c r="B141" s="116" t="s">
        <v>169</v>
      </c>
      <c r="C141" s="11">
        <v>70394</v>
      </c>
      <c r="D141" s="13" t="s">
        <v>365</v>
      </c>
      <c r="E141" s="25" t="s">
        <v>371</v>
      </c>
      <c r="F141" s="15">
        <v>4</v>
      </c>
      <c r="G141" s="12">
        <v>165.77</v>
      </c>
      <c r="H141" s="17">
        <v>0.26300000000000001</v>
      </c>
      <c r="I141" s="15">
        <f>G141*(1+H141)</f>
        <v>209.36751000000001</v>
      </c>
      <c r="J141" s="17">
        <f>$J$146</f>
        <v>0</v>
      </c>
      <c r="K141" s="12">
        <f t="shared" ref="K141" si="78">I141*(1-J141)</f>
        <v>209.36751000000001</v>
      </c>
      <c r="L141" s="14">
        <f t="shared" ref="L141" si="79">F141*K141</f>
        <v>837.47004000000004</v>
      </c>
      <c r="M141" s="14"/>
      <c r="N141" s="31"/>
    </row>
    <row r="142" spans="1:14" ht="15">
      <c r="A142" s="72" t="s">
        <v>161</v>
      </c>
      <c r="B142" s="117"/>
      <c r="C142" s="70"/>
      <c r="D142" s="71" t="s">
        <v>366</v>
      </c>
      <c r="E142" s="58"/>
      <c r="F142" s="59"/>
      <c r="G142" s="47"/>
      <c r="H142" s="64"/>
      <c r="I142" s="65"/>
      <c r="J142" s="66"/>
      <c r="K142" s="67"/>
      <c r="L142" s="68"/>
      <c r="M142" s="48"/>
      <c r="N142" s="62">
        <f>SUM(M143)</f>
        <v>1176.6398489999999</v>
      </c>
    </row>
    <row r="143" spans="1:14" ht="15">
      <c r="A143" s="63" t="s">
        <v>162</v>
      </c>
      <c r="B143" s="118"/>
      <c r="C143" s="50"/>
      <c r="D143" s="73" t="s">
        <v>367</v>
      </c>
      <c r="E143" s="51"/>
      <c r="F143" s="52"/>
      <c r="G143" s="57"/>
      <c r="H143" s="54"/>
      <c r="I143" s="55"/>
      <c r="J143" s="56"/>
      <c r="K143" s="57"/>
      <c r="L143" s="53"/>
      <c r="M143" s="53">
        <f>SUM(L144)</f>
        <v>1176.6398489999999</v>
      </c>
      <c r="N143" s="31"/>
    </row>
    <row r="144" spans="1:14" ht="22.5">
      <c r="A144" s="18" t="s">
        <v>163</v>
      </c>
      <c r="B144" s="116" t="s">
        <v>168</v>
      </c>
      <c r="C144" s="11" t="s">
        <v>235</v>
      </c>
      <c r="D144" s="13" t="s">
        <v>368</v>
      </c>
      <c r="E144" s="25" t="s">
        <v>20</v>
      </c>
      <c r="F144" s="15">
        <v>443.63</v>
      </c>
      <c r="G144" s="12">
        <v>2.1</v>
      </c>
      <c r="H144" s="17">
        <v>0.26300000000000001</v>
      </c>
      <c r="I144" s="15">
        <f>G144*(1+H144)</f>
        <v>2.6522999999999999</v>
      </c>
      <c r="J144" s="17">
        <f>$J$146</f>
        <v>0</v>
      </c>
      <c r="K144" s="12">
        <f t="shared" ref="K144" si="80">I144*(1-J144)</f>
        <v>2.6522999999999999</v>
      </c>
      <c r="L144" s="14">
        <f t="shared" ref="L144" si="81">F144*K144</f>
        <v>1176.6398489999999</v>
      </c>
      <c r="M144" s="14"/>
      <c r="N144" s="31"/>
    </row>
    <row r="145" spans="1:16" ht="6.95" customHeight="1">
      <c r="A145" s="119"/>
      <c r="B145" s="120"/>
      <c r="C145" s="121"/>
      <c r="D145" s="122"/>
      <c r="E145" s="123"/>
      <c r="F145" s="124"/>
      <c r="G145" s="125"/>
      <c r="H145" s="126"/>
      <c r="I145" s="127"/>
      <c r="J145" s="128"/>
      <c r="K145" s="125"/>
      <c r="L145" s="129"/>
      <c r="M145" s="129"/>
      <c r="N145" s="130"/>
    </row>
    <row r="146" spans="1:16" ht="15" customHeight="1" thickBot="1">
      <c r="A146" s="156" t="s">
        <v>18</v>
      </c>
      <c r="B146" s="157"/>
      <c r="C146" s="158"/>
      <c r="D146" s="158"/>
      <c r="E146" s="34"/>
      <c r="F146" s="34"/>
      <c r="G146" s="35"/>
      <c r="H146" s="36"/>
      <c r="I146" s="35"/>
      <c r="J146" s="37">
        <v>0</v>
      </c>
      <c r="K146" s="38"/>
      <c r="L146" s="39"/>
      <c r="M146" s="45"/>
      <c r="N146" s="40">
        <f>SUM(N12:N142)</f>
        <v>287711.92696742609</v>
      </c>
      <c r="O146" s="6"/>
    </row>
    <row r="147" spans="1:16" ht="19.5" customHeight="1" thickTop="1">
      <c r="A147" s="145" t="s">
        <v>4</v>
      </c>
      <c r="B147" s="145"/>
      <c r="C147" s="145"/>
      <c r="D147" s="145"/>
      <c r="E147" s="145"/>
      <c r="F147" s="24"/>
      <c r="G147" s="137" t="s">
        <v>16</v>
      </c>
      <c r="H147" s="137"/>
      <c r="I147" s="137"/>
      <c r="J147" s="137"/>
      <c r="K147" s="137"/>
      <c r="L147" s="137"/>
      <c r="M147" s="137"/>
      <c r="N147" s="137"/>
    </row>
    <row r="148" spans="1:16" ht="24" customHeight="1">
      <c r="A148" s="138" t="s">
        <v>17</v>
      </c>
      <c r="B148" s="138"/>
      <c r="C148" s="138"/>
      <c r="D148" s="138"/>
      <c r="E148" s="23" t="s">
        <v>14</v>
      </c>
      <c r="F148" s="23"/>
      <c r="G148" s="138"/>
      <c r="H148" s="138"/>
      <c r="I148" s="138"/>
      <c r="J148" s="138"/>
      <c r="K148" s="138"/>
      <c r="L148" s="138"/>
      <c r="M148" s="138"/>
      <c r="N148" s="138"/>
    </row>
    <row r="149" spans="1:16" ht="15.75" customHeight="1">
      <c r="A149" s="146" t="s">
        <v>6</v>
      </c>
      <c r="B149" s="41"/>
      <c r="C149" s="160" t="s">
        <v>29</v>
      </c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</row>
    <row r="150" spans="1:16" ht="10.5" customHeight="1">
      <c r="A150" s="147"/>
      <c r="B150" s="42"/>
      <c r="C150" s="161" t="s">
        <v>377</v>
      </c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</row>
    <row r="151" spans="1:16" ht="27" customHeight="1">
      <c r="A151" s="147"/>
      <c r="B151" s="42"/>
      <c r="C151" s="135" t="s">
        <v>30</v>
      </c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22"/>
      <c r="P151" s="22"/>
    </row>
    <row r="152" spans="1:16" ht="15" customHeight="1">
      <c r="A152" s="147"/>
      <c r="B152" s="42"/>
      <c r="C152" s="135" t="s">
        <v>27</v>
      </c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22"/>
      <c r="P152" s="22"/>
    </row>
    <row r="153" spans="1:16" ht="15" customHeight="1">
      <c r="A153" s="147"/>
      <c r="B153" s="42"/>
      <c r="C153" s="135" t="s">
        <v>28</v>
      </c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</row>
    <row r="154" spans="1:16" ht="27.75" customHeight="1">
      <c r="A154" s="147"/>
      <c r="B154" s="42"/>
      <c r="C154" s="153" t="s">
        <v>7</v>
      </c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21"/>
      <c r="P154" s="21"/>
    </row>
  </sheetData>
  <mergeCells count="30">
    <mergeCell ref="A6:N6"/>
    <mergeCell ref="C149:N149"/>
    <mergeCell ref="C150:N150"/>
    <mergeCell ref="C151:N151"/>
    <mergeCell ref="C152:N152"/>
    <mergeCell ref="E9:I9"/>
    <mergeCell ref="J9:N9"/>
    <mergeCell ref="J10:J11"/>
    <mergeCell ref="B10:B11"/>
    <mergeCell ref="C153:N153"/>
    <mergeCell ref="G147:N148"/>
    <mergeCell ref="C10:C11"/>
    <mergeCell ref="D10:D11"/>
    <mergeCell ref="E10:E11"/>
    <mergeCell ref="A147:E147"/>
    <mergeCell ref="A148:D148"/>
    <mergeCell ref="A149:A154"/>
    <mergeCell ref="K10:N10"/>
    <mergeCell ref="F10:F11"/>
    <mergeCell ref="C154:N154"/>
    <mergeCell ref="A10:A11"/>
    <mergeCell ref="A146:D146"/>
    <mergeCell ref="G10:G11"/>
    <mergeCell ref="H10:H11"/>
    <mergeCell ref="I10:I11"/>
    <mergeCell ref="A3:N3"/>
    <mergeCell ref="A1:N1"/>
    <mergeCell ref="A4:N4"/>
    <mergeCell ref="A5:N5"/>
    <mergeCell ref="A2:N2"/>
  </mergeCells>
  <printOptions horizontalCentered="1"/>
  <pageMargins left="0" right="0" top="0.51181102362204722" bottom="0.51181102362204722" header="0.19685039370078741" footer="0.35433070866141736"/>
  <pageSetup paperSize="9" scale="75" fitToHeight="16" orientation="landscape" r:id="rId1"/>
  <headerFooter>
    <oddHeader>&amp;R&amp;8Fl.:_______
Processo n.º 23069.153613/2020-10</oddHeader>
    <oddFooter>&amp;R&amp;8Página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Jr</cp:lastModifiedBy>
  <cp:lastPrinted>2020-05-29T16:11:04Z</cp:lastPrinted>
  <dcterms:created xsi:type="dcterms:W3CDTF">2009-04-27T20:33:58Z</dcterms:created>
  <dcterms:modified xsi:type="dcterms:W3CDTF">2020-05-30T15:23:38Z</dcterms:modified>
</cp:coreProperties>
</file>