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Resumo" sheetId="5" r:id="rId1"/>
    <sheet name="Orçamento" sheetId="2" r:id="rId2"/>
    <sheet name="Cronograma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Cronograma!$A$1:$H$31</definedName>
    <definedName name="_xlnm.Print_Area" localSheetId="1">Orçamento!$A$1:$Q$47</definedName>
    <definedName name="_xlnm.Print_Area" localSheetId="0">Resumo!$A$1:$F$25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44525"/>
</workbook>
</file>

<file path=xl/sharedStrings.xml><?xml version="1.0" encoding="utf-8"?>
<sst xmlns="http://schemas.openxmlformats.org/spreadsheetml/2006/main" count="182" uniqueCount="129">
  <si>
    <t>(razão social da empresa licitante)</t>
  </si>
  <si>
    <t xml:space="preserve">(n.º do CNPJ) </t>
  </si>
  <si>
    <t>ANEXO III-A DO EDITAL DE LICITAÇÃO POR PREGÃO ELETRÔNICO N.º 133/2022</t>
  </si>
  <si>
    <t>RESUMO DE ORÇAMENTO PARA EXECUÇÃO DE OBRA POR EMPREITADA POR PREÇO UNITÁRIO</t>
  </si>
  <si>
    <t>OBRA: Execução de drenos na encosta existente em área situada atrás do Laboratório de Biomateriais no prédio da Faculdade de Odontologia, com elaboração de projeto executivo.</t>
  </si>
  <si>
    <t>Local: Rua São Pedro, 30 - Campus do Valonguinho, na Visconde do Rio Branco s/n.º, Centro - Niterói - RJ</t>
  </si>
  <si>
    <t>ESTIMADO PELA UFF</t>
  </si>
  <si>
    <t>PROPOSTO PELA EMPRESA</t>
  </si>
  <si>
    <t>ITEM</t>
  </si>
  <si>
    <t>DESCRIÇÃO DO ITEM</t>
  </si>
  <si>
    <t>%</t>
  </si>
  <si>
    <t>TOTAL DO ITEM (R$)</t>
  </si>
  <si>
    <t>SERVIÇO</t>
  </si>
  <si>
    <t>1.</t>
  </si>
  <si>
    <t>PROJETO</t>
  </si>
  <si>
    <t>2.</t>
  </si>
  <si>
    <t>GERENCIAMENTO DA OBRA</t>
  </si>
  <si>
    <t>3.</t>
  </si>
  <si>
    <t>SERVIÇOS PRELIMINARES</t>
  </si>
  <si>
    <t>4.</t>
  </si>
  <si>
    <t>MOVIMENTO DE TERRA</t>
  </si>
  <si>
    <t>25.</t>
  </si>
  <si>
    <t>SERVIÇOS COMPLEMENTARES</t>
  </si>
  <si>
    <t xml:space="preserve">TOTAL GERAL </t>
  </si>
  <si>
    <t>Local e data:</t>
  </si>
  <si>
    <t>(assinatura do representante legal da empresa e carimbo com CNPJ)</t>
  </si>
  <si>
    <t>Identificação e assinatura do Responsável Técnico pelo Orçamento:</t>
  </si>
  <si>
    <t>OBSERVAÇÃO</t>
  </si>
  <si>
    <t>- A planilha deve ser assinada pelo responsável técnico pela sua confecção (Art. 14 Lei 5.194/66), identificado através de carimbo com número do CREA/CAU e pelo responsável legal da empresa.</t>
  </si>
  <si>
    <t>ANEXO III-B DO EDITAL DE LICITAÇÃO POR PREGÃO ELETRÔNICO N.º 133/2022</t>
  </si>
  <si>
    <t>PLANILHA DE SERVIÇOS E CUSTOS</t>
  </si>
  <si>
    <t>VALOR ESTIMADO PELA UFF</t>
  </si>
  <si>
    <t>PROPOSTO PELA EMPRESA LICITANTE</t>
  </si>
  <si>
    <t>CÓDIGO</t>
  </si>
  <si>
    <t>FONTE</t>
  </si>
  <si>
    <t>UNID.</t>
  </si>
  <si>
    <t>QUANT.</t>
  </si>
  <si>
    <t xml:space="preserve"> CUSTO UNITÁRIO</t>
  </si>
  <si>
    <t>BDI (%)</t>
  </si>
  <si>
    <t>PREÇO (R$)</t>
  </si>
  <si>
    <t>UNITÁRIO C/ BDI</t>
  </si>
  <si>
    <t>TOTAL</t>
  </si>
  <si>
    <t>SUBITEM</t>
  </si>
  <si>
    <t xml:space="preserve"> ITEM</t>
  </si>
  <si>
    <t>PROJETOS</t>
  </si>
  <si>
    <t>01.01</t>
  </si>
  <si>
    <t>SCO/RJ</t>
  </si>
  <si>
    <t xml:space="preserve">SE 24.05.0150 </t>
  </si>
  <si>
    <t>Projeto executivo de sistema de drenagem, em Autocad, em area de ate 20.000m2.(desonerado)</t>
  </si>
  <si>
    <t>M²</t>
  </si>
  <si>
    <t>01.02</t>
  </si>
  <si>
    <t xml:space="preserve">SE 19.10.0150 </t>
  </si>
  <si>
    <t>Levantamento topografico, planialtimetrico e cadastral, executado de acordo com as especificacoes da Prefeitura da Cidade do Rio de Janeiro, em terreno de orografia acidentada, vegetacao rala e edificacao leve, com area de ate 4 ha (escala 1:500).(desonerado)</t>
  </si>
  <si>
    <t>HA</t>
  </si>
  <si>
    <t>GERENCIAMENTO DE OBRA</t>
  </si>
  <si>
    <t>02.01</t>
  </si>
  <si>
    <t>PRÓPRIO</t>
  </si>
  <si>
    <t>COMP 01</t>
  </si>
  <si>
    <t xml:space="preserve">ADMINISTRAÇÃO LOCAL </t>
  </si>
  <si>
    <t>03.01</t>
  </si>
  <si>
    <t>TAXAS E LICENÇAS</t>
  </si>
  <si>
    <t>03.01.01</t>
  </si>
  <si>
    <t>CREA-RJ</t>
  </si>
  <si>
    <t>ART - OBRA</t>
  </si>
  <si>
    <t>UN</t>
  </si>
  <si>
    <t>03.02</t>
  </si>
  <si>
    <t>CANTEIRO DE OBRA</t>
  </si>
  <si>
    <t>03.02.01</t>
  </si>
  <si>
    <t>AD 19.25.0300</t>
  </si>
  <si>
    <t xml:space="preserve">PLACA DE IDENTIFICACAO DE OBRA PUBLICA, INCLUSIVE PINTURA, ESTRUTURA, SUPORTE DE MADEIRA EM PECAS DE MADEIRA SERRADA DE (7,5 X 7,5)CM E TRANSPORTE. FORNECIMENTO E COLOCACAO. </t>
  </si>
  <si>
    <t>03.02.02</t>
  </si>
  <si>
    <t>SINAPI-I</t>
  </si>
  <si>
    <t>LOCACAO DE CONTAINER 2,30 X 4,30 M, ALT. 2,50 M, PARA SANITARIO, COM 3 BACIAS, 4 CHUVEIROS, 1 LAVATORIO E 1 MICTORIO (NAO INCLUI MOBILIZACAO/DESMOBILIZACAO)</t>
  </si>
  <si>
    <t>03.02.03</t>
  </si>
  <si>
    <t>LOCACAO DE CONTAINER 2,30 X 6,00 M, ALT. 2,50 M, PARA ESCRITORIO, SEM DIVISORIAS INTERNAS E SEM SANITARIO (NAO INCLUI MOBILIZACAO/DESMOBILIZACAO)</t>
  </si>
  <si>
    <t>03.02.04</t>
  </si>
  <si>
    <t>UFF-003-CAN-007</t>
  </si>
  <si>
    <t>MOBILIZAÇÃO DE CONTAINER</t>
  </si>
  <si>
    <t>04.01</t>
  </si>
  <si>
    <t>EMOP</t>
  </si>
  <si>
    <t>01.002.0024-0</t>
  </si>
  <si>
    <t>Perfuração rotativa com coroa de widia, em solo, diâmetro BX, horizontal, inclusive deslocamento dentro do canteiro e instalação da sonda em cada furo</t>
  </si>
  <si>
    <t>M</t>
  </si>
  <si>
    <t>04.02</t>
  </si>
  <si>
    <t>DR 54.05.0200 (A)</t>
  </si>
  <si>
    <t>Dreno ou Barbaca em tubo de PVC rigido, diametro de 2", inclusive fornecimento do tubo e material drenante.(desonerado)</t>
  </si>
  <si>
    <t>04.03</t>
  </si>
  <si>
    <t xml:space="preserve">SINAPI </t>
  </si>
  <si>
    <t>Compressor de ar, portátil e rebocável, pressão de trabalho de 102 PSI, descarga livre efetiva de 400PCM, motor diesel, exclusive operador</t>
  </si>
  <si>
    <t>H</t>
  </si>
  <si>
    <t>05.01</t>
  </si>
  <si>
    <t>UFF-025-DVS-003</t>
  </si>
  <si>
    <t>DESMOBILIZAÇÃO DE CONTAINER</t>
  </si>
  <si>
    <t>05.02</t>
  </si>
  <si>
    <t>SINAPI</t>
  </si>
  <si>
    <t>Limpeza de folhas, raízes, entulho e desobstrução de drenagem - (horas homem de servente)</t>
  </si>
  <si>
    <t>VALOR TOTAL ESTIMADO PELA UFF</t>
  </si>
  <si>
    <t>VALOR TOTAL PROPOSTO PELA EMPRESA</t>
  </si>
  <si>
    <t>CREA/CAU:</t>
  </si>
  <si>
    <t>Orçamento realizado em Abr/2022;</t>
  </si>
  <si>
    <t>Incluso BDI desonerado sobre preço unitário de: 28,07 %</t>
  </si>
  <si>
    <r>
      <rPr>
        <sz val="10"/>
        <color rgb="FFFF0000"/>
        <rFont val="Verdana"/>
        <charset val="134"/>
      </rPr>
      <t>A referência utilizada como base de custos é o SINAPI, SCO, SBC de Mar/2022</t>
    </r>
    <r>
      <rPr>
        <sz val="10"/>
        <color indexed="10"/>
        <rFont val="Verdana"/>
        <charset val="134"/>
      </rPr>
      <t>;</t>
    </r>
  </si>
  <si>
    <t>Planilha protegida por senha, com exceção de partes editáveis como cabeçalho (A1:A2), colunas M em diante e linhas inferiores a 37;</t>
  </si>
  <si>
    <t>A licitante deverá preencher as colunas M em diante com seus valores, de forma a que o valor total proposto não ultrapasse o valor do seu ultimo lance e de acordo com as condições do edital;</t>
  </si>
  <si>
    <t xml:space="preserve">As composições que não constam no SINAPI, procedeu-se a obtenção da composição em outra fonte (SBC) e utilizou-se como base de cálculo os insumos do SINAPI. </t>
  </si>
  <si>
    <t>No caso em que não houve o insumo no SINAPI, foi mantido a referência de valor indicada na cotação de mercado;</t>
  </si>
  <si>
    <t>A planilha deve ser assinada pelo responsável técnico pela sua confecção (Art. 14 Lei 5.194/66), identificado através de carimbo com número do CREA e pelo representante legal da empresa, com carimbo do CNPJ.</t>
  </si>
  <si>
    <t>ANEXO III-C DO EDITAL DE LICITAÇÃO POR PREGÃO ELETRÔNICO N.º 133/2022</t>
  </si>
  <si>
    <t>PLANILHA DE CRONOGRAMA FÍSICO E FINANCEIRO</t>
  </si>
  <si>
    <t>DISCRIMINAÇÃO DO SERVIÇO</t>
  </si>
  <si>
    <t>VALOR (R$)</t>
  </si>
  <si>
    <t>PERÍODO</t>
  </si>
  <si>
    <t>TOTAL DO ITEM</t>
  </si>
  <si>
    <t>MÊS 1</t>
  </si>
  <si>
    <t>MÊS 2</t>
  </si>
  <si>
    <t>MÊS 3</t>
  </si>
  <si>
    <t>1</t>
  </si>
  <si>
    <t>2</t>
  </si>
  <si>
    <t>3</t>
  </si>
  <si>
    <t>4</t>
  </si>
  <si>
    <t>5</t>
  </si>
  <si>
    <t>Total do orçamento</t>
  </si>
  <si>
    <t>Total do orçamento sem Administração</t>
  </si>
  <si>
    <t>Total mensal executado sem Administração</t>
  </si>
  <si>
    <t>Percentual correspondente à Administração</t>
  </si>
  <si>
    <t>Total mensal excutado com Administração</t>
  </si>
  <si>
    <t>Total acumulado</t>
  </si>
  <si>
    <t>Percentual Acumulado</t>
  </si>
  <si>
    <t>assinatura representante legal da empresa e carimbro CNPJ</t>
  </si>
</sst>
</file>

<file path=xl/styles.xml><?xml version="1.0" encoding="utf-8"?>
<styleSheet xmlns="http://schemas.openxmlformats.org/spreadsheetml/2006/main">
  <numFmts count="10">
    <numFmt numFmtId="176" formatCode="_-* #,##0_-;\-* #,##0_-;_-* &quot;-&quot;_-;_-@_-"/>
    <numFmt numFmtId="177" formatCode="_-&quot;R$&quot;\ * #,##0.00_-;\-&quot;R$&quot;\ * #,##0.00_-;_-&quot;R$&quot;\ * &quot;-&quot;??_-;_-@_-"/>
    <numFmt numFmtId="178" formatCode="_(\$* #,##0.00_);_(\$* \(#,##0.00\);_(\$* \-??_);_(@_)"/>
    <numFmt numFmtId="179" formatCode="_-* #,##0.00_-;\-* #,##0.00_-;_-* &quot;-&quot;??_-;_-@_-"/>
    <numFmt numFmtId="180" formatCode="_-* #,##0.00_-;\-* #,##0.00_-;_-* \-??_-;_-@_-"/>
    <numFmt numFmtId="181" formatCode="_-&quot;R$&quot;\ * #,##0_-;\-&quot;R$&quot;\ * #,##0_-;_-&quot;R$&quot;\ * &quot;-&quot;_-;_-@_-"/>
    <numFmt numFmtId="182" formatCode="_(* #,##0.00_);_(* \(#,##0.00\);_(* \-??_);_(@_)"/>
    <numFmt numFmtId="183" formatCode="_-&quot;R$ &quot;* #,##0.00_-;&quot;-R$ &quot;* #,##0.00_-;_-&quot;R$ &quot;* \-??_-;_-@_-"/>
    <numFmt numFmtId="184" formatCode="_(* #,##0.00_);_(* \(#,##0.00\);_(* &quot;-&quot;??_);_(@_)"/>
    <numFmt numFmtId="185" formatCode="General_)"/>
  </numFmts>
  <fonts count="94">
    <font>
      <sz val="11"/>
      <color theme="1"/>
      <name val="Calibri"/>
      <charset val="134"/>
      <scheme val="minor"/>
    </font>
    <font>
      <b/>
      <sz val="12"/>
      <color rgb="FFFF000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1"/>
      <color theme="1"/>
      <name val="Verdana"/>
      <charset val="134"/>
    </font>
    <font>
      <b/>
      <sz val="9"/>
      <color theme="1"/>
      <name val="Verdana"/>
      <charset val="134"/>
    </font>
    <font>
      <b/>
      <sz val="9"/>
      <name val="Verdana"/>
      <charset val="134"/>
    </font>
    <font>
      <sz val="9"/>
      <color rgb="FF000000"/>
      <name val="Verdana"/>
      <charset val="134"/>
    </font>
    <font>
      <sz val="8"/>
      <color rgb="FF333399"/>
      <name val="Verdana"/>
      <charset val="134"/>
    </font>
    <font>
      <sz val="9"/>
      <color rgb="FF333399"/>
      <name val="Verdana"/>
      <charset val="134"/>
    </font>
    <font>
      <sz val="9"/>
      <color theme="1"/>
      <name val="Verdana"/>
      <charset val="134"/>
    </font>
    <font>
      <sz val="9"/>
      <name val="Verdana"/>
      <charset val="134"/>
    </font>
    <font>
      <b/>
      <sz val="9"/>
      <color rgb="FF000000"/>
      <name val="Verdana"/>
      <charset val="134"/>
    </font>
    <font>
      <i/>
      <sz val="7"/>
      <name val="Verdana"/>
      <charset val="134"/>
    </font>
    <font>
      <i/>
      <sz val="7"/>
      <color indexed="8"/>
      <name val="Verdana"/>
      <charset val="134"/>
    </font>
    <font>
      <b/>
      <sz val="9"/>
      <color rgb="FFFF0000"/>
      <name val="Verdana"/>
      <charset val="134"/>
    </font>
    <font>
      <sz val="9"/>
      <color rgb="FFFF0000"/>
      <name val="Verdana"/>
      <charset val="134"/>
    </font>
    <font>
      <sz val="9"/>
      <color indexed="10"/>
      <name val="Verdana"/>
      <charset val="134"/>
    </font>
    <font>
      <b/>
      <sz val="9"/>
      <color indexed="10"/>
      <name val="Verdana"/>
      <charset val="134"/>
    </font>
    <font>
      <b/>
      <sz val="12"/>
      <color indexed="10"/>
      <name val="Verdana"/>
      <charset val="134"/>
    </font>
    <font>
      <sz val="10"/>
      <name val="Arial"/>
      <charset val="134"/>
    </font>
    <font>
      <b/>
      <sz val="10"/>
      <name val="Arial"/>
      <charset val="134"/>
    </font>
    <font>
      <b/>
      <sz val="10"/>
      <name val="Arial"/>
      <charset val="1"/>
    </font>
    <font>
      <sz val="10"/>
      <name val="Arial"/>
      <charset val="1"/>
    </font>
    <font>
      <i/>
      <sz val="7"/>
      <color rgb="FF000000"/>
      <name val="Verdana"/>
      <charset val="134"/>
    </font>
    <font>
      <b/>
      <sz val="10"/>
      <color rgb="FFFF0000"/>
      <name val="Verdana"/>
      <charset val="134"/>
    </font>
    <font>
      <sz val="10"/>
      <color rgb="FFFF0000"/>
      <name val="Verdana"/>
      <charset val="134"/>
    </font>
    <font>
      <sz val="10"/>
      <color indexed="10"/>
      <name val="Verdana"/>
      <charset val="134"/>
    </font>
    <font>
      <sz val="12"/>
      <name val="Arial"/>
      <charset val="134"/>
    </font>
    <font>
      <b/>
      <sz val="10"/>
      <name val="Verdana"/>
      <charset val="134"/>
    </font>
    <font>
      <b/>
      <sz val="8"/>
      <name val="Verdana"/>
      <charset val="134"/>
    </font>
    <font>
      <sz val="8"/>
      <name val="Verdana"/>
      <charset val="134"/>
    </font>
    <font>
      <i/>
      <sz val="10"/>
      <color indexed="8"/>
      <name val="Verdana"/>
      <charset val="134"/>
    </font>
    <font>
      <b/>
      <sz val="7"/>
      <color rgb="FFFF0000"/>
      <name val="Verdana"/>
      <charset val="134"/>
    </font>
    <font>
      <sz val="11"/>
      <color indexed="8"/>
      <name val="Calibri"/>
      <charset val="134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indexed="17"/>
      <name val="Calibri"/>
      <charset val="134"/>
    </font>
    <font>
      <sz val="11"/>
      <color theme="1"/>
      <name val="Calibri"/>
      <charset val="0"/>
      <scheme val="minor"/>
    </font>
    <font>
      <sz val="11"/>
      <color rgb="FFFFFFFF"/>
      <name val="Calibri"/>
      <charset val="1"/>
    </font>
    <font>
      <b/>
      <sz val="11"/>
      <color rgb="FF3F3F3F"/>
      <name val="Calibri"/>
      <charset val="0"/>
      <scheme val="minor"/>
    </font>
    <font>
      <sz val="11"/>
      <color indexed="9"/>
      <name val="Calibri"/>
      <charset val="134"/>
    </font>
    <font>
      <sz val="10"/>
      <color theme="1"/>
      <name val="Calibri"/>
      <charset val="134"/>
      <scheme val="minor"/>
    </font>
    <font>
      <sz val="11"/>
      <color rgb="FF000000"/>
      <name val="Calibri"/>
      <charset val="1"/>
    </font>
    <font>
      <sz val="11"/>
      <color rgb="FFFF9900"/>
      <name val="Calibri"/>
      <charset val="1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indexed="56"/>
      <name val="Cambria"/>
      <charset val="134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indexed="52"/>
      <name val="Calibri"/>
      <charset val="134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8000"/>
      <name val="Calibri"/>
      <charset val="1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rgb="FF333399"/>
      <name val="Calibri"/>
      <charset val="1"/>
    </font>
    <font>
      <b/>
      <sz val="11"/>
      <color indexed="62"/>
      <name val="Calibri"/>
      <charset val="134"/>
    </font>
    <font>
      <b/>
      <sz val="18"/>
      <color rgb="FF333399"/>
      <name val="Cambria"/>
      <charset val="1"/>
    </font>
    <font>
      <sz val="11"/>
      <color indexed="14"/>
      <name val="Calibri"/>
      <charset val="134"/>
    </font>
    <font>
      <sz val="11"/>
      <color rgb="FFFF00FF"/>
      <name val="Calibri"/>
      <charset val="1"/>
    </font>
    <font>
      <b/>
      <sz val="11"/>
      <color indexed="52"/>
      <name val="Calibri"/>
      <charset val="134"/>
    </font>
    <font>
      <b/>
      <sz val="11"/>
      <color rgb="FFFF9900"/>
      <name val="Calibri"/>
      <charset val="1"/>
    </font>
    <font>
      <b/>
      <sz val="11"/>
      <color indexed="9"/>
      <name val="Calibri"/>
      <charset val="134"/>
    </font>
    <font>
      <b/>
      <sz val="11"/>
      <color rgb="FFFFFFFF"/>
      <name val="Calibri"/>
      <charset val="1"/>
    </font>
    <font>
      <b/>
      <sz val="11"/>
      <color rgb="FF333333"/>
      <name val="Calibri"/>
      <charset val="1"/>
    </font>
    <font>
      <i/>
      <sz val="11"/>
      <color indexed="23"/>
      <name val="Calibri"/>
      <charset val="134"/>
    </font>
    <font>
      <i/>
      <sz val="11"/>
      <color rgb="FF808080"/>
      <name val="Calibri"/>
      <charset val="1"/>
    </font>
    <font>
      <b/>
      <sz val="15"/>
      <color indexed="62"/>
      <name val="Calibri"/>
      <charset val="134"/>
    </font>
    <font>
      <b/>
      <sz val="13"/>
      <color indexed="62"/>
      <name val="Calibri"/>
      <charset val="134"/>
    </font>
    <font>
      <b/>
      <sz val="13"/>
      <color rgb="FF333399"/>
      <name val="Calibri"/>
      <charset val="1"/>
    </font>
    <font>
      <b/>
      <sz val="11"/>
      <color rgb="FF333399"/>
      <name val="Calibri"/>
      <charset val="1"/>
    </font>
    <font>
      <b/>
      <sz val="18"/>
      <color indexed="62"/>
      <name val="Cambria"/>
      <charset val="134"/>
    </font>
    <font>
      <sz val="11"/>
      <color indexed="62"/>
      <name val="Calibri"/>
      <charset val="134"/>
    </font>
    <font>
      <sz val="11"/>
      <color rgb="FF333399"/>
      <name val="Calibri"/>
      <charset val="1"/>
    </font>
    <font>
      <sz val="11"/>
      <color rgb="FF993300"/>
      <name val="Calibri"/>
      <charset val="1"/>
    </font>
    <font>
      <sz val="11"/>
      <color indexed="10"/>
      <name val="Calibri"/>
      <charset val="134"/>
    </font>
    <font>
      <sz val="11"/>
      <color rgb="FFFF0000"/>
      <name val="Calibri"/>
      <charset val="1"/>
    </font>
    <font>
      <b/>
      <sz val="18"/>
      <color rgb="FF003366"/>
      <name val="Cambria"/>
      <charset val="1"/>
    </font>
    <font>
      <sz val="11"/>
      <color indexed="60"/>
      <name val="Calibri"/>
      <charset val="134"/>
    </font>
    <font>
      <b/>
      <sz val="15"/>
      <color indexed="56"/>
      <name val="Calibri"/>
      <charset val="134"/>
    </font>
    <font>
      <sz val="11"/>
      <name val="Arial"/>
      <charset val="1"/>
    </font>
    <font>
      <sz val="12"/>
      <name val="Courier"/>
      <charset val="134"/>
    </font>
    <font>
      <sz val="12"/>
      <name val="Courier New"/>
      <charset val="1"/>
    </font>
    <font>
      <sz val="11"/>
      <color rgb="FF000000"/>
      <name val="Calibri"/>
      <charset val="134"/>
    </font>
    <font>
      <b/>
      <sz val="15"/>
      <color rgb="FF003366"/>
      <name val="Calibri"/>
      <charset val="1"/>
    </font>
    <font>
      <b/>
      <sz val="11"/>
      <color indexed="63"/>
      <name val="Calibri"/>
      <charset val="13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"/>
        <bgColor rgb="FF8EB4E3"/>
      </patternFill>
    </fill>
    <fill>
      <patternFill patternType="solid">
        <fgColor theme="0"/>
        <bgColor rgb="FF8EB4E3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rgb="FFFF9900"/>
      </patternFill>
    </fill>
    <fill>
      <patternFill patternType="solid">
        <fgColor theme="4" tint="0.799981688894314"/>
        <bgColor rgb="FFFF9900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808000"/>
        <bgColor rgb="FF808080"/>
      </patternFill>
    </fill>
    <fill>
      <patternFill patternType="solid">
        <fgColor rgb="FFF2F2F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rgb="FFD9D9D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rgb="FFCCCCCC"/>
      </patternFill>
    </fill>
    <fill>
      <patternFill patternType="solid">
        <fgColor indexed="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FF8080"/>
        <bgColor rgb="FFFF99CC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8EB4E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FF99CC"/>
        <bgColor rgb="FFFF8080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rgb="FF808080"/>
      </patternFill>
    </fill>
  </fills>
  <borders count="117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rgb="FF000000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rgb="FF000000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rgb="FF000000"/>
      </left>
      <right/>
      <top style="thin">
        <color auto="1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/>
      <diagonal/>
    </border>
    <border diagonalUp="1"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hair">
        <color rgb="FF000000"/>
      </diagonal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auto="1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6">
    <xf numFmtId="0" fontId="0" fillId="0" borderId="0"/>
    <xf numFmtId="0" fontId="34" fillId="12" borderId="0" applyNumberFormat="0" applyBorder="0" applyAlignment="0" applyProtection="0"/>
    <xf numFmtId="179" fontId="0" fillId="0" borderId="0" applyFont="0" applyFill="0" applyBorder="0" applyAlignment="0" applyProtection="0"/>
    <xf numFmtId="176" fontId="43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45" fillId="0" borderId="93" applyProtection="0"/>
    <xf numFmtId="9" fontId="34" fillId="0" borderId="0" applyFont="0" applyFill="0" applyBorder="0" applyAlignment="0" applyProtection="0"/>
    <xf numFmtId="0" fontId="47" fillId="0" borderId="94" applyNumberFormat="0" applyFill="0" applyAlignment="0" applyProtection="0">
      <alignment vertical="center"/>
    </xf>
    <xf numFmtId="0" fontId="48" fillId="30" borderId="95" applyNumberFormat="0" applyAlignment="0" applyProtection="0">
      <alignment vertical="center"/>
    </xf>
    <xf numFmtId="181" fontId="43" fillId="0" borderId="0" applyFont="0" applyFill="0" applyBorder="0" applyAlignment="0" applyProtection="0">
      <alignment vertical="center"/>
    </xf>
    <xf numFmtId="177" fontId="43" fillId="0" borderId="0" applyFont="0" applyFill="0" applyBorder="0" applyAlignment="0" applyProtection="0">
      <alignment vertical="center"/>
    </xf>
    <xf numFmtId="0" fontId="44" fillId="25" borderId="0" applyBorder="0" applyProtection="0"/>
    <xf numFmtId="0" fontId="20" fillId="0" borderId="0"/>
    <xf numFmtId="0" fontId="39" fillId="3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3" fillId="37" borderId="96" applyNumberFormat="0" applyFont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0" fontId="39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40" fillId="48" borderId="0" applyBorder="0" applyProtection="0"/>
    <xf numFmtId="0" fontId="55" fillId="0" borderId="0" applyNumberFormat="0" applyFill="0" applyBorder="0" applyAlignment="0" applyProtection="0">
      <alignment vertical="center"/>
    </xf>
    <xf numFmtId="0" fontId="23" fillId="0" borderId="0"/>
    <xf numFmtId="0" fontId="46" fillId="0" borderId="0" applyNumberFormat="0" applyFill="0" applyBorder="0" applyAlignment="0" applyProtection="0">
      <alignment vertical="center"/>
    </xf>
    <xf numFmtId="0" fontId="57" fillId="0" borderId="9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56" fillId="0" borderId="98" applyNumberFormat="0" applyFill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9" fillId="0" borderId="99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14" borderId="91" applyNumberFormat="0" applyAlignment="0" applyProtection="0">
      <alignment vertical="center"/>
    </xf>
    <xf numFmtId="0" fontId="41" fillId="23" borderId="92" applyNumberFormat="0" applyAlignment="0" applyProtection="0">
      <alignment vertical="center"/>
    </xf>
    <xf numFmtId="0" fontId="40" fillId="22" borderId="0" applyBorder="0" applyProtection="0"/>
    <xf numFmtId="0" fontId="62" fillId="23" borderId="91" applyNumberFormat="0" applyAlignment="0" applyProtection="0">
      <alignment vertical="center"/>
    </xf>
    <xf numFmtId="0" fontId="60" fillId="0" borderId="100" applyNumberFormat="0" applyFill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177" fontId="34" fillId="0" borderId="0" applyFont="0" applyFill="0" applyBorder="0" applyAlignment="0" applyProtection="0"/>
    <xf numFmtId="0" fontId="35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63" fillId="0" borderId="101" applyProtection="0"/>
    <xf numFmtId="0" fontId="39" fillId="28" borderId="0" applyNumberFormat="0" applyBorder="0" applyAlignment="0" applyProtection="0">
      <alignment vertical="center"/>
    </xf>
    <xf numFmtId="0" fontId="44" fillId="25" borderId="0" applyBorder="0" applyProtection="0"/>
    <xf numFmtId="0" fontId="37" fillId="4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4" fillId="49" borderId="0" applyBorder="0" applyProtection="0"/>
    <xf numFmtId="179" fontId="34" fillId="0" borderId="0" applyFont="0" applyFill="0" applyBorder="0" applyAlignment="0" applyProtection="0"/>
    <xf numFmtId="0" fontId="37" fillId="3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4" fillId="31" borderId="0" applyNumberFormat="0" applyBorder="0" applyAlignment="0" applyProtection="0"/>
    <xf numFmtId="0" fontId="37" fillId="51" borderId="0" applyNumberFormat="0" applyBorder="0" applyAlignment="0" applyProtection="0">
      <alignment vertical="center"/>
    </xf>
    <xf numFmtId="0" fontId="23" fillId="0" borderId="0"/>
    <xf numFmtId="0" fontId="39" fillId="18" borderId="0" applyNumberFormat="0" applyBorder="0" applyAlignment="0" applyProtection="0">
      <alignment vertical="center"/>
    </xf>
    <xf numFmtId="0" fontId="44" fillId="32" borderId="0" applyBorder="0" applyProtection="0"/>
    <xf numFmtId="0" fontId="37" fillId="36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0" fontId="37" fillId="5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4" fillId="25" borderId="0" applyBorder="0" applyProtection="0"/>
    <xf numFmtId="0" fontId="64" fillId="0" borderId="102" applyNumberFormat="0" applyFill="0" applyAlignment="0" applyProtection="0"/>
    <xf numFmtId="0" fontId="44" fillId="57" borderId="0" applyBorder="0" applyProtection="0"/>
    <xf numFmtId="0" fontId="44" fillId="49" borderId="0" applyBorder="0" applyProtection="0"/>
    <xf numFmtId="0" fontId="44" fillId="58" borderId="0" applyBorder="0" applyProtection="0"/>
    <xf numFmtId="0" fontId="34" fillId="31" borderId="0" applyNumberFormat="0" applyBorder="0" applyAlignment="0" applyProtection="0"/>
    <xf numFmtId="0" fontId="34" fillId="33" borderId="0" applyNumberFormat="0" applyBorder="0" applyAlignment="0" applyProtection="0"/>
    <xf numFmtId="0" fontId="44" fillId="59" borderId="0" applyBorder="0" applyProtection="0"/>
    <xf numFmtId="0" fontId="34" fillId="60" borderId="0" applyNumberFormat="0" applyBorder="0" applyAlignment="0" applyProtection="0"/>
    <xf numFmtId="0" fontId="44" fillId="61" borderId="0" applyBorder="0" applyProtection="0"/>
    <xf numFmtId="0" fontId="34" fillId="12" borderId="0" applyNumberFormat="0" applyBorder="0" applyAlignment="0" applyProtection="0"/>
    <xf numFmtId="0" fontId="44" fillId="32" borderId="0" applyBorder="0" applyProtection="0"/>
    <xf numFmtId="0" fontId="34" fillId="62" borderId="0" applyNumberFormat="0" applyBorder="0" applyAlignment="0" applyProtection="0"/>
    <xf numFmtId="0" fontId="44" fillId="63" borderId="0" applyBorder="0" applyProtection="0"/>
    <xf numFmtId="0" fontId="34" fillId="31" borderId="0" applyNumberFormat="0" applyBorder="0" applyAlignment="0" applyProtection="0"/>
    <xf numFmtId="0" fontId="42" fillId="64" borderId="0" applyNumberFormat="0" applyBorder="0" applyAlignment="0" applyProtection="0"/>
    <xf numFmtId="0" fontId="40" fillId="48" borderId="0" applyBorder="0" applyProtection="0"/>
    <xf numFmtId="0" fontId="65" fillId="0" borderId="0" applyBorder="0" applyProtection="0"/>
    <xf numFmtId="0" fontId="42" fillId="33" borderId="0" applyNumberFormat="0" applyBorder="0" applyAlignment="0" applyProtection="0"/>
    <xf numFmtId="0" fontId="40" fillId="59" borderId="0" applyBorder="0" applyProtection="0"/>
    <xf numFmtId="0" fontId="42" fillId="60" borderId="0" applyNumberFormat="0" applyBorder="0" applyAlignment="0" applyProtection="0"/>
    <xf numFmtId="0" fontId="66" fillId="65" borderId="0" applyNumberFormat="0" applyBorder="0" applyAlignment="0" applyProtection="0"/>
    <xf numFmtId="0" fontId="40" fillId="61" borderId="0" applyBorder="0" applyProtection="0"/>
    <xf numFmtId="0" fontId="42" fillId="12" borderId="0" applyNumberFormat="0" applyBorder="0" applyAlignment="0" applyProtection="0"/>
    <xf numFmtId="0" fontId="40" fillId="32" borderId="0" applyBorder="0" applyProtection="0"/>
    <xf numFmtId="0" fontId="42" fillId="64" borderId="0" applyNumberFormat="0" applyBorder="0" applyAlignment="0" applyProtection="0"/>
    <xf numFmtId="0" fontId="40" fillId="48" borderId="0" applyBorder="0" applyProtection="0"/>
    <xf numFmtId="0" fontId="42" fillId="31" borderId="0" applyNumberFormat="0" applyBorder="0" applyAlignment="0" applyProtection="0"/>
    <xf numFmtId="0" fontId="40" fillId="25" borderId="0" applyBorder="0" applyProtection="0"/>
    <xf numFmtId="0" fontId="42" fillId="64" borderId="0" applyNumberFormat="0" applyBorder="0" applyAlignment="0" applyProtection="0"/>
    <xf numFmtId="0" fontId="40" fillId="48" borderId="0" applyBorder="0" applyProtection="0"/>
    <xf numFmtId="0" fontId="42" fillId="66" borderId="0" applyNumberFormat="0" applyBorder="0" applyAlignment="0" applyProtection="0"/>
    <xf numFmtId="0" fontId="40" fillId="22" borderId="0" applyBorder="0" applyProtection="0"/>
    <xf numFmtId="0" fontId="42" fillId="66" borderId="0" applyNumberFormat="0" applyBorder="0" applyAlignment="0" applyProtection="0"/>
    <xf numFmtId="0" fontId="42" fillId="24" borderId="0" applyNumberFormat="0" applyBorder="0" applyAlignment="0" applyProtection="0"/>
    <xf numFmtId="0" fontId="42" fillId="67" borderId="0" applyNumberFormat="0" applyBorder="0" applyAlignment="0" applyProtection="0"/>
    <xf numFmtId="0" fontId="40" fillId="68" borderId="0" applyBorder="0" applyProtection="0"/>
    <xf numFmtId="0" fontId="42" fillId="64" borderId="0" applyNumberFormat="0" applyBorder="0" applyAlignment="0" applyProtection="0"/>
    <xf numFmtId="0" fontId="40" fillId="69" borderId="0" applyBorder="0" applyProtection="0"/>
    <xf numFmtId="0" fontId="67" fillId="70" borderId="0" applyBorder="0" applyProtection="0"/>
    <xf numFmtId="0" fontId="68" fillId="27" borderId="103" applyNumberFormat="0" applyAlignment="0" applyProtection="0"/>
    <xf numFmtId="0" fontId="69" fillId="49" borderId="104" applyProtection="0"/>
    <xf numFmtId="180" fontId="44" fillId="0" borderId="0"/>
    <xf numFmtId="0" fontId="70" fillId="71" borderId="105" applyNumberFormat="0" applyAlignment="0" applyProtection="0"/>
    <xf numFmtId="0" fontId="71" fillId="72" borderId="106" applyProtection="0"/>
    <xf numFmtId="0" fontId="49" fillId="0" borderId="0" applyNumberFormat="0" applyFill="0" applyBorder="0" applyAlignment="0" applyProtection="0"/>
    <xf numFmtId="178" fontId="20" fillId="0" borderId="0" applyFill="0" applyBorder="0" applyAlignment="0" applyProtection="0"/>
    <xf numFmtId="0" fontId="72" fillId="49" borderId="107" applyProtection="0"/>
    <xf numFmtId="0" fontId="23" fillId="0" borderId="0"/>
    <xf numFmtId="0" fontId="73" fillId="0" borderId="0" applyNumberFormat="0" applyFill="0" applyBorder="0" applyAlignment="0" applyProtection="0"/>
    <xf numFmtId="0" fontId="74" fillId="0" borderId="0" applyBorder="0" applyProtection="0"/>
    <xf numFmtId="9" fontId="34" fillId="0" borderId="0"/>
    <xf numFmtId="0" fontId="38" fillId="17" borderId="0" applyNumberFormat="0" applyBorder="0" applyAlignment="0" applyProtection="0"/>
    <xf numFmtId="9" fontId="44" fillId="0" borderId="0"/>
    <xf numFmtId="0" fontId="58" fillId="50" borderId="0" applyBorder="0" applyProtection="0"/>
    <xf numFmtId="0" fontId="75" fillId="0" borderId="108" applyNumberFormat="0" applyFill="0" applyAlignment="0" applyProtection="0"/>
    <xf numFmtId="0" fontId="76" fillId="0" borderId="109" applyNumberFormat="0" applyFill="0" applyAlignment="0" applyProtection="0"/>
    <xf numFmtId="0" fontId="77" fillId="0" borderId="110" applyProtection="0"/>
    <xf numFmtId="0" fontId="78" fillId="0" borderId="111" applyProtection="0"/>
    <xf numFmtId="0" fontId="64" fillId="0" borderId="0" applyNumberFormat="0" applyFill="0" applyBorder="0" applyAlignment="0" applyProtection="0"/>
    <xf numFmtId="0" fontId="78" fillId="0" borderId="0" applyBorder="0" applyProtection="0"/>
    <xf numFmtId="180" fontId="44" fillId="0" borderId="0" applyBorder="0" applyProtection="0"/>
    <xf numFmtId="0" fontId="80" fillId="31" borderId="103" applyNumberFormat="0" applyAlignment="0" applyProtection="0"/>
    <xf numFmtId="0" fontId="81" fillId="25" borderId="104" applyProtection="0"/>
    <xf numFmtId="0" fontId="54" fillId="0" borderId="97" applyNumberFormat="0" applyFill="0" applyAlignment="0" applyProtection="0"/>
    <xf numFmtId="177" fontId="34" fillId="0" borderId="0" applyFont="0" applyFill="0" applyBorder="0" applyAlignment="0" applyProtection="0"/>
    <xf numFmtId="183" fontId="44" fillId="0" borderId="0" applyBorder="0" applyProtection="0"/>
    <xf numFmtId="183" fontId="44" fillId="0" borderId="0" applyBorder="0" applyProtection="0"/>
    <xf numFmtId="177" fontId="34" fillId="0" borderId="0" applyFont="0" applyFill="0" applyBorder="0" applyAlignment="0" applyProtection="0"/>
    <xf numFmtId="183" fontId="44" fillId="0" borderId="0" applyBorder="0" applyProtection="0"/>
    <xf numFmtId="177" fontId="34" fillId="0" borderId="0" applyFont="0" applyFill="0" applyBorder="0" applyAlignment="0" applyProtection="0"/>
    <xf numFmtId="183" fontId="44" fillId="0" borderId="0" applyBorder="0" applyProtection="0"/>
    <xf numFmtId="177" fontId="34" fillId="0" borderId="0" applyFont="0" applyFill="0" applyBorder="0" applyAlignment="0" applyProtection="0"/>
    <xf numFmtId="183" fontId="44" fillId="0" borderId="0" applyBorder="0" applyProtection="0"/>
    <xf numFmtId="177" fontId="34" fillId="0" borderId="0" applyFont="0" applyFill="0" applyBorder="0" applyAlignment="0" applyProtection="0"/>
    <xf numFmtId="183" fontId="44" fillId="0" borderId="0" applyBorder="0" applyProtection="0"/>
    <xf numFmtId="0" fontId="83" fillId="0" borderId="0" applyNumberFormat="0" applyFill="0" applyBorder="0" applyAlignment="0" applyProtection="0"/>
    <xf numFmtId="177" fontId="34" fillId="0" borderId="0" applyFont="0" applyFill="0" applyBorder="0" applyAlignment="0" applyProtection="0"/>
    <xf numFmtId="0" fontId="84" fillId="0" borderId="0" applyBorder="0" applyProtection="0"/>
    <xf numFmtId="183" fontId="44" fillId="0" borderId="0" applyBorder="0" applyProtection="0"/>
    <xf numFmtId="177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3" fontId="44" fillId="0" borderId="0" applyBorder="0" applyProtection="0"/>
    <xf numFmtId="177" fontId="34" fillId="0" borderId="0" applyFont="0" applyFill="0" applyBorder="0" applyAlignment="0" applyProtection="0"/>
    <xf numFmtId="183" fontId="44" fillId="0" borderId="0" applyBorder="0" applyProtection="0"/>
    <xf numFmtId="177" fontId="34" fillId="0" borderId="0" applyFont="0" applyFill="0" applyBorder="0" applyAlignment="0" applyProtection="0"/>
    <xf numFmtId="183" fontId="44" fillId="0" borderId="0" applyBorder="0" applyProtection="0"/>
    <xf numFmtId="177" fontId="34" fillId="0" borderId="0" applyFont="0" applyFill="0" applyBorder="0" applyAlignment="0" applyProtection="0"/>
    <xf numFmtId="183" fontId="44" fillId="0" borderId="0" applyBorder="0" applyProtection="0"/>
    <xf numFmtId="177" fontId="34" fillId="0" borderId="0" applyFont="0" applyFill="0" applyBorder="0" applyAlignment="0" applyProtection="0"/>
    <xf numFmtId="183" fontId="44" fillId="0" borderId="0" applyBorder="0" applyProtection="0"/>
    <xf numFmtId="177" fontId="34" fillId="0" borderId="0" applyFont="0" applyFill="0" applyBorder="0" applyAlignment="0" applyProtection="0"/>
    <xf numFmtId="183" fontId="44" fillId="0" borderId="0" applyBorder="0" applyProtection="0"/>
    <xf numFmtId="184" fontId="20" fillId="0" borderId="0" applyFill="0" applyBorder="0" applyAlignment="0" applyProtection="0"/>
    <xf numFmtId="0" fontId="86" fillId="60" borderId="0" applyNumberFormat="0" applyBorder="0" applyAlignment="0" applyProtection="0"/>
    <xf numFmtId="0" fontId="87" fillId="0" borderId="113" applyNumberFormat="0" applyFill="0" applyAlignment="0" applyProtection="0"/>
    <xf numFmtId="0" fontId="82" fillId="61" borderId="0" applyBorder="0" applyProtection="0"/>
    <xf numFmtId="0" fontId="20" fillId="0" borderId="0"/>
    <xf numFmtId="0" fontId="23" fillId="0" borderId="0"/>
    <xf numFmtId="0" fontId="88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85" fillId="0" borderId="0" applyBorder="0" applyProtection="0"/>
    <xf numFmtId="185" fontId="89" fillId="0" borderId="0"/>
    <xf numFmtId="185" fontId="90" fillId="0" borderId="0"/>
    <xf numFmtId="0" fontId="20" fillId="0" borderId="0"/>
    <xf numFmtId="0" fontId="20" fillId="0" borderId="0"/>
    <xf numFmtId="0" fontId="23" fillId="0" borderId="0"/>
    <xf numFmtId="0" fontId="44" fillId="0" borderId="0"/>
    <xf numFmtId="0" fontId="91" fillId="0" borderId="0"/>
    <xf numFmtId="0" fontId="20" fillId="26" borderId="115" applyNumberFormat="0" applyFont="0" applyAlignment="0" applyProtection="0"/>
    <xf numFmtId="0" fontId="44" fillId="57" borderId="112" applyProtection="0"/>
    <xf numFmtId="0" fontId="93" fillId="27" borderId="116" applyNumberFormat="0" applyAlignment="0" applyProtection="0"/>
    <xf numFmtId="9" fontId="20" fillId="0" borderId="0" applyFill="0" applyBorder="0" applyAlignment="0" applyProtection="0"/>
    <xf numFmtId="9" fontId="23" fillId="0" borderId="0" applyBorder="0" applyProtection="0"/>
    <xf numFmtId="9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9" fontId="44" fillId="0" borderId="0" applyBorder="0" applyProtection="0"/>
    <xf numFmtId="9" fontId="44" fillId="0" borderId="0" applyBorder="0" applyProtection="0"/>
    <xf numFmtId="180" fontId="44" fillId="0" borderId="0" applyBorder="0" applyProtection="0"/>
    <xf numFmtId="179" fontId="34" fillId="0" borderId="0" applyFont="0" applyFill="0" applyBorder="0" applyAlignment="0" applyProtection="0"/>
    <xf numFmtId="180" fontId="44" fillId="0" borderId="0" applyBorder="0" applyProtection="0"/>
    <xf numFmtId="184" fontId="20" fillId="0" borderId="0" applyFill="0" applyBorder="0" applyAlignment="0" applyProtection="0"/>
    <xf numFmtId="0" fontId="87" fillId="0" borderId="113" applyNumberFormat="0" applyFill="0" applyAlignment="0" applyProtection="0"/>
    <xf numFmtId="182" fontId="23" fillId="0" borderId="0" applyBorder="0" applyProtection="0"/>
    <xf numFmtId="182" fontId="23" fillId="0" borderId="0" applyBorder="0" applyProtection="0"/>
    <xf numFmtId="180" fontId="34" fillId="0" borderId="0"/>
    <xf numFmtId="184" fontId="20" fillId="0" borderId="0" applyFont="0" applyFill="0" applyBorder="0" applyAlignment="0" applyProtection="0"/>
    <xf numFmtId="182" fontId="44" fillId="0" borderId="0" applyBorder="0" applyProtection="0"/>
    <xf numFmtId="0" fontId="79" fillId="0" borderId="0" applyNumberFormat="0" applyFill="0" applyBorder="0" applyAlignment="0" applyProtection="0"/>
    <xf numFmtId="0" fontId="92" fillId="0" borderId="114" applyProtection="0"/>
    <xf numFmtId="0" fontId="92" fillId="0" borderId="114" applyProtection="0"/>
    <xf numFmtId="0" fontId="49" fillId="0" borderId="0" applyNumberFormat="0" applyFill="0" applyBorder="0" applyAlignment="0" applyProtection="0"/>
    <xf numFmtId="0" fontId="85" fillId="0" borderId="0" applyBorder="0" applyProtection="0"/>
    <xf numFmtId="182" fontId="20" fillId="0" borderId="0"/>
    <xf numFmtId="182" fontId="23" fillId="0" borderId="0"/>
  </cellStyleXfs>
  <cellXfs count="31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 applyProtection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/>
    </xf>
    <xf numFmtId="10" fontId="7" fillId="3" borderId="9" xfId="185" applyNumberFormat="1" applyFont="1" applyFill="1" applyBorder="1" applyAlignment="1">
      <alignment horizontal="center" vertical="center"/>
    </xf>
    <xf numFmtId="10" fontId="8" fillId="4" borderId="9" xfId="0" applyNumberFormat="1" applyFont="1" applyFill="1" applyBorder="1" applyAlignment="1">
      <alignment horizontal="center" vertical="center"/>
    </xf>
    <xf numFmtId="10" fontId="8" fillId="5" borderId="9" xfId="0" applyNumberFormat="1" applyFont="1" applyFill="1" applyBorder="1" applyAlignment="1">
      <alignment horizontal="center" vertical="center"/>
    </xf>
    <xf numFmtId="10" fontId="8" fillId="5" borderId="9" xfId="0" applyNumberFormat="1" applyFont="1" applyFill="1" applyBorder="1" applyAlignment="1">
      <alignment horizontal="center"/>
    </xf>
    <xf numFmtId="10" fontId="8" fillId="0" borderId="10" xfId="0" applyNumberFormat="1" applyFont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 applyProtection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/>
    </xf>
    <xf numFmtId="10" fontId="7" fillId="3" borderId="12" xfId="185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9" fontId="6" fillId="3" borderId="14" xfId="0" applyNumberFormat="1" applyFont="1" applyFill="1" applyBorder="1" applyAlignment="1">
      <alignment horizontal="center" vertical="center" wrapText="1"/>
    </xf>
    <xf numFmtId="4" fontId="6" fillId="2" borderId="15" xfId="173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/>
    </xf>
    <xf numFmtId="10" fontId="8" fillId="5" borderId="12" xfId="0" applyNumberFormat="1" applyFont="1" applyFill="1" applyBorder="1" applyAlignment="1">
      <alignment horizontal="center" vertical="center"/>
    </xf>
    <xf numFmtId="10" fontId="8" fillId="4" borderId="12" xfId="0" applyNumberFormat="1" applyFont="1" applyFill="1" applyBorder="1" applyAlignment="1">
      <alignment horizontal="center" vertical="center"/>
    </xf>
    <xf numFmtId="10" fontId="8" fillId="0" borderId="13" xfId="0" applyNumberFormat="1" applyFont="1" applyBorder="1" applyAlignment="1">
      <alignment horizontal="center" vertical="center"/>
    </xf>
    <xf numFmtId="4" fontId="6" fillId="2" borderId="9" xfId="173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6" fillId="6" borderId="15" xfId="173" applyNumberFormat="1" applyFont="1" applyFill="1" applyBorder="1" applyAlignment="1">
      <alignment horizontal="center" vertical="center" wrapText="1"/>
    </xf>
    <xf numFmtId="10" fontId="10" fillId="0" borderId="13" xfId="0" applyNumberFormat="1" applyFont="1" applyBorder="1" applyAlignment="1">
      <alignment horizontal="center" vertical="center"/>
    </xf>
    <xf numFmtId="4" fontId="6" fillId="6" borderId="9" xfId="173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/>
    </xf>
    <xf numFmtId="4" fontId="11" fillId="7" borderId="15" xfId="0" applyNumberFormat="1" applyFont="1" applyFill="1" applyBorder="1" applyAlignment="1">
      <alignment horizontal="center" vertical="center" wrapText="1"/>
    </xf>
    <xf numFmtId="10" fontId="9" fillId="0" borderId="12" xfId="7" applyNumberFormat="1" applyFont="1" applyBorder="1" applyAlignment="1">
      <alignment horizontal="center" vertical="center"/>
    </xf>
    <xf numFmtId="10" fontId="8" fillId="8" borderId="12" xfId="7" applyNumberFormat="1" applyFont="1" applyFill="1" applyBorder="1" applyAlignment="1">
      <alignment horizontal="center" vertical="center"/>
    </xf>
    <xf numFmtId="4" fontId="11" fillId="7" borderId="9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10" fontId="8" fillId="2" borderId="12" xfId="7" applyNumberFormat="1" applyFont="1" applyFill="1" applyBorder="1" applyAlignment="1">
      <alignment horizontal="center" vertical="center"/>
    </xf>
    <xf numFmtId="10" fontId="8" fillId="9" borderId="12" xfId="7" applyNumberFormat="1" applyFont="1" applyFill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2" fontId="6" fillId="2" borderId="16" xfId="0" applyNumberFormat="1" applyFont="1" applyFill="1" applyBorder="1" applyAlignment="1" applyProtection="1">
      <alignment vertical="center" wrapText="1"/>
    </xf>
    <xf numFmtId="2" fontId="6" fillId="2" borderId="17" xfId="0" applyNumberFormat="1" applyFont="1" applyFill="1" applyBorder="1" applyAlignment="1" applyProtection="1">
      <alignment vertical="center" wrapText="1"/>
    </xf>
    <xf numFmtId="4" fontId="6" fillId="0" borderId="18" xfId="0" applyNumberFormat="1" applyFont="1" applyBorder="1" applyAlignment="1">
      <alignment horizontal="center" vertical="center"/>
    </xf>
    <xf numFmtId="10" fontId="6" fillId="0" borderId="18" xfId="7" applyNumberFormat="1" applyFont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4" fontId="6" fillId="3" borderId="22" xfId="0" applyNumberFormat="1" applyFont="1" applyFill="1" applyBorder="1" applyAlignment="1">
      <alignment vertical="center"/>
    </xf>
    <xf numFmtId="10" fontId="6" fillId="3" borderId="23" xfId="7" applyNumberFormat="1" applyFont="1" applyFill="1" applyBorder="1" applyAlignment="1">
      <alignment horizontal="center" vertical="center"/>
    </xf>
    <xf numFmtId="4" fontId="12" fillId="3" borderId="24" xfId="0" applyNumberFormat="1" applyFont="1" applyFill="1" applyBorder="1" applyAlignment="1">
      <alignment horizontal="center"/>
    </xf>
    <xf numFmtId="0" fontId="10" fillId="0" borderId="24" xfId="0" applyFont="1" applyBorder="1"/>
    <xf numFmtId="4" fontId="5" fillId="0" borderId="3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" fontId="6" fillId="3" borderId="27" xfId="0" applyNumberFormat="1" applyFont="1" applyFill="1" applyBorder="1" applyAlignment="1"/>
    <xf numFmtId="10" fontId="6" fillId="3" borderId="27" xfId="7" applyNumberFormat="1" applyFont="1" applyFill="1" applyBorder="1" applyAlignment="1">
      <alignment horizontal="center" vertical="center"/>
    </xf>
    <xf numFmtId="4" fontId="10" fillId="3" borderId="28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0" fontId="6" fillId="3" borderId="25" xfId="0" applyNumberFormat="1" applyFont="1" applyFill="1" applyBorder="1" applyAlignment="1">
      <alignment horizontal="center"/>
    </xf>
    <xf numFmtId="10" fontId="6" fillId="3" borderId="30" xfId="0" applyNumberFormat="1" applyFont="1" applyFill="1" applyBorder="1" applyAlignment="1">
      <alignment horizontal="center"/>
    </xf>
    <xf numFmtId="10" fontId="6" fillId="3" borderId="26" xfId="0" applyNumberFormat="1" applyFont="1" applyFill="1" applyBorder="1" applyAlignment="1">
      <alignment horizontal="center"/>
    </xf>
    <xf numFmtId="4" fontId="7" fillId="3" borderId="27" xfId="0" applyNumberFormat="1" applyFont="1" applyFill="1" applyBorder="1" applyAlignment="1">
      <alignment horizontal="center"/>
    </xf>
    <xf numFmtId="0" fontId="10" fillId="0" borderId="31" xfId="0" applyFont="1" applyBorder="1"/>
    <xf numFmtId="10" fontId="11" fillId="0" borderId="27" xfId="7" applyNumberFormat="1" applyFont="1" applyFill="1" applyBorder="1" applyAlignment="1">
      <alignment horizontal="center" vertical="center" wrapText="1"/>
    </xf>
    <xf numFmtId="4" fontId="11" fillId="0" borderId="32" xfId="7" applyNumberFormat="1" applyFont="1" applyFill="1" applyBorder="1" applyAlignment="1">
      <alignment horizontal="center" vertical="center" wrapText="1"/>
    </xf>
    <xf numFmtId="4" fontId="6" fillId="0" borderId="32" xfId="7" applyNumberFormat="1" applyFont="1" applyFill="1" applyBorder="1" applyAlignment="1">
      <alignment horizontal="center" vertical="center" wrapText="1"/>
    </xf>
    <xf numFmtId="10" fontId="6" fillId="3" borderId="33" xfId="0" applyNumberFormat="1" applyFont="1" applyFill="1" applyBorder="1" applyAlignment="1">
      <alignment horizontal="center" vertical="center"/>
    </xf>
    <xf numFmtId="10" fontId="6" fillId="3" borderId="34" xfId="0" applyNumberFormat="1" applyFont="1" applyFill="1" applyBorder="1" applyAlignment="1">
      <alignment horizontal="center" vertical="center"/>
    </xf>
    <xf numFmtId="10" fontId="6" fillId="3" borderId="35" xfId="0" applyNumberFormat="1" applyFont="1" applyFill="1" applyBorder="1" applyAlignment="1">
      <alignment horizontal="center" vertical="center"/>
    </xf>
    <xf numFmtId="10" fontId="5" fillId="0" borderId="36" xfId="0" applyNumberFormat="1" applyFont="1" applyBorder="1" applyAlignment="1">
      <alignment horizontal="center"/>
    </xf>
    <xf numFmtId="10" fontId="12" fillId="3" borderId="36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0" fillId="0" borderId="0" xfId="0" applyFont="1"/>
    <xf numFmtId="0" fontId="14" fillId="0" borderId="40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Alignment="1"/>
    <xf numFmtId="2" fontId="11" fillId="0" borderId="0" xfId="0" applyNumberFormat="1" applyFont="1" applyAlignment="1">
      <alignment horizontal="center"/>
    </xf>
    <xf numFmtId="177" fontId="11" fillId="0" borderId="0" xfId="133" applyFont="1"/>
    <xf numFmtId="4" fontId="16" fillId="0" borderId="0" xfId="0" applyNumberFormat="1" applyFont="1"/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distributed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vertical="distributed" wrapText="1"/>
    </xf>
    <xf numFmtId="0" fontId="1" fillId="0" borderId="0" xfId="0" applyFont="1" applyBorder="1" applyAlignment="1"/>
    <xf numFmtId="0" fontId="19" fillId="0" borderId="0" xfId="0" applyFont="1" applyBorder="1" applyAlignment="1"/>
    <xf numFmtId="177" fontId="6" fillId="0" borderId="0" xfId="133" applyFont="1"/>
    <xf numFmtId="0" fontId="6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Border="1"/>
    <xf numFmtId="10" fontId="0" fillId="0" borderId="0" xfId="7" applyNumberFormat="1" applyFont="1" applyAlignment="1">
      <alignment horizontal="center"/>
    </xf>
    <xf numFmtId="4" fontId="0" fillId="0" borderId="0" xfId="0" applyNumberFormat="1"/>
    <xf numFmtId="0" fontId="11" fillId="0" borderId="0" xfId="0" applyFont="1"/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 wrapText="1"/>
    </xf>
    <xf numFmtId="2" fontId="20" fillId="0" borderId="0" xfId="0" applyNumberFormat="1" applyFont="1" applyAlignment="1">
      <alignment horizontal="center"/>
    </xf>
    <xf numFmtId="179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77" fontId="20" fillId="0" borderId="0" xfId="133" applyFont="1"/>
    <xf numFmtId="177" fontId="21" fillId="0" borderId="0" xfId="133" applyFont="1"/>
    <xf numFmtId="0" fontId="21" fillId="0" borderId="0" xfId="0" applyFont="1"/>
    <xf numFmtId="0" fontId="20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79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42" xfId="0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11" fillId="0" borderId="43" xfId="0" applyFont="1" applyBorder="1" applyAlignment="1">
      <alignment horizontal="left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/>
    </xf>
    <xf numFmtId="0" fontId="6" fillId="9" borderId="47" xfId="0" applyFont="1" applyFill="1" applyBorder="1" applyAlignment="1">
      <alignment horizontal="center" vertical="center" wrapText="1"/>
    </xf>
    <xf numFmtId="2" fontId="6" fillId="9" borderId="15" xfId="0" applyNumberFormat="1" applyFont="1" applyFill="1" applyBorder="1" applyAlignment="1">
      <alignment horizontal="center" vertical="center"/>
    </xf>
    <xf numFmtId="179" fontId="6" fillId="9" borderId="15" xfId="0" applyNumberFormat="1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2" fontId="6" fillId="9" borderId="47" xfId="0" applyNumberFormat="1" applyFont="1" applyFill="1" applyBorder="1" applyAlignment="1">
      <alignment horizontal="center" vertical="center"/>
    </xf>
    <xf numFmtId="179" fontId="6" fillId="9" borderId="47" xfId="0" applyNumberFormat="1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 wrapText="1"/>
    </xf>
    <xf numFmtId="2" fontId="6" fillId="9" borderId="49" xfId="0" applyNumberFormat="1" applyFont="1" applyFill="1" applyBorder="1" applyAlignment="1">
      <alignment horizontal="center" vertical="center"/>
    </xf>
    <xf numFmtId="179" fontId="6" fillId="9" borderId="49" xfId="0" applyNumberFormat="1" applyFont="1" applyFill="1" applyBorder="1" applyAlignment="1">
      <alignment horizontal="center" vertical="center" wrapText="1"/>
    </xf>
    <xf numFmtId="0" fontId="22" fillId="10" borderId="50" xfId="178" applyFont="1" applyFill="1" applyBorder="1" applyAlignment="1">
      <alignment horizontal="center" vertical="center"/>
    </xf>
    <xf numFmtId="49" fontId="22" fillId="10" borderId="51" xfId="178" applyNumberFormat="1" applyFont="1" applyFill="1" applyBorder="1" applyAlignment="1">
      <alignment horizontal="center" vertical="center"/>
    </xf>
    <xf numFmtId="0" fontId="22" fillId="10" borderId="51" xfId="178" applyFont="1" applyFill="1" applyBorder="1" applyAlignment="1" applyProtection="1">
      <alignment horizontal="center" vertical="center" wrapText="1"/>
    </xf>
    <xf numFmtId="2" fontId="6" fillId="8" borderId="51" xfId="0" applyNumberFormat="1" applyFont="1" applyFill="1" applyBorder="1" applyAlignment="1" applyProtection="1">
      <alignment horizontal="left" vertical="center" wrapText="1"/>
    </xf>
    <xf numFmtId="2" fontId="6" fillId="8" borderId="51" xfId="0" applyNumberFormat="1" applyFont="1" applyFill="1" applyBorder="1" applyAlignment="1">
      <alignment horizontal="center" vertical="center"/>
    </xf>
    <xf numFmtId="179" fontId="6" fillId="8" borderId="51" xfId="0" applyNumberFormat="1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23" fillId="7" borderId="52" xfId="178" applyFont="1" applyFill="1" applyBorder="1" applyAlignment="1">
      <alignment horizontal="center" vertical="center"/>
    </xf>
    <xf numFmtId="49" fontId="23" fillId="7" borderId="9" xfId="178" applyNumberFormat="1" applyFont="1" applyFill="1" applyBorder="1" applyAlignment="1">
      <alignment horizontal="center" vertical="center"/>
    </xf>
    <xf numFmtId="0" fontId="23" fillId="7" borderId="9" xfId="178" applyFont="1" applyFill="1" applyBorder="1" applyAlignment="1" applyProtection="1">
      <alignment horizontal="center" vertical="center" wrapText="1"/>
    </xf>
    <xf numFmtId="2" fontId="11" fillId="2" borderId="9" xfId="0" applyNumberFormat="1" applyFont="1" applyFill="1" applyBorder="1" applyAlignment="1" applyProtection="1">
      <alignment horizontal="left" vertical="center" wrapText="1"/>
    </xf>
    <xf numFmtId="2" fontId="11" fillId="2" borderId="9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 wrapText="1"/>
    </xf>
    <xf numFmtId="10" fontId="11" fillId="2" borderId="9" xfId="7" applyNumberFormat="1" applyFont="1" applyFill="1" applyBorder="1" applyAlignment="1">
      <alignment horizontal="center" vertical="center" wrapText="1"/>
    </xf>
    <xf numFmtId="0" fontId="22" fillId="10" borderId="52" xfId="178" applyFont="1" applyFill="1" applyBorder="1" applyAlignment="1">
      <alignment horizontal="center" vertical="center"/>
    </xf>
    <xf numFmtId="49" fontId="22" fillId="10" borderId="9" xfId="178" applyNumberFormat="1" applyFont="1" applyFill="1" applyBorder="1" applyAlignment="1">
      <alignment horizontal="center" vertical="center"/>
    </xf>
    <xf numFmtId="0" fontId="22" fillId="10" borderId="9" xfId="178" applyFont="1" applyFill="1" applyBorder="1" applyAlignment="1" applyProtection="1">
      <alignment horizontal="center" vertical="center" wrapText="1"/>
    </xf>
    <xf numFmtId="2" fontId="6" fillId="10" borderId="9" xfId="0" applyNumberFormat="1" applyFont="1" applyFill="1" applyBorder="1" applyAlignment="1" applyProtection="1">
      <alignment horizontal="left" vertical="center" wrapText="1"/>
    </xf>
    <xf numFmtId="2" fontId="6" fillId="10" borderId="9" xfId="0" applyNumberFormat="1" applyFont="1" applyFill="1" applyBorder="1" applyAlignment="1">
      <alignment horizontal="center" vertical="center"/>
    </xf>
    <xf numFmtId="4" fontId="11" fillId="10" borderId="9" xfId="0" applyNumberFormat="1" applyFont="1" applyFill="1" applyBorder="1" applyAlignment="1">
      <alignment horizontal="center" vertical="center"/>
    </xf>
    <xf numFmtId="4" fontId="6" fillId="10" borderId="9" xfId="0" applyNumberFormat="1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23" fillId="11" borderId="52" xfId="178" applyFont="1" applyFill="1" applyBorder="1" applyAlignment="1">
      <alignment horizontal="center" vertical="center"/>
    </xf>
    <xf numFmtId="49" fontId="23" fillId="11" borderId="9" xfId="178" applyNumberFormat="1" applyFont="1" applyFill="1" applyBorder="1" applyAlignment="1">
      <alignment horizontal="center" vertical="center"/>
    </xf>
    <xf numFmtId="0" fontId="23" fillId="11" borderId="9" xfId="178" applyFont="1" applyFill="1" applyBorder="1" applyAlignment="1" applyProtection="1">
      <alignment horizontal="center" vertical="center" wrapText="1"/>
    </xf>
    <xf numFmtId="2" fontId="11" fillId="9" borderId="9" xfId="0" applyNumberFormat="1" applyFont="1" applyFill="1" applyBorder="1" applyAlignment="1" applyProtection="1">
      <alignment horizontal="left" vertical="center" wrapText="1"/>
    </xf>
    <xf numFmtId="2" fontId="11" fillId="9" borderId="9" xfId="0" applyNumberFormat="1" applyFont="1" applyFill="1" applyBorder="1" applyAlignment="1">
      <alignment horizontal="center" vertical="center"/>
    </xf>
    <xf numFmtId="4" fontId="11" fillId="9" borderId="9" xfId="0" applyNumberFormat="1" applyFont="1" applyFill="1" applyBorder="1" applyAlignment="1">
      <alignment horizontal="center" vertical="center"/>
    </xf>
    <xf numFmtId="4" fontId="11" fillId="9" borderId="9" xfId="0" applyNumberFormat="1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2" fontId="11" fillId="11" borderId="9" xfId="0" applyNumberFormat="1" applyFont="1" applyFill="1" applyBorder="1" applyAlignment="1" applyProtection="1">
      <alignment horizontal="left" vertical="center" wrapText="1"/>
    </xf>
    <xf numFmtId="2" fontId="11" fillId="11" borderId="9" xfId="0" applyNumberFormat="1" applyFont="1" applyFill="1" applyBorder="1" applyAlignment="1">
      <alignment horizontal="center" vertical="center"/>
    </xf>
    <xf numFmtId="4" fontId="11" fillId="11" borderId="9" xfId="0" applyNumberFormat="1" applyFont="1" applyFill="1" applyBorder="1" applyAlignment="1">
      <alignment horizontal="center" vertical="center"/>
    </xf>
    <xf numFmtId="4" fontId="11" fillId="11" borderId="9" xfId="0" applyNumberFormat="1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4" fontId="6" fillId="10" borderId="9" xfId="0" applyNumberFormat="1" applyFont="1" applyFill="1" applyBorder="1" applyAlignment="1">
      <alignment horizontal="center" vertical="center"/>
    </xf>
    <xf numFmtId="0" fontId="22" fillId="7" borderId="52" xfId="178" applyFont="1" applyFill="1" applyBorder="1" applyAlignment="1">
      <alignment horizontal="center" vertical="center"/>
    </xf>
    <xf numFmtId="49" fontId="22" fillId="7" borderId="9" xfId="178" applyNumberFormat="1" applyFont="1" applyFill="1" applyBorder="1" applyAlignment="1">
      <alignment horizontal="center" vertical="center"/>
    </xf>
    <xf numFmtId="0" fontId="22" fillId="7" borderId="9" xfId="178" applyFont="1" applyFill="1" applyBorder="1" applyAlignment="1" applyProtection="1">
      <alignment horizontal="center" vertical="center" wrapText="1"/>
    </xf>
    <xf numFmtId="2" fontId="6" fillId="2" borderId="9" xfId="0" applyNumberFormat="1" applyFont="1" applyFill="1" applyBorder="1" applyAlignment="1" applyProtection="1">
      <alignment horizontal="left" vertical="center" wrapText="1"/>
    </xf>
    <xf numFmtId="2" fontId="6" fillId="2" borderId="9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6" fillId="8" borderId="53" xfId="0" applyFont="1" applyFill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top" wrapText="1"/>
      <protection locked="0"/>
    </xf>
    <xf numFmtId="0" fontId="24" fillId="0" borderId="55" xfId="0" applyFont="1" applyBorder="1" applyAlignment="1" applyProtection="1">
      <alignment horizontal="center" vertical="top" wrapText="1"/>
      <protection locked="0"/>
    </xf>
    <xf numFmtId="0" fontId="24" fillId="0" borderId="45" xfId="0" applyFont="1" applyBorder="1" applyAlignment="1" applyProtection="1">
      <alignment horizontal="center" vertical="top" wrapText="1"/>
      <protection locked="0"/>
    </xf>
    <xf numFmtId="0" fontId="24" fillId="0" borderId="12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24" fillId="0" borderId="56" xfId="0" applyFont="1" applyBorder="1" applyAlignment="1" applyProtection="1">
      <alignment horizontal="center" vertical="top" wrapText="1"/>
      <protection locked="0"/>
    </xf>
    <xf numFmtId="0" fontId="24" fillId="0" borderId="57" xfId="0" applyFont="1" applyBorder="1" applyAlignment="1" applyProtection="1">
      <alignment horizontal="center" vertical="top" wrapText="1"/>
      <protection locked="0"/>
    </xf>
    <xf numFmtId="0" fontId="25" fillId="0" borderId="58" xfId="0" applyFont="1" applyBorder="1" applyAlignment="1" applyProtection="1">
      <alignment horizontal="center" vertical="center" textRotation="255"/>
      <protection locked="0"/>
    </xf>
    <xf numFmtId="4" fontId="26" fillId="0" borderId="58" xfId="0" applyNumberFormat="1" applyFont="1" applyBorder="1" applyAlignment="1" applyProtection="1">
      <alignment horizontal="left" vertical="center" wrapText="1"/>
      <protection locked="0"/>
    </xf>
    <xf numFmtId="4" fontId="26" fillId="0" borderId="0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 textRotation="255"/>
      <protection locked="0"/>
    </xf>
    <xf numFmtId="4" fontId="26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4" fontId="26" fillId="0" borderId="0" xfId="0" applyNumberFormat="1" applyFont="1" applyAlignment="1" applyProtection="1">
      <alignment horizontal="left" vertical="center" wrapText="1"/>
      <protection locked="0"/>
    </xf>
    <xf numFmtId="4" fontId="25" fillId="0" borderId="0" xfId="0" applyNumberFormat="1" applyFont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6" fillId="9" borderId="59" xfId="0" applyFont="1" applyFill="1" applyBorder="1" applyAlignment="1">
      <alignment horizontal="center" vertical="center" wrapText="1"/>
    </xf>
    <xf numFmtId="0" fontId="6" fillId="9" borderId="60" xfId="0" applyFont="1" applyFill="1" applyBorder="1" applyAlignment="1" applyProtection="1">
      <alignment horizontal="center" vertical="center" wrapText="1"/>
      <protection locked="0"/>
    </xf>
    <xf numFmtId="0" fontId="6" fillId="9" borderId="61" xfId="0" applyFont="1" applyFill="1" applyBorder="1" applyAlignment="1" applyProtection="1">
      <alignment horizontal="center" vertical="center" wrapText="1"/>
      <protection locked="0"/>
    </xf>
    <xf numFmtId="0" fontId="6" fillId="9" borderId="12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>
      <alignment horizontal="center" vertical="center" wrapText="1"/>
    </xf>
    <xf numFmtId="0" fontId="6" fillId="9" borderId="63" xfId="0" applyFont="1" applyFill="1" applyBorder="1" applyAlignment="1" applyProtection="1">
      <alignment horizontal="center" vertical="center" wrapText="1"/>
      <protection locked="0"/>
    </xf>
    <xf numFmtId="0" fontId="6" fillId="9" borderId="12" xfId="0" applyFont="1" applyFill="1" applyBorder="1" applyAlignment="1" applyProtection="1">
      <alignment horizontal="center" vertical="center" wrapText="1"/>
      <protection locked="0"/>
    </xf>
    <xf numFmtId="0" fontId="6" fillId="9" borderId="64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>
      <alignment horizontal="center" vertical="center" wrapText="1"/>
    </xf>
    <xf numFmtId="0" fontId="6" fillId="9" borderId="65" xfId="0" applyFont="1" applyFill="1" applyBorder="1" applyAlignment="1">
      <alignment horizontal="center" vertical="center" wrapText="1"/>
    </xf>
    <xf numFmtId="0" fontId="6" fillId="9" borderId="66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4" fontId="11" fillId="8" borderId="51" xfId="0" applyNumberFormat="1" applyFont="1" applyFill="1" applyBorder="1" applyAlignment="1">
      <alignment horizontal="center" vertical="center" wrapText="1"/>
    </xf>
    <xf numFmtId="4" fontId="6" fillId="8" borderId="67" xfId="0" applyNumberFormat="1" applyFont="1" applyFill="1" applyBorder="1" applyAlignment="1">
      <alignment horizontal="center" vertical="center" wrapText="1"/>
    </xf>
    <xf numFmtId="4" fontId="11" fillId="8" borderId="68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51" xfId="133" applyNumberFormat="1" applyFont="1" applyFill="1" applyBorder="1" applyAlignment="1" applyProtection="1">
      <alignment horizontal="right" vertical="center" wrapText="1"/>
      <protection locked="0"/>
    </xf>
    <xf numFmtId="0" fontId="20" fillId="8" borderId="51" xfId="0" applyFont="1" applyFill="1" applyBorder="1" applyProtection="1">
      <protection locked="0"/>
    </xf>
    <xf numFmtId="4" fontId="11" fillId="2" borderId="56" xfId="2" applyNumberFormat="1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4" fontId="11" fillId="2" borderId="70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9" xfId="133" applyNumberFormat="1" applyFont="1" applyFill="1" applyBorder="1" applyAlignment="1" applyProtection="1">
      <alignment horizontal="right" vertical="center" wrapText="1"/>
      <protection locked="0"/>
    </xf>
    <xf numFmtId="0" fontId="20" fillId="0" borderId="9" xfId="0" applyFont="1" applyBorder="1" applyProtection="1">
      <protection locked="0"/>
    </xf>
    <xf numFmtId="0" fontId="6" fillId="10" borderId="56" xfId="0" applyFont="1" applyFill="1" applyBorder="1" applyAlignment="1">
      <alignment horizontal="center" vertical="center" wrapText="1"/>
    </xf>
    <xf numFmtId="4" fontId="11" fillId="10" borderId="56" xfId="0" applyNumberFormat="1" applyFont="1" applyFill="1" applyBorder="1" applyAlignment="1">
      <alignment horizontal="center" vertical="center" wrapText="1"/>
    </xf>
    <xf numFmtId="4" fontId="6" fillId="10" borderId="69" xfId="0" applyNumberFormat="1" applyFont="1" applyFill="1" applyBorder="1" applyAlignment="1">
      <alignment horizontal="center" vertical="center" wrapText="1"/>
    </xf>
    <xf numFmtId="4" fontId="11" fillId="10" borderId="70" xfId="0" applyNumberFormat="1" applyFont="1" applyFill="1" applyBorder="1" applyAlignment="1" applyProtection="1">
      <alignment horizontal="right" vertical="center" wrapText="1"/>
      <protection locked="0"/>
    </xf>
    <xf numFmtId="4" fontId="11" fillId="10" borderId="9" xfId="133" applyNumberFormat="1" applyFont="1" applyFill="1" applyBorder="1" applyAlignment="1" applyProtection="1">
      <alignment horizontal="right" vertical="center" wrapText="1"/>
      <protection locked="0"/>
    </xf>
    <xf numFmtId="0" fontId="20" fillId="10" borderId="9" xfId="0" applyFont="1" applyFill="1" applyBorder="1" applyProtection="1">
      <protection locked="0"/>
    </xf>
    <xf numFmtId="0" fontId="11" fillId="9" borderId="56" xfId="0" applyFont="1" applyFill="1" applyBorder="1" applyAlignment="1">
      <alignment horizontal="center" vertical="center" wrapText="1"/>
    </xf>
    <xf numFmtId="4" fontId="11" fillId="9" borderId="56" xfId="0" applyNumberFormat="1" applyFont="1" applyFill="1" applyBorder="1" applyAlignment="1">
      <alignment horizontal="center" vertical="center" wrapText="1"/>
    </xf>
    <xf numFmtId="0" fontId="11" fillId="11" borderId="56" xfId="0" applyFont="1" applyFill="1" applyBorder="1" applyAlignment="1">
      <alignment horizontal="center" vertical="center" wrapText="1"/>
    </xf>
    <xf numFmtId="4" fontId="11" fillId="11" borderId="56" xfId="0" applyNumberFormat="1" applyFont="1" applyFill="1" applyBorder="1" applyAlignment="1">
      <alignment horizontal="center" vertical="center" wrapText="1"/>
    </xf>
    <xf numFmtId="10" fontId="6" fillId="8" borderId="54" xfId="7" applyNumberFormat="1" applyFont="1" applyFill="1" applyBorder="1" applyAlignment="1" applyProtection="1">
      <alignment vertical="center" wrapText="1"/>
      <protection locked="0"/>
    </xf>
    <xf numFmtId="4" fontId="6" fillId="8" borderId="71" xfId="2" applyNumberFormat="1" applyFont="1" applyFill="1" applyBorder="1" applyAlignment="1" applyProtection="1">
      <alignment vertical="center" wrapText="1"/>
      <protection locked="0"/>
    </xf>
    <xf numFmtId="10" fontId="6" fillId="8" borderId="54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Protection="1">
      <protection locked="0"/>
    </xf>
    <xf numFmtId="0" fontId="6" fillId="9" borderId="72" xfId="0" applyFont="1" applyFill="1" applyBorder="1" applyAlignment="1" applyProtection="1">
      <alignment horizontal="center" vertical="center" wrapText="1"/>
      <protection locked="0"/>
    </xf>
    <xf numFmtId="0" fontId="6" fillId="9" borderId="73" xfId="0" applyFont="1" applyFill="1" applyBorder="1" applyAlignment="1" applyProtection="1">
      <alignment horizontal="center" vertical="center" wrapText="1"/>
      <protection locked="0"/>
    </xf>
    <xf numFmtId="177" fontId="6" fillId="9" borderId="74" xfId="133" applyFont="1" applyFill="1" applyBorder="1" applyAlignment="1" applyProtection="1">
      <alignment horizontal="center" vertical="center" wrapText="1"/>
      <protection locked="0"/>
    </xf>
    <xf numFmtId="0" fontId="20" fillId="8" borderId="75" xfId="0" applyFont="1" applyFill="1" applyBorder="1" applyProtection="1">
      <protection locked="0"/>
    </xf>
    <xf numFmtId="0" fontId="20" fillId="0" borderId="76" xfId="0" applyFont="1" applyBorder="1" applyProtection="1">
      <protection locked="0"/>
    </xf>
    <xf numFmtId="0" fontId="20" fillId="10" borderId="76" xfId="0" applyFont="1" applyFill="1" applyBorder="1" applyProtection="1">
      <protection locked="0"/>
    </xf>
    <xf numFmtId="2" fontId="6" fillId="8" borderId="77" xfId="2" applyNumberFormat="1" applyFont="1" applyFill="1" applyBorder="1" applyAlignment="1" applyProtection="1">
      <alignment vertical="center" wrapText="1"/>
      <protection locked="0"/>
    </xf>
    <xf numFmtId="0" fontId="24" fillId="0" borderId="60" xfId="0" applyFont="1" applyBorder="1" applyAlignment="1" applyProtection="1">
      <alignment horizontal="center" vertical="top" wrapText="1"/>
      <protection locked="0"/>
    </xf>
    <xf numFmtId="0" fontId="24" fillId="0" borderId="78" xfId="0" applyFont="1" applyBorder="1" applyAlignment="1" applyProtection="1">
      <alignment horizontal="center" vertical="top" wrapText="1"/>
      <protection locked="0"/>
    </xf>
    <xf numFmtId="4" fontId="20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6" fillId="8" borderId="79" xfId="133" applyNumberFormat="1" applyFont="1" applyFill="1" applyBorder="1" applyAlignment="1">
      <alignment horizontal="center" vertical="center"/>
    </xf>
    <xf numFmtId="4" fontId="6" fillId="8" borderId="80" xfId="133" applyNumberFormat="1" applyFont="1" applyFill="1" applyBorder="1" applyAlignment="1">
      <alignment horizontal="center" vertical="center"/>
    </xf>
    <xf numFmtId="0" fontId="6" fillId="8" borderId="81" xfId="0" applyFont="1" applyFill="1" applyBorder="1" applyAlignment="1">
      <alignment horizontal="center" vertical="center"/>
    </xf>
    <xf numFmtId="0" fontId="6" fillId="8" borderId="82" xfId="0" applyFont="1" applyFill="1" applyBorder="1" applyAlignment="1">
      <alignment horizontal="center" vertical="center"/>
    </xf>
    <xf numFmtId="0" fontId="6" fillId="8" borderId="79" xfId="0" applyFont="1" applyFill="1" applyBorder="1" applyAlignment="1">
      <alignment horizontal="center" vertical="center"/>
    </xf>
    <xf numFmtId="0" fontId="6" fillId="8" borderId="83" xfId="0" applyFont="1" applyFill="1" applyBorder="1" applyAlignment="1">
      <alignment horizontal="center" vertical="center" wrapText="1"/>
    </xf>
    <xf numFmtId="177" fontId="6" fillId="8" borderId="12" xfId="133" applyFont="1" applyFill="1" applyBorder="1" applyAlignment="1">
      <alignment horizontal="center" vertical="center" wrapText="1"/>
    </xf>
    <xf numFmtId="177" fontId="6" fillId="8" borderId="62" xfId="133" applyFont="1" applyFill="1" applyBorder="1" applyAlignment="1">
      <alignment horizontal="center" vertical="center" wrapText="1"/>
    </xf>
    <xf numFmtId="177" fontId="6" fillId="8" borderId="84" xfId="133" applyFont="1" applyFill="1" applyBorder="1" applyAlignment="1">
      <alignment horizontal="center" vertical="center" wrapText="1"/>
    </xf>
    <xf numFmtId="177" fontId="6" fillId="8" borderId="73" xfId="133" applyFont="1" applyFill="1" applyBorder="1" applyAlignment="1">
      <alignment horizontal="center" vertical="center" wrapText="1"/>
    </xf>
    <xf numFmtId="0" fontId="6" fillId="8" borderId="85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/>
    </xf>
    <xf numFmtId="177" fontId="6" fillId="8" borderId="18" xfId="133" applyFont="1" applyFill="1" applyBorder="1" applyAlignment="1">
      <alignment horizontal="center" vertical="center" wrapText="1"/>
    </xf>
    <xf numFmtId="177" fontId="6" fillId="8" borderId="65" xfId="133" applyFont="1" applyFill="1" applyBorder="1" applyAlignment="1">
      <alignment horizontal="center" vertical="center" wrapText="1"/>
    </xf>
    <xf numFmtId="177" fontId="6" fillId="8" borderId="17" xfId="133" applyFont="1" applyFill="1" applyBorder="1" applyAlignment="1">
      <alignment horizontal="center" vertical="center" wrapText="1"/>
    </xf>
    <xf numFmtId="177" fontId="6" fillId="8" borderId="74" xfId="133" applyFont="1" applyFill="1" applyBorder="1" applyAlignment="1">
      <alignment horizontal="center" vertical="center" wrapText="1"/>
    </xf>
    <xf numFmtId="0" fontId="30" fillId="9" borderId="52" xfId="0" applyFont="1" applyFill="1" applyBorder="1" applyAlignment="1">
      <alignment horizontal="center" vertical="center" wrapText="1"/>
    </xf>
    <xf numFmtId="2" fontId="30" fillId="9" borderId="9" xfId="0" applyNumberFormat="1" applyFont="1" applyFill="1" applyBorder="1" applyAlignment="1">
      <alignment horizontal="left" vertical="center" wrapText="1"/>
    </xf>
    <xf numFmtId="10" fontId="31" fillId="9" borderId="9" xfId="185" applyNumberFormat="1" applyFont="1" applyFill="1" applyBorder="1" applyAlignment="1">
      <alignment horizontal="center" vertical="center"/>
    </xf>
    <xf numFmtId="4" fontId="30" fillId="9" borderId="69" xfId="0" applyNumberFormat="1" applyFont="1" applyFill="1" applyBorder="1" applyAlignment="1">
      <alignment vertical="center"/>
    </xf>
    <xf numFmtId="10" fontId="31" fillId="9" borderId="78" xfId="185" applyNumberFormat="1" applyFont="1" applyFill="1" applyBorder="1" applyAlignment="1">
      <alignment horizontal="center" vertical="center"/>
    </xf>
    <xf numFmtId="4" fontId="30" fillId="9" borderId="76" xfId="0" applyNumberFormat="1" applyFont="1" applyFill="1" applyBorder="1" applyAlignment="1">
      <alignment vertical="center"/>
    </xf>
    <xf numFmtId="0" fontId="30" fillId="2" borderId="86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10" fontId="31" fillId="0" borderId="12" xfId="0" applyNumberFormat="1" applyFont="1" applyBorder="1"/>
    <xf numFmtId="0" fontId="31" fillId="0" borderId="62" xfId="0" applyFont="1" applyBorder="1"/>
    <xf numFmtId="10" fontId="31" fillId="0" borderId="84" xfId="0" applyNumberFormat="1" applyFont="1" applyBorder="1"/>
    <xf numFmtId="0" fontId="31" fillId="0" borderId="73" xfId="0" applyFont="1" applyBorder="1"/>
    <xf numFmtId="0" fontId="30" fillId="9" borderId="86" xfId="0" applyFont="1" applyFill="1" applyBorder="1" applyAlignment="1">
      <alignment horizontal="center" vertical="center" wrapText="1"/>
    </xf>
    <xf numFmtId="2" fontId="30" fillId="9" borderId="12" xfId="0" applyNumberFormat="1" applyFont="1" applyFill="1" applyBorder="1" applyAlignment="1">
      <alignment horizontal="left" vertical="center" wrapText="1"/>
    </xf>
    <xf numFmtId="10" fontId="31" fillId="9" borderId="12" xfId="185" applyNumberFormat="1" applyFont="1" applyFill="1" applyBorder="1" applyAlignment="1">
      <alignment horizontal="center" vertical="center"/>
    </xf>
    <xf numFmtId="4" fontId="30" fillId="9" borderId="62" xfId="0" applyNumberFormat="1" applyFont="1" applyFill="1" applyBorder="1"/>
    <xf numFmtId="4" fontId="30" fillId="9" borderId="73" xfId="0" applyNumberFormat="1" applyFont="1" applyFill="1" applyBorder="1"/>
    <xf numFmtId="10" fontId="31" fillId="2" borderId="12" xfId="0" applyNumberFormat="1" applyFont="1" applyFill="1" applyBorder="1"/>
    <xf numFmtId="0" fontId="30" fillId="0" borderId="62" xfId="0" applyFont="1" applyBorder="1"/>
    <xf numFmtId="10" fontId="31" fillId="2" borderId="84" xfId="0" applyNumberFormat="1" applyFont="1" applyFill="1" applyBorder="1"/>
    <xf numFmtId="0" fontId="30" fillId="0" borderId="73" xfId="0" applyFont="1" applyBorder="1"/>
    <xf numFmtId="4" fontId="30" fillId="9" borderId="12" xfId="173" applyNumberFormat="1" applyFont="1" applyFill="1" applyBorder="1" applyAlignment="1">
      <alignment vertical="center" wrapText="1"/>
    </xf>
    <xf numFmtId="0" fontId="30" fillId="8" borderId="87" xfId="0" applyFont="1" applyFill="1" applyBorder="1" applyAlignment="1">
      <alignment horizontal="center" vertical="center" wrapText="1"/>
    </xf>
    <xf numFmtId="0" fontId="30" fillId="8" borderId="42" xfId="0" applyFont="1" applyFill="1" applyBorder="1" applyAlignment="1">
      <alignment horizontal="center" vertical="center" wrapText="1"/>
    </xf>
    <xf numFmtId="10" fontId="31" fillId="8" borderId="88" xfId="0" applyNumberFormat="1" applyFont="1" applyFill="1" applyBorder="1" applyAlignment="1">
      <alignment horizontal="center" vertical="center"/>
    </xf>
    <xf numFmtId="4" fontId="30" fillId="8" borderId="89" xfId="133" applyNumberFormat="1" applyFont="1" applyFill="1" applyBorder="1" applyAlignment="1">
      <alignment vertical="center"/>
    </xf>
    <xf numFmtId="4" fontId="30" fillId="8" borderId="90" xfId="133" applyNumberFormat="1" applyFont="1" applyFill="1" applyBorder="1" applyAlignment="1">
      <alignment vertical="center"/>
    </xf>
    <xf numFmtId="0" fontId="13" fillId="0" borderId="9" xfId="0" applyFont="1" applyBorder="1" applyAlignment="1">
      <alignment horizontal="center" vertical="top" wrapText="1"/>
    </xf>
    <xf numFmtId="0" fontId="32" fillId="0" borderId="0" xfId="0" applyFont="1" applyBorder="1" applyAlignment="1" applyProtection="1">
      <alignment vertical="top" wrapText="1"/>
      <protection locked="0"/>
    </xf>
    <xf numFmtId="0" fontId="14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vertical="center" textRotation="255"/>
    </xf>
    <xf numFmtId="0" fontId="15" fillId="0" borderId="4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33" fillId="0" borderId="0" xfId="0" applyFont="1" applyAlignment="1">
      <alignment vertical="center" textRotation="255"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/>
    <xf numFmtId="0" fontId="17" fillId="0" borderId="0" xfId="0" applyFont="1" applyAlignment="1">
      <alignment horizontal="left" vertical="distributed" wrapText="1"/>
    </xf>
    <xf numFmtId="0" fontId="17" fillId="0" borderId="0" xfId="0" applyFont="1" applyBorder="1" applyAlignment="1" quotePrefix="1">
      <alignment horizontal="center" vertical="top" wrapText="1"/>
    </xf>
    <xf numFmtId="0" fontId="27" fillId="0" borderId="0" xfId="0" applyFont="1" applyBorder="1" applyAlignment="1" applyProtection="1" quotePrefix="1">
      <alignment horizontal="left" vertical="center" wrapText="1"/>
      <protection locked="0"/>
    </xf>
    <xf numFmtId="0" fontId="17" fillId="0" borderId="0" xfId="0" applyFont="1" applyBorder="1" applyAlignment="1" quotePrefix="1">
      <alignment horizontal="left" vertical="top" wrapText="1"/>
    </xf>
  </cellXfs>
  <cellStyles count="206">
    <cellStyle name="Normal" xfId="0" builtinId="0"/>
    <cellStyle name="40% - Accent1" xfId="1"/>
    <cellStyle name="Comma" xfId="2" builtinId="3"/>
    <cellStyle name="Comma [0]" xfId="3" builtinId="6"/>
    <cellStyle name="40% - Ênfase 4" xfId="4" builtinId="43"/>
    <cellStyle name="20% - Accent3" xfId="5"/>
    <cellStyle name="Linked Cell 2" xfId="6"/>
    <cellStyle name="Porcentagem" xfId="7" builtinId="5"/>
    <cellStyle name="Célula Vinculada" xfId="8" builtinId="24"/>
    <cellStyle name="Célula de Verificação" xfId="9" builtinId="23"/>
    <cellStyle name="Moeda [0]" xfId="10" builtinId="7"/>
    <cellStyle name="Moeda" xfId="11" builtinId="4"/>
    <cellStyle name="20% - Accent6 2" xfId="12"/>
    <cellStyle name="Normal 3 2" xfId="13"/>
    <cellStyle name="20% - Ênfase 3" xfId="14" builtinId="38"/>
    <cellStyle name="Hyperlink seguido" xfId="15" builtinId="9"/>
    <cellStyle name="Hyperlink" xfId="16" builtinId="8"/>
    <cellStyle name="Observação" xfId="17" builtinId="10"/>
    <cellStyle name="40% - Ênfase 2" xfId="18" builtinId="35"/>
    <cellStyle name="20% - Accent1" xfId="19"/>
    <cellStyle name="40% - Ênfase 6" xfId="20" builtinId="51"/>
    <cellStyle name="20% - Accent5" xfId="21"/>
    <cellStyle name="Texto de Aviso" xfId="22" builtinId="11"/>
    <cellStyle name="Accent5 2" xfId="23"/>
    <cellStyle name="Título" xfId="24" builtinId="15"/>
    <cellStyle name="Normal 5 2" xfId="25"/>
    <cellStyle name="Texto Explicativo" xfId="26" builtinId="53"/>
    <cellStyle name="Título 1" xfId="27" builtinId="16"/>
    <cellStyle name="Ênfase 3" xfId="28" builtinId="37"/>
    <cellStyle name="Título 2" xfId="29" builtinId="17"/>
    <cellStyle name="Ênfase 4" xfId="30" builtinId="41"/>
    <cellStyle name="Título 3" xfId="31" builtinId="18"/>
    <cellStyle name="Ênfase 5" xfId="32" builtinId="45"/>
    <cellStyle name="Título 4" xfId="33" builtinId="19"/>
    <cellStyle name="Ênfase 6" xfId="34" builtinId="49"/>
    <cellStyle name="Entrada" xfId="35" builtinId="20"/>
    <cellStyle name="Saída" xfId="36" builtinId="21"/>
    <cellStyle name="Accent3 2" xfId="37"/>
    <cellStyle name="Cálculo" xfId="38" builtinId="22"/>
    <cellStyle name="Total" xfId="39" builtinId="25"/>
    <cellStyle name="40% - Ênfase 1" xfId="40" builtinId="31"/>
    <cellStyle name="Bom" xfId="41" builtinId="26"/>
    <cellStyle name="Ruim" xfId="42" builtinId="27"/>
    <cellStyle name="Moeda 10 2" xfId="43"/>
    <cellStyle name="Neutro" xfId="44" builtinId="28"/>
    <cellStyle name="20% - Ênfase 5" xfId="45" builtinId="46"/>
    <cellStyle name="Ênfase 1" xfId="46" builtinId="29"/>
    <cellStyle name="Heading 1 3" xfId="47"/>
    <cellStyle name="20% - Ênfase 1" xfId="48" builtinId="30"/>
    <cellStyle name="40% - Accent6 2" xfId="49"/>
    <cellStyle name="60% - Ênfase 1" xfId="50" builtinId="32"/>
    <cellStyle name="20% - Ênfase 6" xfId="51" builtinId="50"/>
    <cellStyle name="20% - Accent1 2" xfId="52"/>
    <cellStyle name="Separador de milhares 13 2" xfId="53"/>
    <cellStyle name="Ênfase 2" xfId="54" builtinId="33"/>
    <cellStyle name="20% - Ênfase 2" xfId="55" builtinId="34"/>
    <cellStyle name="60% - Ênfase 2" xfId="56" builtinId="36"/>
    <cellStyle name="40% - Ênfase 3" xfId="57" builtinId="39"/>
    <cellStyle name="20% - Accent2" xfId="58"/>
    <cellStyle name="60% - Ênfase 3" xfId="59" builtinId="40"/>
    <cellStyle name="Normal 3 3" xfId="60"/>
    <cellStyle name="20% - Ênfase 4" xfId="61" builtinId="42"/>
    <cellStyle name="40% - Accent1 2" xfId="62"/>
    <cellStyle name="60% - Ênfase 4" xfId="63" builtinId="44"/>
    <cellStyle name="40% - Ênfase 5" xfId="64" builtinId="47"/>
    <cellStyle name="20% - Accent4" xfId="65"/>
    <cellStyle name="60% - Ênfase 5" xfId="66" builtinId="48"/>
    <cellStyle name="60% - Ênfase 6" xfId="67" builtinId="52"/>
    <cellStyle name="20% - Accent2 2" xfId="68"/>
    <cellStyle name="Heading 3" xfId="69"/>
    <cellStyle name="20% - Accent3 2" xfId="70"/>
    <cellStyle name="20% - Accent4 2" xfId="71"/>
    <cellStyle name="20% - Accent5 2" xfId="72"/>
    <cellStyle name="20% - Accent6" xfId="73"/>
    <cellStyle name="40% - Accent2" xfId="74"/>
    <cellStyle name="40% - Accent2 2" xfId="75"/>
    <cellStyle name="40% - Accent3" xfId="76"/>
    <cellStyle name="40% - Accent3 2" xfId="77"/>
    <cellStyle name="40% - Accent4" xfId="78"/>
    <cellStyle name="40% - Accent4 2" xfId="79"/>
    <cellStyle name="40% - Accent5" xfId="80"/>
    <cellStyle name="40% - Accent5 2" xfId="81"/>
    <cellStyle name="40% - Accent6" xfId="82"/>
    <cellStyle name="60% - Accent1" xfId="83"/>
    <cellStyle name="60% - Accent1 2" xfId="84"/>
    <cellStyle name="Title 2" xfId="85"/>
    <cellStyle name="60% - Accent2" xfId="86"/>
    <cellStyle name="60% - Accent2 2" xfId="87"/>
    <cellStyle name="60% - Accent3" xfId="88"/>
    <cellStyle name="Bad" xfId="89"/>
    <cellStyle name="60% - Accent3 2" xfId="90"/>
    <cellStyle name="60% - Accent4" xfId="91"/>
    <cellStyle name="60% - Accent4 2" xfId="92"/>
    <cellStyle name="60% - Accent5" xfId="93"/>
    <cellStyle name="60% - Accent5 2" xfId="94"/>
    <cellStyle name="60% - Accent6" xfId="95"/>
    <cellStyle name="60% - Accent6 2" xfId="96"/>
    <cellStyle name="Accent1" xfId="97"/>
    <cellStyle name="Accent1 2" xfId="98"/>
    <cellStyle name="Accent2" xfId="99"/>
    <cellStyle name="Accent2 2" xfId="100"/>
    <cellStyle name="Accent3" xfId="101"/>
    <cellStyle name="Accent4" xfId="102"/>
    <cellStyle name="Accent6" xfId="103"/>
    <cellStyle name="Accent4 2" xfId="104"/>
    <cellStyle name="Accent5" xfId="105"/>
    <cellStyle name="Accent6 2" xfId="106"/>
    <cellStyle name="Bad 1" xfId="107"/>
    <cellStyle name="Calculation" xfId="108"/>
    <cellStyle name="Calculation 2" xfId="109"/>
    <cellStyle name="Separador de milhares 2 3 2" xfId="110"/>
    <cellStyle name="Check Cell" xfId="111"/>
    <cellStyle name="Check Cell 2" xfId="112"/>
    <cellStyle name="Título 6" xfId="113"/>
    <cellStyle name="Currency_Revised Pricing List to CISCEA" xfId="114"/>
    <cellStyle name="Output 2" xfId="115"/>
    <cellStyle name="Excel Built-in Normal_Mapa de Cotações Cinto tipo paraquedista." xfId="116"/>
    <cellStyle name="Explanatory Text" xfId="117"/>
    <cellStyle name="Explanatory Text 2" xfId="118"/>
    <cellStyle name="Porcentagem 2 2" xfId="119"/>
    <cellStyle name="Good" xfId="120"/>
    <cellStyle name="Porcentagem 2 2 2" xfId="121"/>
    <cellStyle name="Good 2" xfId="122"/>
    <cellStyle name="Heading 1" xfId="123"/>
    <cellStyle name="Heading 2" xfId="124"/>
    <cellStyle name="Heading 2 4" xfId="125"/>
    <cellStyle name="Heading 3 2" xfId="126"/>
    <cellStyle name="Heading 4" xfId="127"/>
    <cellStyle name="Heading 4 2" xfId="128"/>
    <cellStyle name="Separador de milhares 10 2 2" xfId="129"/>
    <cellStyle name="Input" xfId="130"/>
    <cellStyle name="Input 2" xfId="131"/>
    <cellStyle name="Linked Cell" xfId="132"/>
    <cellStyle name="Moeda 10" xfId="133"/>
    <cellStyle name="Moeda 10 2 2" xfId="134"/>
    <cellStyle name="Moeda 10 3" xfId="135"/>
    <cellStyle name="Moeda 13 2" xfId="136"/>
    <cellStyle name="Moeda 13 2 2" xfId="137"/>
    <cellStyle name="Moeda 14 2" xfId="138"/>
    <cellStyle name="Moeda 14 2 2" xfId="139"/>
    <cellStyle name="Moeda 15 2" xfId="140"/>
    <cellStyle name="Moeda 15 2 2" xfId="141"/>
    <cellStyle name="Moeda 2 2" xfId="142"/>
    <cellStyle name="Moeda 2 2 2" xfId="143"/>
    <cellStyle name="Warning Text" xfId="144"/>
    <cellStyle name="Moeda 3 2" xfId="145"/>
    <cellStyle name="Warning Text 2" xfId="146"/>
    <cellStyle name="Moeda 3 2 2" xfId="147"/>
    <cellStyle name="Moeda 4 2" xfId="148"/>
    <cellStyle name="Separador de milhares 10 2" xfId="149"/>
    <cellStyle name="Moeda 4 2 2" xfId="150"/>
    <cellStyle name="Moeda 5 2" xfId="151"/>
    <cellStyle name="Moeda 5 2 2" xfId="152"/>
    <cellStyle name="Moeda 6 2" xfId="153"/>
    <cellStyle name="Moeda 6 2 2" xfId="154"/>
    <cellStyle name="Moeda 7 2" xfId="155"/>
    <cellStyle name="Moeda 7 2 2" xfId="156"/>
    <cellStyle name="Moeda 8 2" xfId="157"/>
    <cellStyle name="Moeda 8 2 2" xfId="158"/>
    <cellStyle name="Moeda 9 2" xfId="159"/>
    <cellStyle name="Moeda 9 2 2" xfId="160"/>
    <cellStyle name="Separador de milhares 2 2" xfId="161"/>
    <cellStyle name="Neutral" xfId="162"/>
    <cellStyle name="Título 1 1 1" xfId="163"/>
    <cellStyle name="Neutral 5" xfId="164"/>
    <cellStyle name="Normal 2" xfId="165"/>
    <cellStyle name="Normal 2 2" xfId="166"/>
    <cellStyle name="Normal 2 3" xfId="167"/>
    <cellStyle name="Normal 3" xfId="168"/>
    <cellStyle name="Normal 3 2 2" xfId="169"/>
    <cellStyle name="Normal 4" xfId="170"/>
    <cellStyle name="Normal 4 2" xfId="171"/>
    <cellStyle name="Título 6 2" xfId="172"/>
    <cellStyle name="Normal 40" xfId="173"/>
    <cellStyle name="Normal 40 2" xfId="174"/>
    <cellStyle name="Normal 5" xfId="175"/>
    <cellStyle name="Normal 6" xfId="176"/>
    <cellStyle name="Normal 6 2" xfId="177"/>
    <cellStyle name="Normal 7" xfId="178"/>
    <cellStyle name="Normal 8" xfId="179"/>
    <cellStyle name="Note" xfId="180"/>
    <cellStyle name="Note 6" xfId="181"/>
    <cellStyle name="Output" xfId="182"/>
    <cellStyle name="Porcentagem 2" xfId="183"/>
    <cellStyle name="Porcentagem 2 3" xfId="184"/>
    <cellStyle name="Porcentagem 3" xfId="185"/>
    <cellStyle name="Título 5" xfId="186"/>
    <cellStyle name="Porcentagem 3 2" xfId="187"/>
    <cellStyle name="Porcentagem 4" xfId="188"/>
    <cellStyle name="Separador de milhares 13 2 2" xfId="189"/>
    <cellStyle name="Separador de milhares 15 2" xfId="190"/>
    <cellStyle name="Separador de milhares 15 2 2" xfId="191"/>
    <cellStyle name="Separador de milhares 2 2 2" xfId="192"/>
    <cellStyle name="Título 1 1" xfId="193"/>
    <cellStyle name="Separador de milhares 2 2 2 2" xfId="194"/>
    <cellStyle name="Separador de milhares 2 2 3" xfId="195"/>
    <cellStyle name="Separador de milhares 2 3" xfId="196"/>
    <cellStyle name="Separador de milhares 3 2" xfId="197"/>
    <cellStyle name="Separador de milhares 3 2 2" xfId="198"/>
    <cellStyle name="Title" xfId="199"/>
    <cellStyle name="Título 1 1 1 2" xfId="200"/>
    <cellStyle name="Título 1 1 2" xfId="201"/>
    <cellStyle name="Título 1 1_ANEXO A - 049.016.G00.PL.002.01Memória" xfId="202"/>
    <cellStyle name="Título 5 2" xfId="203"/>
    <cellStyle name="Vírgula 2" xfId="204"/>
    <cellStyle name="Vírgula 2 2" xfId="20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7"/>
  <sheetViews>
    <sheetView tabSelected="1" workbookViewId="0">
      <selection activeCell="A3" sqref="A3:F3"/>
    </sheetView>
  </sheetViews>
  <sheetFormatPr defaultColWidth="9" defaultRowHeight="15"/>
  <cols>
    <col min="1" max="1" width="5.57142857142857" style="255" customWidth="1"/>
    <col min="2" max="2" width="69.2857142857143" style="256" customWidth="1"/>
    <col min="3" max="3" width="17.2857142857143" style="257" customWidth="1"/>
    <col min="4" max="4" width="19.2857142857143" style="257" customWidth="1"/>
    <col min="5" max="5" width="13.7142857142857" style="257" customWidth="1"/>
    <col min="6" max="6" width="14.2857142857143" style="257" customWidth="1"/>
    <col min="7" max="16384" width="9.14285714285714" style="257"/>
  </cols>
  <sheetData>
    <row r="1" spans="1:14">
      <c r="A1" s="258" t="s">
        <v>0</v>
      </c>
      <c r="B1" s="258"/>
      <c r="C1" s="258"/>
      <c r="D1" s="258"/>
      <c r="E1" s="258"/>
      <c r="F1" s="258"/>
      <c r="G1" s="259"/>
      <c r="H1" s="259"/>
      <c r="I1" s="259"/>
      <c r="J1" s="259"/>
      <c r="K1" s="259"/>
      <c r="L1" s="259"/>
      <c r="M1" s="259"/>
      <c r="N1" s="259"/>
    </row>
    <row r="2" spans="1:6">
      <c r="A2" s="258" t="s">
        <v>1</v>
      </c>
      <c r="B2" s="258"/>
      <c r="C2" s="258"/>
      <c r="D2" s="258"/>
      <c r="E2" s="258"/>
      <c r="F2" s="258"/>
    </row>
    <row r="3" spans="1:6">
      <c r="A3" s="260" t="s">
        <v>2</v>
      </c>
      <c r="B3" s="260"/>
      <c r="C3" s="260"/>
      <c r="D3" s="260"/>
      <c r="E3" s="260"/>
      <c r="F3" s="260"/>
    </row>
    <row r="4" spans="1:6">
      <c r="A4" s="261" t="s">
        <v>3</v>
      </c>
      <c r="B4" s="261"/>
      <c r="C4" s="261"/>
      <c r="D4" s="261"/>
      <c r="E4" s="261"/>
      <c r="F4" s="261"/>
    </row>
    <row r="5" ht="31.5" customHeight="1" spans="1:17">
      <c r="A5" s="4" t="s">
        <v>4</v>
      </c>
      <c r="B5" s="4"/>
      <c r="C5" s="4"/>
      <c r="D5" s="4"/>
      <c r="E5" s="4"/>
      <c r="F5" s="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ht="30.75" customHeight="1" spans="1:15">
      <c r="A6" s="128" t="s">
        <v>5</v>
      </c>
      <c r="B6" s="128"/>
      <c r="C6" s="128"/>
      <c r="D6" s="128"/>
      <c r="E6" s="128"/>
      <c r="F6" s="128"/>
      <c r="G6" s="107"/>
      <c r="H6" s="107"/>
      <c r="I6" s="107"/>
      <c r="J6" s="107"/>
      <c r="K6" s="107"/>
      <c r="L6" s="107"/>
      <c r="M6" s="107"/>
      <c r="N6" s="107"/>
      <c r="O6" s="107"/>
    </row>
    <row r="7" ht="15.75" customHeight="1" spans="1:6">
      <c r="A7" s="262"/>
      <c r="B7" s="124"/>
      <c r="C7" s="263" t="s">
        <v>6</v>
      </c>
      <c r="D7" s="264"/>
      <c r="E7" s="265" t="s">
        <v>7</v>
      </c>
      <c r="F7" s="266"/>
    </row>
    <row r="8" customHeight="1" spans="1:6">
      <c r="A8" s="267" t="s">
        <v>8</v>
      </c>
      <c r="B8" s="268" t="s">
        <v>9</v>
      </c>
      <c r="C8" s="269" t="s">
        <v>10</v>
      </c>
      <c r="D8" s="270" t="s">
        <v>11</v>
      </c>
      <c r="E8" s="271" t="s">
        <v>10</v>
      </c>
      <c r="F8" s="272" t="s">
        <v>11</v>
      </c>
    </row>
    <row r="9" customHeight="1" spans="1:6">
      <c r="A9" s="273"/>
      <c r="B9" s="274"/>
      <c r="C9" s="275" t="s">
        <v>12</v>
      </c>
      <c r="D9" s="276"/>
      <c r="E9" s="277" t="s">
        <v>12</v>
      </c>
      <c r="F9" s="278"/>
    </row>
    <row r="10" spans="1:6">
      <c r="A10" s="279" t="s">
        <v>13</v>
      </c>
      <c r="B10" s="280" t="s">
        <v>14</v>
      </c>
      <c r="C10" s="281">
        <f>D10/$D$20</f>
        <v>0.0170078150812445</v>
      </c>
      <c r="D10" s="282">
        <f>Cronograma!$C$10</f>
        <v>1920.59</v>
      </c>
      <c r="E10" s="283" t="e">
        <f>F10/$F$20</f>
        <v>#DIV/0!</v>
      </c>
      <c r="F10" s="284"/>
    </row>
    <row r="11" ht="6.95" customHeight="1" spans="1:6">
      <c r="A11" s="285"/>
      <c r="B11" s="286"/>
      <c r="C11" s="287"/>
      <c r="D11" s="288"/>
      <c r="E11" s="289"/>
      <c r="F11" s="290"/>
    </row>
    <row r="12" spans="1:6">
      <c r="A12" s="291" t="s">
        <v>15</v>
      </c>
      <c r="B12" s="292" t="s">
        <v>16</v>
      </c>
      <c r="C12" s="293">
        <f>D12/$D$20</f>
        <v>0.302753702336182</v>
      </c>
      <c r="D12" s="294">
        <f>Cronograma!$C$12</f>
        <v>34188.15</v>
      </c>
      <c r="E12" s="283" t="e">
        <f>F12/$F$20</f>
        <v>#DIV/0!</v>
      </c>
      <c r="F12" s="295"/>
    </row>
    <row r="13" ht="6.95" customHeight="1" spans="1:6">
      <c r="A13" s="285"/>
      <c r="B13" s="286"/>
      <c r="C13" s="296"/>
      <c r="D13" s="297"/>
      <c r="E13" s="298"/>
      <c r="F13" s="299"/>
    </row>
    <row r="14" spans="1:6">
      <c r="A14" s="291" t="s">
        <v>17</v>
      </c>
      <c r="B14" s="300" t="s">
        <v>18</v>
      </c>
      <c r="C14" s="293">
        <f>D14/$D$20</f>
        <v>0.0578538816869439</v>
      </c>
      <c r="D14" s="294">
        <f>Cronograma!$C$14</f>
        <v>6533.09</v>
      </c>
      <c r="E14" s="283" t="e">
        <f>F14/$F$20</f>
        <v>#DIV/0!</v>
      </c>
      <c r="F14" s="295"/>
    </row>
    <row r="15" ht="6.95" customHeight="1" spans="1:6">
      <c r="A15" s="285"/>
      <c r="B15" s="286"/>
      <c r="C15" s="287"/>
      <c r="D15" s="297"/>
      <c r="E15" s="289"/>
      <c r="F15" s="299"/>
    </row>
    <row r="16" spans="1:6">
      <c r="A16" s="291" t="s">
        <v>19</v>
      </c>
      <c r="B16" s="300" t="s">
        <v>20</v>
      </c>
      <c r="C16" s="293">
        <f>D16/$D$20</f>
        <v>0.612801693032932</v>
      </c>
      <c r="D16" s="294">
        <f>Cronograma!$C$16</f>
        <v>69200</v>
      </c>
      <c r="E16" s="283" t="e">
        <f>F16/$F$20</f>
        <v>#DIV/0!</v>
      </c>
      <c r="F16" s="295"/>
    </row>
    <row r="17" ht="6.95" customHeight="1" spans="1:6">
      <c r="A17" s="285"/>
      <c r="B17" s="286"/>
      <c r="C17" s="287"/>
      <c r="D17" s="297"/>
      <c r="E17" s="289"/>
      <c r="F17" s="299"/>
    </row>
    <row r="18" customHeight="1" spans="1:6">
      <c r="A18" s="291" t="s">
        <v>21</v>
      </c>
      <c r="B18" s="300" t="s">
        <v>22</v>
      </c>
      <c r="C18" s="293">
        <f>D18/$D$20</f>
        <v>0.00958290786269735</v>
      </c>
      <c r="D18" s="294">
        <f>Cronograma!$C$18</f>
        <v>1082.14</v>
      </c>
      <c r="E18" s="283" t="e">
        <f>F18/$F$20</f>
        <v>#DIV/0!</v>
      </c>
      <c r="F18" s="295"/>
    </row>
    <row r="19" ht="6.95" customHeight="1" spans="1:6">
      <c r="A19" s="285"/>
      <c r="B19" s="286"/>
      <c r="C19" s="287"/>
      <c r="D19" s="297"/>
      <c r="E19" s="289"/>
      <c r="F19" s="299"/>
    </row>
    <row r="20" customHeight="1" spans="1:6">
      <c r="A20" s="301" t="s">
        <v>23</v>
      </c>
      <c r="B20" s="302"/>
      <c r="C20" s="303">
        <f>SUM(C10:C19)</f>
        <v>1</v>
      </c>
      <c r="D20" s="304">
        <f>SUM(D10:D18)</f>
        <v>112923.97</v>
      </c>
      <c r="E20" s="303" t="e">
        <f>SUM(E10:E19)</f>
        <v>#DIV/0!</v>
      </c>
      <c r="F20" s="305">
        <f>SUM(F10:F18)</f>
        <v>0</v>
      </c>
    </row>
    <row r="21" ht="19.5" customHeight="1" spans="1:10">
      <c r="A21" s="306" t="s">
        <v>24</v>
      </c>
      <c r="B21" s="306"/>
      <c r="C21" s="193" t="s">
        <v>25</v>
      </c>
      <c r="D21" s="194"/>
      <c r="E21" s="194"/>
      <c r="F21" s="252"/>
      <c r="G21" s="307"/>
      <c r="H21" s="307"/>
      <c r="I21" s="307"/>
      <c r="J21" s="307"/>
    </row>
    <row r="22" ht="42.75" customHeight="1" spans="1:10">
      <c r="A22" s="308" t="s">
        <v>26</v>
      </c>
      <c r="B22" s="308"/>
      <c r="C22" s="197"/>
      <c r="D22" s="198"/>
      <c r="E22" s="198"/>
      <c r="F22" s="253"/>
      <c r="G22" s="307"/>
      <c r="H22" s="307"/>
      <c r="I22" s="307"/>
      <c r="J22" s="307"/>
    </row>
    <row r="23" spans="1:8">
      <c r="A23" s="309"/>
      <c r="B23" s="310" t="s">
        <v>27</v>
      </c>
      <c r="C23" s="310"/>
      <c r="D23" s="311"/>
      <c r="E23" s="311"/>
      <c r="F23" s="312"/>
      <c r="G23" s="313"/>
      <c r="H23" s="313"/>
    </row>
    <row r="24" customHeight="1" spans="1:7">
      <c r="A24" s="314"/>
      <c r="B24" s="318" t="s">
        <v>28</v>
      </c>
      <c r="C24" s="315"/>
      <c r="D24" s="315"/>
      <c r="E24" s="315"/>
      <c r="F24" s="315"/>
      <c r="G24" s="97"/>
    </row>
    <row r="25" spans="1:6">
      <c r="A25" s="314"/>
      <c r="B25" s="315"/>
      <c r="C25" s="315"/>
      <c r="D25" s="315"/>
      <c r="E25" s="315"/>
      <c r="F25" s="315"/>
    </row>
    <row r="26" spans="1:4">
      <c r="A26" s="314"/>
      <c r="B26" s="99"/>
      <c r="C26" s="99"/>
      <c r="D26" s="99"/>
    </row>
    <row r="27" spans="1:2">
      <c r="A27" s="314"/>
      <c r="B27" s="316"/>
    </row>
    <row r="28" ht="24" customHeight="1" spans="1:4">
      <c r="A28" s="314"/>
      <c r="B28" s="317"/>
      <c r="C28" s="317"/>
      <c r="D28" s="317"/>
    </row>
    <row r="29" spans="1:2">
      <c r="A29" s="262"/>
      <c r="B29" s="124"/>
    </row>
    <row r="30" spans="1:2">
      <c r="A30" s="262"/>
      <c r="B30" s="124"/>
    </row>
    <row r="31" spans="1:2">
      <c r="A31" s="262"/>
      <c r="B31" s="124"/>
    </row>
    <row r="32" spans="1:2">
      <c r="A32" s="262"/>
      <c r="B32" s="124"/>
    </row>
    <row r="33" spans="1:2">
      <c r="A33" s="262"/>
      <c r="B33" s="124"/>
    </row>
    <row r="34" spans="1:2">
      <c r="A34" s="262"/>
      <c r="B34" s="124"/>
    </row>
    <row r="35" spans="1:2">
      <c r="A35" s="262"/>
      <c r="B35" s="124"/>
    </row>
    <row r="36" spans="1:2">
      <c r="A36" s="262"/>
      <c r="B36" s="124"/>
    </row>
    <row r="37" spans="1:2">
      <c r="A37" s="262"/>
      <c r="B37" s="124"/>
    </row>
    <row r="38" spans="1:2">
      <c r="A38" s="262"/>
      <c r="B38" s="124"/>
    </row>
    <row r="39" spans="1:2">
      <c r="A39" s="262"/>
      <c r="B39" s="124"/>
    </row>
    <row r="40" spans="1:2">
      <c r="A40" s="262"/>
      <c r="B40" s="124"/>
    </row>
    <row r="41" spans="1:2">
      <c r="A41" s="262"/>
      <c r="B41" s="124"/>
    </row>
    <row r="42" spans="1:2">
      <c r="A42" s="262"/>
      <c r="B42" s="124"/>
    </row>
    <row r="43" spans="1:2">
      <c r="A43" s="262"/>
      <c r="B43" s="124"/>
    </row>
    <row r="44" spans="1:2">
      <c r="A44" s="262"/>
      <c r="B44" s="124"/>
    </row>
    <row r="45" spans="1:2">
      <c r="A45" s="262"/>
      <c r="B45" s="124"/>
    </row>
    <row r="46" spans="1:2">
      <c r="A46" s="262"/>
      <c r="B46" s="124"/>
    </row>
    <row r="47" spans="1:2">
      <c r="A47" s="262"/>
      <c r="B47" s="124"/>
    </row>
    <row r="48" spans="1:2">
      <c r="A48" s="262"/>
      <c r="B48" s="124"/>
    </row>
    <row r="49" spans="1:2">
      <c r="A49" s="262"/>
      <c r="B49" s="124"/>
    </row>
    <row r="50" spans="1:2">
      <c r="A50" s="262"/>
      <c r="B50" s="124"/>
    </row>
    <row r="51" spans="1:2">
      <c r="A51" s="262"/>
      <c r="B51" s="124"/>
    </row>
    <row r="52" spans="1:2">
      <c r="A52" s="262"/>
      <c r="B52" s="124"/>
    </row>
    <row r="53" spans="1:2">
      <c r="A53" s="262"/>
      <c r="B53" s="124"/>
    </row>
    <row r="54" spans="1:2">
      <c r="A54" s="262"/>
      <c r="B54" s="124"/>
    </row>
    <row r="55" spans="1:2">
      <c r="A55" s="262"/>
      <c r="B55" s="124"/>
    </row>
    <row r="56" spans="1:2">
      <c r="A56" s="262"/>
      <c r="B56" s="124"/>
    </row>
    <row r="57" spans="1:2">
      <c r="A57" s="262"/>
      <c r="B57" s="124"/>
    </row>
  </sheetData>
  <mergeCells count="20">
    <mergeCell ref="A1:F1"/>
    <mergeCell ref="A2:F2"/>
    <mergeCell ref="A3:F3"/>
    <mergeCell ref="A4:F4"/>
    <mergeCell ref="A5:F5"/>
    <mergeCell ref="A6:F6"/>
    <mergeCell ref="C7:D7"/>
    <mergeCell ref="E7:F7"/>
    <mergeCell ref="A20:B20"/>
    <mergeCell ref="A21:B21"/>
    <mergeCell ref="A22:B22"/>
    <mergeCell ref="B23:C23"/>
    <mergeCell ref="B26:D26"/>
    <mergeCell ref="B28:D28"/>
    <mergeCell ref="A8:A9"/>
    <mergeCell ref="B8:B9"/>
    <mergeCell ref="D8:D9"/>
    <mergeCell ref="F8:F9"/>
    <mergeCell ref="B24:F25"/>
    <mergeCell ref="C21:F22"/>
  </mergeCells>
  <printOptions horizontalCentered="1"/>
  <pageMargins left="0" right="0" top="1.18110236220472" bottom="0.551181102362205" header="0.31496062992126" footer="0.354330708661417"/>
  <pageSetup paperSize="9" scale="80" fitToHeight="16" orientation="landscape"/>
  <headerFooter>
    <oddHeader>&amp;R&amp;"Verdana,Normal"&amp;8Fls.:______
Processo n.º 23069.164942/2022-40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9"/>
  <sheetViews>
    <sheetView workbookViewId="0">
      <selection activeCell="A3" sqref="A3:Q3"/>
    </sheetView>
  </sheetViews>
  <sheetFormatPr defaultColWidth="9" defaultRowHeight="12.75"/>
  <cols>
    <col min="1" max="1" width="9" style="112" customWidth="1"/>
    <col min="2" max="2" width="9.14285714285714" style="113" customWidth="1"/>
    <col min="3" max="3" width="10.4285714285714" style="112" customWidth="1"/>
    <col min="4" max="4" width="35" style="114" customWidth="1"/>
    <col min="5" max="5" width="7" style="115" customWidth="1"/>
    <col min="6" max="6" width="9.57142857142857" style="115" customWidth="1"/>
    <col min="7" max="7" width="12.4285714285714" style="116" customWidth="1"/>
    <col min="8" max="8" width="8.28571428571429" style="117" customWidth="1"/>
    <col min="9" max="9" width="11.2857142857143" style="118" customWidth="1"/>
    <col min="10" max="11" width="10.1428571428571" style="118" customWidth="1"/>
    <col min="12" max="12" width="12.7142857142857" style="118" customWidth="1"/>
    <col min="13" max="13" width="7.28571428571429" style="119" customWidth="1"/>
    <col min="14" max="14" width="11" style="120" customWidth="1"/>
    <col min="15" max="15" width="9.85714285714286" style="121" customWidth="1"/>
    <col min="16" max="16" width="10.8571428571429" style="121" customWidth="1"/>
    <col min="17" max="17" width="11.7142857142857" style="121" customWidth="1"/>
    <col min="18" max="16384" width="9.14285714285714" style="121"/>
  </cols>
  <sheetData>
    <row r="1" ht="15" spans="1:17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ht="15" spans="1:17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ht="15" spans="1:17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4">
      <c r="A4" s="92"/>
      <c r="B4" s="123"/>
      <c r="C4" s="92"/>
      <c r="D4" s="124"/>
      <c r="E4" s="94"/>
      <c r="F4" s="94"/>
      <c r="G4" s="125"/>
      <c r="H4" s="126"/>
      <c r="I4" s="95"/>
      <c r="J4" s="95"/>
      <c r="K4" s="95"/>
      <c r="L4" s="95"/>
      <c r="M4" s="103"/>
      <c r="N4" s="104"/>
    </row>
    <row r="5" ht="15" spans="1:17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ht="37.5" customHeight="1" spans="1:17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ht="21" customHeight="1" spans="1:15">
      <c r="A7" s="128" t="s">
        <v>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ht="15.75" customHeight="1" spans="1:17">
      <c r="A8" s="129"/>
      <c r="B8" s="130"/>
      <c r="C8" s="129"/>
      <c r="D8" s="131"/>
      <c r="E8" s="132" t="s">
        <v>31</v>
      </c>
      <c r="F8" s="133"/>
      <c r="G8" s="133"/>
      <c r="H8" s="133"/>
      <c r="I8" s="133"/>
      <c r="J8" s="133"/>
      <c r="K8" s="133"/>
      <c r="L8" s="208"/>
      <c r="M8" s="209" t="s">
        <v>32</v>
      </c>
      <c r="N8" s="210"/>
      <c r="O8" s="210"/>
      <c r="P8" s="210"/>
      <c r="Q8" s="245"/>
    </row>
    <row r="9" ht="15.75" customHeight="1" spans="1:17">
      <c r="A9" s="134" t="s">
        <v>8</v>
      </c>
      <c r="B9" s="135" t="s">
        <v>33</v>
      </c>
      <c r="C9" s="135" t="s">
        <v>34</v>
      </c>
      <c r="D9" s="135" t="s">
        <v>9</v>
      </c>
      <c r="E9" s="136" t="s">
        <v>35</v>
      </c>
      <c r="F9" s="136" t="s">
        <v>36</v>
      </c>
      <c r="G9" s="137" t="s">
        <v>37</v>
      </c>
      <c r="H9" s="138" t="s">
        <v>38</v>
      </c>
      <c r="I9" s="211" t="s">
        <v>39</v>
      </c>
      <c r="J9" s="211"/>
      <c r="K9" s="211"/>
      <c r="L9" s="212"/>
      <c r="M9" s="213" t="s">
        <v>38</v>
      </c>
      <c r="N9" s="214" t="s">
        <v>39</v>
      </c>
      <c r="O9" s="214"/>
      <c r="P9" s="214"/>
      <c r="Q9" s="246"/>
    </row>
    <row r="10" customHeight="1" spans="1:17">
      <c r="A10" s="134"/>
      <c r="B10" s="135"/>
      <c r="C10" s="135"/>
      <c r="D10" s="135"/>
      <c r="E10" s="139"/>
      <c r="F10" s="139"/>
      <c r="G10" s="140"/>
      <c r="H10" s="135"/>
      <c r="I10" s="211" t="s">
        <v>40</v>
      </c>
      <c r="J10" s="211" t="s">
        <v>41</v>
      </c>
      <c r="K10" s="211"/>
      <c r="L10" s="212"/>
      <c r="M10" s="215"/>
      <c r="N10" s="214" t="s">
        <v>40</v>
      </c>
      <c r="O10" s="214" t="s">
        <v>41</v>
      </c>
      <c r="P10" s="214"/>
      <c r="Q10" s="246"/>
    </row>
    <row r="11" spans="1:17">
      <c r="A11" s="141"/>
      <c r="B11" s="142"/>
      <c r="C11" s="142"/>
      <c r="D11" s="142"/>
      <c r="E11" s="143"/>
      <c r="F11" s="143"/>
      <c r="G11" s="144"/>
      <c r="H11" s="142"/>
      <c r="I11" s="216"/>
      <c r="J11" s="216" t="s">
        <v>42</v>
      </c>
      <c r="K11" s="216" t="s">
        <v>8</v>
      </c>
      <c r="L11" s="217" t="s">
        <v>12</v>
      </c>
      <c r="M11" s="218"/>
      <c r="N11" s="219"/>
      <c r="O11" s="219" t="s">
        <v>42</v>
      </c>
      <c r="P11" s="219" t="s">
        <v>43</v>
      </c>
      <c r="Q11" s="247" t="s">
        <v>12</v>
      </c>
    </row>
    <row r="12" spans="1:17">
      <c r="A12" s="145">
        <v>1</v>
      </c>
      <c r="B12" s="146"/>
      <c r="C12" s="147"/>
      <c r="D12" s="148" t="s">
        <v>44</v>
      </c>
      <c r="E12" s="149"/>
      <c r="F12" s="149"/>
      <c r="G12" s="150"/>
      <c r="H12" s="151"/>
      <c r="I12" s="151"/>
      <c r="J12" s="151"/>
      <c r="K12" s="220">
        <f>SUM(J13:J14)</f>
        <v>1920.59</v>
      </c>
      <c r="L12" s="221">
        <f>K12</f>
        <v>1920.59</v>
      </c>
      <c r="M12" s="222"/>
      <c r="N12" s="223"/>
      <c r="O12" s="224"/>
      <c r="P12" s="224">
        <f>SUM(O13:O14)</f>
        <v>0</v>
      </c>
      <c r="Q12" s="248">
        <f>P12</f>
        <v>0</v>
      </c>
    </row>
    <row r="13" ht="33.75" spans="1:17">
      <c r="A13" s="152" t="s">
        <v>45</v>
      </c>
      <c r="B13" s="153" t="s">
        <v>46</v>
      </c>
      <c r="C13" s="154" t="s">
        <v>47</v>
      </c>
      <c r="D13" s="155" t="s">
        <v>48</v>
      </c>
      <c r="E13" s="156" t="s">
        <v>49</v>
      </c>
      <c r="F13" s="157">
        <v>1000</v>
      </c>
      <c r="G13" s="158">
        <v>0.97</v>
      </c>
      <c r="H13" s="159">
        <v>0.2807</v>
      </c>
      <c r="I13" s="189">
        <f>TRUNC(G13*(1+H13),2)</f>
        <v>1.24</v>
      </c>
      <c r="J13" s="225">
        <f>TRUNC(F13*I13,2)</f>
        <v>1240</v>
      </c>
      <c r="K13" s="226"/>
      <c r="L13" s="227"/>
      <c r="M13" s="228"/>
      <c r="N13" s="229"/>
      <c r="O13" s="230"/>
      <c r="P13" s="230"/>
      <c r="Q13" s="249"/>
    </row>
    <row r="14" ht="90" spans="1:17">
      <c r="A14" s="152" t="s">
        <v>50</v>
      </c>
      <c r="B14" s="153" t="s">
        <v>46</v>
      </c>
      <c r="C14" s="154" t="s">
        <v>51</v>
      </c>
      <c r="D14" s="155" t="s">
        <v>52</v>
      </c>
      <c r="E14" s="156" t="s">
        <v>53</v>
      </c>
      <c r="F14" s="157">
        <v>0.1</v>
      </c>
      <c r="G14" s="158">
        <v>5314.27</v>
      </c>
      <c r="H14" s="159">
        <v>0.2807</v>
      </c>
      <c r="I14" s="189">
        <f>TRUNC(G14*(1+H14),2)</f>
        <v>6805.98</v>
      </c>
      <c r="J14" s="225">
        <f>TRUNC(F14*I14,2)</f>
        <v>680.59</v>
      </c>
      <c r="K14" s="226"/>
      <c r="L14" s="227"/>
      <c r="M14" s="228"/>
      <c r="N14" s="229"/>
      <c r="O14" s="230"/>
      <c r="P14" s="230"/>
      <c r="Q14" s="249"/>
    </row>
    <row r="15" spans="1:17">
      <c r="A15" s="152"/>
      <c r="B15" s="153"/>
      <c r="C15" s="154"/>
      <c r="D15" s="155"/>
      <c r="E15" s="156"/>
      <c r="F15" s="157"/>
      <c r="G15" s="158"/>
      <c r="H15" s="159"/>
      <c r="I15" s="189"/>
      <c r="J15" s="225"/>
      <c r="K15" s="226"/>
      <c r="L15" s="227"/>
      <c r="M15" s="228"/>
      <c r="N15" s="229"/>
      <c r="O15" s="230"/>
      <c r="P15" s="230"/>
      <c r="Q15" s="249"/>
    </row>
    <row r="16" spans="1:17">
      <c r="A16" s="160">
        <v>2</v>
      </c>
      <c r="B16" s="161"/>
      <c r="C16" s="162"/>
      <c r="D16" s="163" t="s">
        <v>54</v>
      </c>
      <c r="E16" s="164"/>
      <c r="F16" s="165"/>
      <c r="G16" s="166"/>
      <c r="H16" s="167"/>
      <c r="I16" s="167"/>
      <c r="J16" s="231"/>
      <c r="K16" s="232">
        <f>SUM(J17)</f>
        <v>34188.15</v>
      </c>
      <c r="L16" s="233">
        <f>K16</f>
        <v>34188.15</v>
      </c>
      <c r="M16" s="234"/>
      <c r="N16" s="235"/>
      <c r="O16" s="236"/>
      <c r="P16" s="236">
        <f>O17</f>
        <v>0</v>
      </c>
      <c r="Q16" s="250">
        <f>P16</f>
        <v>0</v>
      </c>
    </row>
    <row r="17" spans="1:17">
      <c r="A17" s="152" t="s">
        <v>55</v>
      </c>
      <c r="B17" s="153" t="s">
        <v>56</v>
      </c>
      <c r="C17" s="154" t="s">
        <v>57</v>
      </c>
      <c r="D17" s="155" t="s">
        <v>58</v>
      </c>
      <c r="E17" s="156">
        <v>1</v>
      </c>
      <c r="F17" s="157">
        <v>1</v>
      </c>
      <c r="G17" s="158">
        <v>26694.9</v>
      </c>
      <c r="H17" s="159">
        <v>0.2807</v>
      </c>
      <c r="I17" s="189">
        <f>TRUNC(G17*(1+H17),2)</f>
        <v>34188.15</v>
      </c>
      <c r="J17" s="225">
        <f>TRUNC(F17*I17,2)</f>
        <v>34188.15</v>
      </c>
      <c r="K17" s="226"/>
      <c r="L17" s="227"/>
      <c r="M17" s="228"/>
      <c r="N17" s="229"/>
      <c r="O17" s="230"/>
      <c r="P17" s="230"/>
      <c r="Q17" s="249"/>
    </row>
    <row r="18" spans="1:17">
      <c r="A18" s="152"/>
      <c r="B18" s="153"/>
      <c r="C18" s="154"/>
      <c r="D18" s="155"/>
      <c r="E18" s="156"/>
      <c r="F18" s="157"/>
      <c r="G18" s="158"/>
      <c r="H18" s="159"/>
      <c r="I18" s="189"/>
      <c r="J18" s="225"/>
      <c r="K18" s="226"/>
      <c r="L18" s="227"/>
      <c r="M18" s="228"/>
      <c r="N18" s="229"/>
      <c r="O18" s="230"/>
      <c r="P18" s="230"/>
      <c r="Q18" s="249"/>
    </row>
    <row r="19" spans="1:17">
      <c r="A19" s="160">
        <v>3</v>
      </c>
      <c r="B19" s="161"/>
      <c r="C19" s="162"/>
      <c r="D19" s="163" t="s">
        <v>18</v>
      </c>
      <c r="E19" s="164"/>
      <c r="F19" s="165"/>
      <c r="G19" s="166"/>
      <c r="H19" s="167"/>
      <c r="I19" s="167"/>
      <c r="J19" s="231"/>
      <c r="K19" s="231"/>
      <c r="L19" s="233">
        <f>SUM(K20:K22)</f>
        <v>6533.09</v>
      </c>
      <c r="M19" s="234"/>
      <c r="N19" s="235"/>
      <c r="O19" s="236"/>
      <c r="P19" s="236"/>
      <c r="Q19" s="250">
        <f>SUM(P20:P22)</f>
        <v>0</v>
      </c>
    </row>
    <row r="20" spans="1:17">
      <c r="A20" s="168" t="s">
        <v>59</v>
      </c>
      <c r="B20" s="169"/>
      <c r="C20" s="170"/>
      <c r="D20" s="171" t="s">
        <v>60</v>
      </c>
      <c r="E20" s="172"/>
      <c r="F20" s="173"/>
      <c r="G20" s="174"/>
      <c r="H20" s="175"/>
      <c r="I20" s="175"/>
      <c r="J20" s="237"/>
      <c r="K20" s="238">
        <f>SUM(J21)</f>
        <v>299.6</v>
      </c>
      <c r="L20" s="227"/>
      <c r="M20" s="228"/>
      <c r="N20" s="229"/>
      <c r="O20" s="230"/>
      <c r="P20" s="230">
        <f>O21</f>
        <v>0</v>
      </c>
      <c r="Q20" s="249"/>
    </row>
    <row r="21" spans="1:17">
      <c r="A21" s="152" t="s">
        <v>61</v>
      </c>
      <c r="B21" s="153" t="s">
        <v>62</v>
      </c>
      <c r="C21" s="154"/>
      <c r="D21" s="155" t="s">
        <v>63</v>
      </c>
      <c r="E21" s="156" t="s">
        <v>64</v>
      </c>
      <c r="F21" s="157">
        <v>1</v>
      </c>
      <c r="G21" s="158">
        <v>233.94</v>
      </c>
      <c r="H21" s="159">
        <v>0.2807</v>
      </c>
      <c r="I21" s="189">
        <f>TRUNC(G21*(1+H21),2)</f>
        <v>299.6</v>
      </c>
      <c r="J21" s="225">
        <f>TRUNC(F21*I21,2)</f>
        <v>299.6</v>
      </c>
      <c r="K21" s="226"/>
      <c r="L21" s="227"/>
      <c r="M21" s="228"/>
      <c r="N21" s="229"/>
      <c r="O21" s="230"/>
      <c r="P21" s="230"/>
      <c r="Q21" s="249"/>
    </row>
    <row r="22" spans="1:17">
      <c r="A22" s="168" t="s">
        <v>65</v>
      </c>
      <c r="B22" s="169"/>
      <c r="C22" s="170"/>
      <c r="D22" s="176" t="s">
        <v>66</v>
      </c>
      <c r="E22" s="177"/>
      <c r="F22" s="178"/>
      <c r="G22" s="179"/>
      <c r="H22" s="180"/>
      <c r="I22" s="180"/>
      <c r="J22" s="239"/>
      <c r="K22" s="240">
        <f>SUM(J23:J26)</f>
        <v>6233.49</v>
      </c>
      <c r="L22" s="227"/>
      <c r="M22" s="228"/>
      <c r="N22" s="229"/>
      <c r="O22" s="230"/>
      <c r="P22" s="230">
        <f>SUM(O23:O26)</f>
        <v>0</v>
      </c>
      <c r="Q22" s="249"/>
    </row>
    <row r="23" ht="67.5" spans="1:17">
      <c r="A23" s="152" t="s">
        <v>67</v>
      </c>
      <c r="B23" s="153" t="s">
        <v>46</v>
      </c>
      <c r="C23" s="154" t="s">
        <v>68</v>
      </c>
      <c r="D23" s="155" t="s">
        <v>69</v>
      </c>
      <c r="E23" s="156" t="s">
        <v>49</v>
      </c>
      <c r="F23" s="157">
        <v>3.15</v>
      </c>
      <c r="G23" s="158">
        <v>466.32</v>
      </c>
      <c r="H23" s="159">
        <v>0.2807</v>
      </c>
      <c r="I23" s="189">
        <f>TRUNC(G23*(1+H23),2)</f>
        <v>597.21</v>
      </c>
      <c r="J23" s="225">
        <f>TRUNC(F23*I23,2)</f>
        <v>1881.21</v>
      </c>
      <c r="K23" s="226"/>
      <c r="L23" s="227"/>
      <c r="M23" s="228"/>
      <c r="N23" s="229"/>
      <c r="O23" s="230"/>
      <c r="P23" s="230"/>
      <c r="Q23" s="249"/>
    </row>
    <row r="24" ht="67.5" spans="1:17">
      <c r="A24" s="152" t="s">
        <v>70</v>
      </c>
      <c r="B24" s="153" t="s">
        <v>71</v>
      </c>
      <c r="C24" s="154">
        <v>10777</v>
      </c>
      <c r="D24" s="155" t="s">
        <v>72</v>
      </c>
      <c r="E24" s="156" t="s">
        <v>64</v>
      </c>
      <c r="F24" s="157">
        <v>2</v>
      </c>
      <c r="G24" s="158">
        <v>858.37</v>
      </c>
      <c r="H24" s="159">
        <v>0.2807</v>
      </c>
      <c r="I24" s="189">
        <f t="shared" ref="I24:I26" si="0">TRUNC(G24*(1+H24),2)</f>
        <v>1099.31</v>
      </c>
      <c r="J24" s="225">
        <f t="shared" ref="J24:J26" si="1">TRUNC(F24*I24,2)</f>
        <v>2198.62</v>
      </c>
      <c r="K24" s="226"/>
      <c r="L24" s="227"/>
      <c r="M24" s="228"/>
      <c r="N24" s="229"/>
      <c r="O24" s="230"/>
      <c r="P24" s="230"/>
      <c r="Q24" s="249"/>
    </row>
    <row r="25" ht="56.25" spans="1:17">
      <c r="A25" s="152" t="s">
        <v>73</v>
      </c>
      <c r="B25" s="153" t="s">
        <v>71</v>
      </c>
      <c r="C25" s="154">
        <v>10776</v>
      </c>
      <c r="D25" s="155" t="s">
        <v>74</v>
      </c>
      <c r="E25" s="156" t="s">
        <v>64</v>
      </c>
      <c r="F25" s="157">
        <v>2</v>
      </c>
      <c r="G25" s="158">
        <v>590.62</v>
      </c>
      <c r="H25" s="159">
        <v>0.2807</v>
      </c>
      <c r="I25" s="189">
        <f t="shared" si="0"/>
        <v>756.4</v>
      </c>
      <c r="J25" s="225">
        <f t="shared" si="1"/>
        <v>1512.8</v>
      </c>
      <c r="K25" s="226"/>
      <c r="L25" s="227"/>
      <c r="M25" s="228"/>
      <c r="N25" s="229"/>
      <c r="O25" s="230"/>
      <c r="P25" s="230"/>
      <c r="Q25" s="249"/>
    </row>
    <row r="26" ht="25.5" spans="1:17">
      <c r="A26" s="152" t="s">
        <v>75</v>
      </c>
      <c r="B26" s="153" t="s">
        <v>56</v>
      </c>
      <c r="C26" s="154" t="s">
        <v>76</v>
      </c>
      <c r="D26" s="155" t="s">
        <v>77</v>
      </c>
      <c r="E26" s="156" t="s">
        <v>64</v>
      </c>
      <c r="F26" s="157">
        <v>2</v>
      </c>
      <c r="G26" s="158">
        <v>250.2</v>
      </c>
      <c r="H26" s="159">
        <v>0.2807</v>
      </c>
      <c r="I26" s="189">
        <f t="shared" si="0"/>
        <v>320.43</v>
      </c>
      <c r="J26" s="225">
        <f t="shared" si="1"/>
        <v>640.86</v>
      </c>
      <c r="K26" s="226"/>
      <c r="L26" s="227"/>
      <c r="M26" s="228"/>
      <c r="N26" s="229"/>
      <c r="O26" s="230"/>
      <c r="P26" s="230"/>
      <c r="Q26" s="249"/>
    </row>
    <row r="27" spans="1:17">
      <c r="A27" s="152"/>
      <c r="B27" s="153"/>
      <c r="C27" s="154"/>
      <c r="D27" s="155"/>
      <c r="E27" s="156"/>
      <c r="F27" s="157"/>
      <c r="G27" s="158"/>
      <c r="H27" s="159"/>
      <c r="I27" s="189"/>
      <c r="J27" s="225"/>
      <c r="K27" s="226"/>
      <c r="L27" s="227"/>
      <c r="M27" s="228"/>
      <c r="N27" s="229"/>
      <c r="O27" s="230"/>
      <c r="P27" s="230"/>
      <c r="Q27" s="249"/>
    </row>
    <row r="28" spans="1:17">
      <c r="A28" s="160">
        <v>4</v>
      </c>
      <c r="B28" s="161"/>
      <c r="C28" s="162"/>
      <c r="D28" s="163" t="s">
        <v>20</v>
      </c>
      <c r="E28" s="164"/>
      <c r="F28" s="165"/>
      <c r="G28" s="166"/>
      <c r="H28" s="167"/>
      <c r="I28" s="167"/>
      <c r="J28" s="231"/>
      <c r="K28" s="232">
        <f>SUM(J29:J31)</f>
        <v>69200</v>
      </c>
      <c r="L28" s="233">
        <f>K28</f>
        <v>69200</v>
      </c>
      <c r="M28" s="234"/>
      <c r="N28" s="235"/>
      <c r="O28" s="236"/>
      <c r="P28" s="236">
        <f>SUM(O29:O31)</f>
        <v>0</v>
      </c>
      <c r="Q28" s="250">
        <f>P28</f>
        <v>0</v>
      </c>
    </row>
    <row r="29" ht="56.25" spans="1:17">
      <c r="A29" s="152" t="s">
        <v>78</v>
      </c>
      <c r="B29" s="153" t="s">
        <v>79</v>
      </c>
      <c r="C29" s="154" t="s">
        <v>80</v>
      </c>
      <c r="D29" s="155" t="s">
        <v>81</v>
      </c>
      <c r="E29" s="156" t="s">
        <v>82</v>
      </c>
      <c r="F29" s="157">
        <v>160</v>
      </c>
      <c r="G29" s="158">
        <v>147.49</v>
      </c>
      <c r="H29" s="159">
        <v>0.2807</v>
      </c>
      <c r="I29" s="189">
        <f t="shared" ref="I29:I31" si="2">TRUNC(G29*(1+H29),2)</f>
        <v>188.89</v>
      </c>
      <c r="J29" s="225">
        <f t="shared" ref="J29:J31" si="3">TRUNC(F29*I29,2)</f>
        <v>30222.4</v>
      </c>
      <c r="K29" s="226"/>
      <c r="L29" s="227"/>
      <c r="M29" s="228"/>
      <c r="N29" s="229"/>
      <c r="O29" s="230"/>
      <c r="P29" s="230"/>
      <c r="Q29" s="249"/>
    </row>
    <row r="30" ht="45" spans="1:17">
      <c r="A30" s="152" t="s">
        <v>83</v>
      </c>
      <c r="B30" s="153" t="s">
        <v>46</v>
      </c>
      <c r="C30" s="154" t="s">
        <v>84</v>
      </c>
      <c r="D30" s="155" t="s">
        <v>85</v>
      </c>
      <c r="E30" s="156" t="s">
        <v>82</v>
      </c>
      <c r="F30" s="157">
        <v>160</v>
      </c>
      <c r="G30" s="158">
        <v>88.43</v>
      </c>
      <c r="H30" s="159">
        <v>0.2807</v>
      </c>
      <c r="I30" s="189">
        <f t="shared" si="2"/>
        <v>113.25</v>
      </c>
      <c r="J30" s="225">
        <f t="shared" si="3"/>
        <v>18120</v>
      </c>
      <c r="K30" s="226"/>
      <c r="L30" s="227"/>
      <c r="M30" s="228"/>
      <c r="N30" s="229"/>
      <c r="O30" s="230"/>
      <c r="P30" s="230"/>
      <c r="Q30" s="249"/>
    </row>
    <row r="31" ht="56.25" spans="1:17">
      <c r="A31" s="152" t="s">
        <v>86</v>
      </c>
      <c r="B31" s="153" t="s">
        <v>87</v>
      </c>
      <c r="C31" s="154">
        <v>90999</v>
      </c>
      <c r="D31" s="155" t="s">
        <v>88</v>
      </c>
      <c r="E31" s="156" t="s">
        <v>89</v>
      </c>
      <c r="F31" s="157">
        <v>160</v>
      </c>
      <c r="G31" s="158">
        <v>101.79</v>
      </c>
      <c r="H31" s="159">
        <v>0.2807</v>
      </c>
      <c r="I31" s="189">
        <f t="shared" si="2"/>
        <v>130.36</v>
      </c>
      <c r="J31" s="225">
        <f t="shared" si="3"/>
        <v>20857.6</v>
      </c>
      <c r="K31" s="226"/>
      <c r="L31" s="227"/>
      <c r="M31" s="228"/>
      <c r="N31" s="229"/>
      <c r="O31" s="230"/>
      <c r="P31" s="230"/>
      <c r="Q31" s="249"/>
    </row>
    <row r="32" spans="1:17">
      <c r="A32" s="152"/>
      <c r="B32" s="153"/>
      <c r="C32" s="154"/>
      <c r="D32" s="155"/>
      <c r="E32" s="156"/>
      <c r="F32" s="157"/>
      <c r="G32" s="158"/>
      <c r="H32" s="159"/>
      <c r="I32" s="189"/>
      <c r="J32" s="225"/>
      <c r="K32" s="226"/>
      <c r="L32" s="227"/>
      <c r="M32" s="228"/>
      <c r="N32" s="229"/>
      <c r="O32" s="230"/>
      <c r="P32" s="230"/>
      <c r="Q32" s="249"/>
    </row>
    <row r="33" spans="1:17">
      <c r="A33" s="160">
        <v>5</v>
      </c>
      <c r="B33" s="161"/>
      <c r="C33" s="162"/>
      <c r="D33" s="163" t="s">
        <v>22</v>
      </c>
      <c r="E33" s="164"/>
      <c r="F33" s="181"/>
      <c r="G33" s="166"/>
      <c r="H33" s="167"/>
      <c r="I33" s="167"/>
      <c r="J33" s="231"/>
      <c r="K33" s="232">
        <f>SUM(J34:J35)</f>
        <v>1082.14</v>
      </c>
      <c r="L33" s="233">
        <f>K33</f>
        <v>1082.14</v>
      </c>
      <c r="M33" s="234"/>
      <c r="N33" s="235"/>
      <c r="O33" s="236"/>
      <c r="P33" s="236">
        <f>SUM(O34:O35)</f>
        <v>0</v>
      </c>
      <c r="Q33" s="250">
        <f>P33</f>
        <v>0</v>
      </c>
    </row>
    <row r="34" ht="25.5" spans="1:17">
      <c r="A34" s="152" t="s">
        <v>90</v>
      </c>
      <c r="B34" s="153" t="s">
        <v>56</v>
      </c>
      <c r="C34" s="154" t="s">
        <v>91</v>
      </c>
      <c r="D34" s="155" t="s">
        <v>92</v>
      </c>
      <c r="E34" s="156" t="s">
        <v>64</v>
      </c>
      <c r="F34" s="157">
        <v>2</v>
      </c>
      <c r="G34" s="158">
        <v>250.2</v>
      </c>
      <c r="H34" s="159">
        <v>0.2807</v>
      </c>
      <c r="I34" s="189">
        <f t="shared" ref="I34:I35" si="4">TRUNC(G34*(1+H34),2)</f>
        <v>320.43</v>
      </c>
      <c r="J34" s="225">
        <f t="shared" ref="J34:J35" si="5">TRUNC(F34*I34,2)</f>
        <v>640.86</v>
      </c>
      <c r="K34" s="226"/>
      <c r="L34" s="227"/>
      <c r="M34" s="228"/>
      <c r="N34" s="229"/>
      <c r="O34" s="230"/>
      <c r="P34" s="230"/>
      <c r="Q34" s="249"/>
    </row>
    <row r="35" ht="33.75" spans="1:17">
      <c r="A35" s="152" t="s">
        <v>93</v>
      </c>
      <c r="B35" s="153" t="s">
        <v>94</v>
      </c>
      <c r="C35" s="154">
        <v>88316</v>
      </c>
      <c r="D35" s="155" t="s">
        <v>95</v>
      </c>
      <c r="E35" s="156" t="s">
        <v>89</v>
      </c>
      <c r="F35" s="157">
        <v>16</v>
      </c>
      <c r="G35" s="158">
        <v>21.54</v>
      </c>
      <c r="H35" s="159">
        <v>0.2807</v>
      </c>
      <c r="I35" s="189">
        <f t="shared" si="4"/>
        <v>27.58</v>
      </c>
      <c r="J35" s="225">
        <f t="shared" si="5"/>
        <v>441.28</v>
      </c>
      <c r="K35" s="226"/>
      <c r="L35" s="227"/>
      <c r="M35" s="228"/>
      <c r="N35" s="229"/>
      <c r="O35" s="230"/>
      <c r="P35" s="230"/>
      <c r="Q35" s="249"/>
    </row>
    <row r="36" spans="1:17">
      <c r="A36" s="182"/>
      <c r="B36" s="183"/>
      <c r="C36" s="184"/>
      <c r="D36" s="185"/>
      <c r="E36" s="186"/>
      <c r="F36" s="187"/>
      <c r="G36" s="188"/>
      <c r="H36" s="189"/>
      <c r="I36" s="189"/>
      <c r="J36" s="226"/>
      <c r="K36" s="226"/>
      <c r="L36" s="227"/>
      <c r="M36" s="228"/>
      <c r="N36" s="229"/>
      <c r="O36" s="230"/>
      <c r="P36" s="230"/>
      <c r="Q36" s="249"/>
    </row>
    <row r="37" ht="31.5" customHeight="1" spans="1:17">
      <c r="A37" s="190" t="s">
        <v>96</v>
      </c>
      <c r="B37" s="191"/>
      <c r="C37" s="191"/>
      <c r="D37" s="191"/>
      <c r="E37" s="191"/>
      <c r="F37" s="191"/>
      <c r="G37" s="191"/>
      <c r="H37" s="191"/>
      <c r="I37" s="191"/>
      <c r="J37" s="241"/>
      <c r="K37" s="241"/>
      <c r="L37" s="242">
        <f>SUM(L12:L36)</f>
        <v>112923.97</v>
      </c>
      <c r="M37" s="243" t="s">
        <v>97</v>
      </c>
      <c r="N37" s="243"/>
      <c r="O37" s="243"/>
      <c r="P37" s="243"/>
      <c r="Q37" s="251">
        <f>SUM(Q12:Q36)</f>
        <v>0</v>
      </c>
    </row>
    <row r="38" ht="35.25" customHeight="1" spans="1:17">
      <c r="A38" s="192" t="s">
        <v>24</v>
      </c>
      <c r="B38" s="192"/>
      <c r="C38" s="192"/>
      <c r="D38" s="192"/>
      <c r="E38" s="192"/>
      <c r="F38" s="192"/>
      <c r="G38" s="193" t="s">
        <v>25</v>
      </c>
      <c r="H38" s="194"/>
      <c r="I38" s="194"/>
      <c r="J38" s="194"/>
      <c r="K38" s="194"/>
      <c r="L38" s="194"/>
      <c r="M38" s="194"/>
      <c r="N38" s="194"/>
      <c r="O38" s="194"/>
      <c r="P38" s="194"/>
      <c r="Q38" s="252"/>
    </row>
    <row r="39" ht="40.5" customHeight="1" spans="1:17">
      <c r="A39" s="195" t="s">
        <v>26</v>
      </c>
      <c r="B39" s="196"/>
      <c r="C39" s="196"/>
      <c r="D39" s="196"/>
      <c r="E39" s="195" t="s">
        <v>98</v>
      </c>
      <c r="F39" s="196"/>
      <c r="G39" s="197"/>
      <c r="H39" s="198"/>
      <c r="I39" s="198"/>
      <c r="J39" s="198"/>
      <c r="K39" s="198"/>
      <c r="L39" s="198"/>
      <c r="M39" s="198"/>
      <c r="N39" s="198"/>
      <c r="O39" s="198"/>
      <c r="P39" s="198"/>
      <c r="Q39" s="253"/>
    </row>
    <row r="40" spans="1:17">
      <c r="A40" s="199" t="s">
        <v>27</v>
      </c>
      <c r="B40" s="200" t="s">
        <v>99</v>
      </c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201"/>
      <c r="N40" s="201"/>
      <c r="O40" s="244"/>
      <c r="P40" s="244"/>
      <c r="Q40" s="244"/>
    </row>
    <row r="41" spans="1:17">
      <c r="A41" s="202"/>
      <c r="B41" s="203" t="s">
        <v>100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44"/>
      <c r="P41" s="244"/>
      <c r="Q41" s="244"/>
    </row>
    <row r="42" customHeight="1" spans="1:17">
      <c r="A42" s="202"/>
      <c r="B42" s="204" t="s">
        <v>101</v>
      </c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</row>
    <row r="43" spans="1:17">
      <c r="A43" s="202"/>
      <c r="B43" s="205" t="s">
        <v>102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44"/>
      <c r="P43" s="244"/>
      <c r="Q43" s="244"/>
    </row>
    <row r="44" ht="27" customHeight="1" spans="1:17">
      <c r="A44" s="202"/>
      <c r="B44" s="206" t="s">
        <v>103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</row>
    <row r="45" customHeight="1" spans="1:17">
      <c r="A45" s="202"/>
      <c r="B45" s="204" t="s">
        <v>104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</row>
    <row r="46" spans="1:17">
      <c r="A46" s="202"/>
      <c r="B46" s="204" t="s">
        <v>105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44"/>
      <c r="P46" s="244"/>
      <c r="Q46" s="244"/>
    </row>
    <row r="47" ht="27" customHeight="1" spans="1:17">
      <c r="A47" s="202"/>
      <c r="B47" s="319" t="s">
        <v>106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201" ht="15" customHeight="1" spans="15:15">
      <c r="O201" s="254"/>
    </row>
    <row r="202" ht="33.75" customHeight="1"/>
    <row r="203" ht="31.5" customHeight="1"/>
    <row r="204" ht="24.75" customHeight="1"/>
    <row r="209" ht="26.25" customHeight="1"/>
  </sheetData>
  <sheetProtection selectLockedCells="1"/>
  <mergeCells count="38">
    <mergeCell ref="A1:Q1"/>
    <mergeCell ref="A2:Q2"/>
    <mergeCell ref="A3:Q3"/>
    <mergeCell ref="A5:Q5"/>
    <mergeCell ref="A6:Q6"/>
    <mergeCell ref="A7:O7"/>
    <mergeCell ref="E8:L8"/>
    <mergeCell ref="M8:Q8"/>
    <mergeCell ref="I9:L9"/>
    <mergeCell ref="N9:Q9"/>
    <mergeCell ref="J10:L10"/>
    <mergeCell ref="O10:Q10"/>
    <mergeCell ref="A37:I37"/>
    <mergeCell ref="M37:P37"/>
    <mergeCell ref="A38:F38"/>
    <mergeCell ref="A39:D39"/>
    <mergeCell ref="E39:F39"/>
    <mergeCell ref="B40:N40"/>
    <mergeCell ref="B41:N41"/>
    <mergeCell ref="B42:Q42"/>
    <mergeCell ref="B43:N43"/>
    <mergeCell ref="B44:Q44"/>
    <mergeCell ref="B45:Q45"/>
    <mergeCell ref="B46:N46"/>
    <mergeCell ref="B47:Q47"/>
    <mergeCell ref="A9:A11"/>
    <mergeCell ref="A40:A47"/>
    <mergeCell ref="B9:B11"/>
    <mergeCell ref="C9:C11"/>
    <mergeCell ref="D9:D11"/>
    <mergeCell ref="E9:E11"/>
    <mergeCell ref="F9:F11"/>
    <mergeCell ref="G9:G11"/>
    <mergeCell ref="H9:H11"/>
    <mergeCell ref="I10:I11"/>
    <mergeCell ref="M9:M11"/>
    <mergeCell ref="N10:N11"/>
    <mergeCell ref="G38:Q39"/>
  </mergeCells>
  <printOptions horizontalCentered="1"/>
  <pageMargins left="0" right="0" top="0.47244094488189" bottom="0.354330708661417" header="0.236220472440945" footer="0.196850393700787"/>
  <pageSetup paperSize="9" scale="70" fitToHeight="16" orientation="landscape"/>
  <headerFooter>
    <oddHeader>&amp;R&amp;"Verdana,Normal"&amp;8Fls.:______
Processo n.º 23069.164942/2022-40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8"/>
  <sheetViews>
    <sheetView workbookViewId="0">
      <selection activeCell="L21" sqref="L21"/>
    </sheetView>
  </sheetViews>
  <sheetFormatPr defaultColWidth="9" defaultRowHeight="15"/>
  <cols>
    <col min="1" max="1" width="6" customWidth="1"/>
    <col min="2" max="2" width="32.5714285714286" customWidth="1"/>
    <col min="3" max="3" width="13" customWidth="1"/>
    <col min="4" max="4" width="11.1428571428571" customWidth="1"/>
    <col min="5" max="7" width="15.7142857142857" customWidth="1"/>
    <col min="8" max="8" width="16.8571428571429" customWidth="1"/>
    <col min="9" max="9" width="12.2857142857143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01"/>
      <c r="J1" s="101"/>
      <c r="K1" s="101"/>
    </row>
    <row r="2" spans="1:11">
      <c r="A2" s="1" t="s">
        <v>1</v>
      </c>
      <c r="B2" s="1"/>
      <c r="C2" s="1"/>
      <c r="D2" s="1"/>
      <c r="E2" s="1"/>
      <c r="F2" s="1"/>
      <c r="G2" s="1"/>
      <c r="H2" s="1"/>
      <c r="I2" s="101"/>
      <c r="J2" s="101"/>
      <c r="K2" s="101"/>
    </row>
    <row r="3" spans="1:11">
      <c r="A3" s="2" t="s">
        <v>107</v>
      </c>
      <c r="B3" s="2"/>
      <c r="C3" s="2"/>
      <c r="D3" s="2"/>
      <c r="E3" s="2"/>
      <c r="F3" s="2"/>
      <c r="G3" s="2"/>
      <c r="H3" s="2"/>
      <c r="I3" s="102"/>
      <c r="J3" s="102"/>
      <c r="K3" s="102"/>
    </row>
    <row r="4" spans="1:11">
      <c r="A4" s="3" t="s">
        <v>108</v>
      </c>
      <c r="B4" s="3"/>
      <c r="C4" s="3"/>
      <c r="D4" s="3"/>
      <c r="E4" s="3"/>
      <c r="F4" s="3"/>
      <c r="G4" s="3"/>
      <c r="H4" s="3"/>
      <c r="I4" s="95"/>
      <c r="J4" s="103"/>
      <c r="K4" s="104"/>
    </row>
    <row r="5" customHeight="1" spans="1:17">
      <c r="A5" s="4" t="s">
        <v>4</v>
      </c>
      <c r="B5" s="4"/>
      <c r="C5" s="4"/>
      <c r="D5" s="4"/>
      <c r="E5" s="4"/>
      <c r="F5" s="4"/>
      <c r="G5" s="4"/>
      <c r="H5" s="4"/>
      <c r="I5" s="105"/>
      <c r="J5" s="105"/>
      <c r="K5" s="105"/>
      <c r="L5" s="105"/>
      <c r="M5" s="105"/>
      <c r="N5" s="105"/>
      <c r="O5" s="105"/>
      <c r="P5" s="105"/>
      <c r="Q5" s="105"/>
    </row>
    <row r="6" customHeight="1" spans="1:12">
      <c r="A6" s="4"/>
      <c r="B6" s="4"/>
      <c r="C6" s="4"/>
      <c r="D6" s="4"/>
      <c r="E6" s="4"/>
      <c r="F6" s="4"/>
      <c r="G6" s="4"/>
      <c r="H6" s="4"/>
      <c r="I6" s="106"/>
      <c r="J6" s="106"/>
      <c r="K6" s="106"/>
      <c r="L6" s="106"/>
    </row>
    <row r="7" ht="29.25" customHeight="1" spans="1:15">
      <c r="A7" s="5" t="s">
        <v>5</v>
      </c>
      <c r="B7" s="5"/>
      <c r="C7" s="5"/>
      <c r="D7" s="5"/>
      <c r="E7" s="5"/>
      <c r="F7" s="5"/>
      <c r="G7" s="5"/>
      <c r="H7" s="5"/>
      <c r="I7" s="107"/>
      <c r="J7" s="107"/>
      <c r="K7" s="107"/>
      <c r="L7" s="107"/>
      <c r="M7" s="107"/>
      <c r="N7" s="107"/>
      <c r="O7" s="107"/>
    </row>
    <row r="8" ht="15.75" spans="1:9">
      <c r="A8" s="6" t="s">
        <v>8</v>
      </c>
      <c r="B8" s="7" t="s">
        <v>109</v>
      </c>
      <c r="C8" s="7" t="s">
        <v>110</v>
      </c>
      <c r="D8" s="7" t="s">
        <v>10</v>
      </c>
      <c r="E8" s="8" t="s">
        <v>111</v>
      </c>
      <c r="F8" s="8"/>
      <c r="G8" s="8"/>
      <c r="H8" s="9" t="s">
        <v>112</v>
      </c>
      <c r="I8" s="73"/>
    </row>
    <row r="9" spans="1:9">
      <c r="A9" s="10"/>
      <c r="B9" s="11"/>
      <c r="C9" s="11"/>
      <c r="D9" s="11"/>
      <c r="E9" s="12" t="s">
        <v>113</v>
      </c>
      <c r="F9" s="12" t="s">
        <v>114</v>
      </c>
      <c r="G9" s="12" t="s">
        <v>115</v>
      </c>
      <c r="H9" s="13"/>
      <c r="I9" s="73"/>
    </row>
    <row r="10" ht="9.95" customHeight="1" spans="1:9">
      <c r="A10" s="14" t="s">
        <v>116</v>
      </c>
      <c r="B10" s="15" t="s">
        <v>14</v>
      </c>
      <c r="C10" s="16">
        <f>Orçamento!$L$12</f>
        <v>1920.59</v>
      </c>
      <c r="D10" s="17">
        <f>C10/C$21</f>
        <v>0.0170078150812445</v>
      </c>
      <c r="E10" s="18">
        <v>1</v>
      </c>
      <c r="F10" s="19"/>
      <c r="G10" s="20"/>
      <c r="H10" s="21">
        <f t="shared" ref="H10:H19" si="0">SUM(E10:G10)</f>
        <v>1</v>
      </c>
      <c r="I10" s="73"/>
    </row>
    <row r="11" customHeight="1" spans="1:9">
      <c r="A11" s="22"/>
      <c r="B11" s="23"/>
      <c r="C11" s="24"/>
      <c r="D11" s="25"/>
      <c r="E11" s="26">
        <f>$C10*E10</f>
        <v>1920.59</v>
      </c>
      <c r="F11" s="26"/>
      <c r="G11" s="27"/>
      <c r="H11" s="28">
        <f t="shared" si="0"/>
        <v>1920.59</v>
      </c>
      <c r="I11" s="108"/>
    </row>
    <row r="12" ht="9.95" customHeight="1" spans="1:9">
      <c r="A12" s="29" t="s">
        <v>117</v>
      </c>
      <c r="B12" s="30" t="s">
        <v>16</v>
      </c>
      <c r="C12" s="31">
        <f>Orçamento!$L$16</f>
        <v>34188.15</v>
      </c>
      <c r="D12" s="17">
        <f>C12/C$21</f>
        <v>0.302753702336182</v>
      </c>
      <c r="E12" s="32"/>
      <c r="F12" s="33">
        <f>E24+F24</f>
        <v>0.458923016233272</v>
      </c>
      <c r="G12" s="33">
        <f>G24</f>
        <v>0.541076983766728</v>
      </c>
      <c r="H12" s="34">
        <f t="shared" si="0"/>
        <v>1</v>
      </c>
      <c r="I12" s="108"/>
    </row>
    <row r="13" spans="1:9">
      <c r="A13" s="22"/>
      <c r="B13" s="35"/>
      <c r="C13" s="24"/>
      <c r="D13" s="25"/>
      <c r="E13" s="36"/>
      <c r="F13" s="36">
        <f t="shared" ref="F13:G13" si="1">$C12*F12</f>
        <v>15689.7289174355</v>
      </c>
      <c r="G13" s="36">
        <f t="shared" si="1"/>
        <v>18498.4210825645</v>
      </c>
      <c r="H13" s="37">
        <f t="shared" si="0"/>
        <v>34188.15</v>
      </c>
      <c r="I13" s="108"/>
    </row>
    <row r="14" ht="9.95" customHeight="1" spans="1:9">
      <c r="A14" s="29" t="s">
        <v>118</v>
      </c>
      <c r="B14" s="38" t="s">
        <v>18</v>
      </c>
      <c r="C14" s="31">
        <f>Orçamento!$L$19</f>
        <v>6533.09</v>
      </c>
      <c r="D14" s="17">
        <f>C14/C$21</f>
        <v>0.0578538816869439</v>
      </c>
      <c r="E14" s="32"/>
      <c r="F14" s="33">
        <v>1</v>
      </c>
      <c r="G14" s="32"/>
      <c r="H14" s="39">
        <f t="shared" si="0"/>
        <v>1</v>
      </c>
      <c r="I14" s="108"/>
    </row>
    <row r="15" spans="1:9">
      <c r="A15" s="22"/>
      <c r="B15" s="40"/>
      <c r="C15" s="24"/>
      <c r="D15" s="25"/>
      <c r="E15" s="36"/>
      <c r="F15" s="36">
        <f t="shared" ref="F15" si="2">$C14*F14</f>
        <v>6533.09</v>
      </c>
      <c r="G15" s="41"/>
      <c r="H15" s="37">
        <f t="shared" si="0"/>
        <v>6533.09</v>
      </c>
      <c r="I15" s="108"/>
    </row>
    <row r="16" ht="9.95" customHeight="1" spans="1:9">
      <c r="A16" s="29" t="s">
        <v>119</v>
      </c>
      <c r="B16" s="38" t="s">
        <v>20</v>
      </c>
      <c r="C16" s="42">
        <f>Orçamento!$L$28</f>
        <v>69200</v>
      </c>
      <c r="D16" s="17">
        <f>C16/C$21</f>
        <v>0.612801693032932</v>
      </c>
      <c r="E16" s="43"/>
      <c r="F16" s="44">
        <v>0.4</v>
      </c>
      <c r="G16" s="44">
        <v>0.6</v>
      </c>
      <c r="H16" s="34">
        <f t="shared" si="0"/>
        <v>1</v>
      </c>
      <c r="I16" s="108"/>
    </row>
    <row r="17" spans="1:9">
      <c r="A17" s="22"/>
      <c r="B17" s="40"/>
      <c r="C17" s="45"/>
      <c r="D17" s="25"/>
      <c r="E17" s="36"/>
      <c r="F17" s="36">
        <f t="shared" ref="F17:G17" si="3">F16*$C16</f>
        <v>27680</v>
      </c>
      <c r="G17" s="36">
        <f t="shared" si="3"/>
        <v>41520</v>
      </c>
      <c r="H17" s="37">
        <f t="shared" si="0"/>
        <v>69200</v>
      </c>
      <c r="I17" s="108"/>
    </row>
    <row r="18" ht="9.95" customHeight="1" spans="1:14">
      <c r="A18" s="29" t="s">
        <v>120</v>
      </c>
      <c r="B18" s="38" t="s">
        <v>22</v>
      </c>
      <c r="C18" s="46">
        <f>Orçamento!$L$33</f>
        <v>1082.14</v>
      </c>
      <c r="D18" s="17">
        <f>C18/C$21</f>
        <v>0.00958290786269735</v>
      </c>
      <c r="E18" s="47"/>
      <c r="F18" s="47"/>
      <c r="G18" s="48">
        <v>1</v>
      </c>
      <c r="H18" s="34">
        <f t="shared" si="0"/>
        <v>1</v>
      </c>
      <c r="I18" s="108"/>
      <c r="J18" s="109"/>
      <c r="K18" s="109"/>
      <c r="L18" s="109"/>
      <c r="M18" s="109"/>
      <c r="N18" s="109"/>
    </row>
    <row r="19" spans="1:10">
      <c r="A19" s="22"/>
      <c r="B19" s="40"/>
      <c r="C19" s="49"/>
      <c r="D19" s="25"/>
      <c r="E19" s="41"/>
      <c r="F19" s="41"/>
      <c r="G19" s="36">
        <f t="shared" ref="G19" si="4">G18*$C18</f>
        <v>1082.14</v>
      </c>
      <c r="H19" s="37">
        <f t="shared" si="0"/>
        <v>1082.14</v>
      </c>
      <c r="I19" s="108"/>
      <c r="J19" s="110"/>
    </row>
    <row r="20" ht="6.95" customHeight="1" spans="1:9">
      <c r="A20" s="50"/>
      <c r="B20" s="51"/>
      <c r="C20" s="52"/>
      <c r="D20" s="53"/>
      <c r="E20" s="54"/>
      <c r="F20" s="54"/>
      <c r="G20" s="54"/>
      <c r="H20" s="55"/>
      <c r="I20" s="73"/>
    </row>
    <row r="21" ht="15.75" spans="1:9">
      <c r="A21" s="56" t="s">
        <v>121</v>
      </c>
      <c r="B21" s="57"/>
      <c r="C21" s="58">
        <f>SUM(C10:C19)</f>
        <v>112923.97</v>
      </c>
      <c r="D21" s="59">
        <f>SUM(D10:D19)</f>
        <v>1</v>
      </c>
      <c r="E21" s="60"/>
      <c r="F21" s="61"/>
      <c r="G21" s="61"/>
      <c r="H21" s="62">
        <f>H19+H17+H15+H13+H11</f>
        <v>112923.97</v>
      </c>
      <c r="I21" s="86"/>
    </row>
    <row r="22" ht="15.75" spans="1:9">
      <c r="A22" s="63" t="s">
        <v>122</v>
      </c>
      <c r="B22" s="64"/>
      <c r="C22" s="65">
        <f>C21-C12</f>
        <v>78735.82</v>
      </c>
      <c r="D22" s="66">
        <f>D21-D12</f>
        <v>0.697246297663817</v>
      </c>
      <c r="E22" s="67"/>
      <c r="F22" s="67"/>
      <c r="G22" s="67"/>
      <c r="H22" s="68"/>
      <c r="I22" s="86"/>
    </row>
    <row r="23" ht="15.75" spans="1:9">
      <c r="A23" s="69" t="s">
        <v>123</v>
      </c>
      <c r="B23" s="70"/>
      <c r="C23" s="70"/>
      <c r="D23" s="71"/>
      <c r="E23" s="72">
        <f>E11+E15+E17+E19</f>
        <v>1920.59</v>
      </c>
      <c r="F23" s="72">
        <f t="shared" ref="F23:G23" si="5">F11+F15+F17+F19</f>
        <v>34213.09</v>
      </c>
      <c r="G23" s="72">
        <f t="shared" si="5"/>
        <v>42602.14</v>
      </c>
      <c r="H23" s="73"/>
      <c r="I23" s="86"/>
    </row>
    <row r="24" spans="1:9">
      <c r="A24" s="69" t="s">
        <v>124</v>
      </c>
      <c r="B24" s="70"/>
      <c r="C24" s="70"/>
      <c r="D24" s="71"/>
      <c r="E24" s="74">
        <f>E23/$C$22</f>
        <v>0.0243928367038027</v>
      </c>
      <c r="F24" s="74">
        <f>F23/$C$22</f>
        <v>0.434530179529469</v>
      </c>
      <c r="G24" s="74">
        <f>G23/$C$22</f>
        <v>0.541076983766728</v>
      </c>
      <c r="H24" s="73"/>
      <c r="I24" s="86"/>
    </row>
    <row r="25" spans="1:9">
      <c r="A25" s="69" t="s">
        <v>125</v>
      </c>
      <c r="B25" s="70"/>
      <c r="C25" s="70"/>
      <c r="D25" s="71"/>
      <c r="E25" s="75">
        <f>E23+E13</f>
        <v>1920.59</v>
      </c>
      <c r="F25" s="75">
        <f>F23+F13</f>
        <v>49902.8189174355</v>
      </c>
      <c r="G25" s="75">
        <f>G23+G13</f>
        <v>61100.5610825645</v>
      </c>
      <c r="H25" s="73"/>
      <c r="I25" s="86"/>
    </row>
    <row r="26" spans="1:9">
      <c r="A26" s="69" t="s">
        <v>126</v>
      </c>
      <c r="B26" s="70"/>
      <c r="C26" s="70"/>
      <c r="D26" s="71"/>
      <c r="E26" s="76">
        <f>E25</f>
        <v>1920.59</v>
      </c>
      <c r="F26" s="76">
        <f>E26+F25</f>
        <v>51823.4089174355</v>
      </c>
      <c r="G26" s="76">
        <f>F26+G25</f>
        <v>112923.97</v>
      </c>
      <c r="H26" s="73"/>
      <c r="I26" s="86"/>
    </row>
    <row r="27" ht="15.75" spans="1:9">
      <c r="A27" s="77" t="s">
        <v>127</v>
      </c>
      <c r="B27" s="78"/>
      <c r="C27" s="78"/>
      <c r="D27" s="79"/>
      <c r="E27" s="80">
        <f>E24</f>
        <v>0.0243928367038027</v>
      </c>
      <c r="F27" s="81">
        <f>F24+E27</f>
        <v>0.458923016233272</v>
      </c>
      <c r="G27" s="81">
        <f>F27+G24</f>
        <v>1</v>
      </c>
      <c r="H27" s="73"/>
      <c r="I27" s="86"/>
    </row>
    <row r="28" ht="33" customHeight="1" spans="1:9">
      <c r="A28" s="82" t="s">
        <v>24</v>
      </c>
      <c r="B28" s="83"/>
      <c r="C28" s="83"/>
      <c r="D28" s="84"/>
      <c r="E28" s="85" t="s">
        <v>128</v>
      </c>
      <c r="F28" s="85"/>
      <c r="G28" s="85"/>
      <c r="H28" s="86"/>
      <c r="I28" s="86"/>
    </row>
    <row r="29" ht="33" customHeight="1" spans="1:9">
      <c r="A29" s="87" t="s">
        <v>26</v>
      </c>
      <c r="B29" s="88"/>
      <c r="C29" s="89"/>
      <c r="D29" s="90" t="s">
        <v>98</v>
      </c>
      <c r="E29" s="90"/>
      <c r="F29" s="90"/>
      <c r="G29" s="90"/>
      <c r="H29" s="86"/>
      <c r="I29" s="86"/>
    </row>
    <row r="30" spans="1:9">
      <c r="A30" s="91" t="s">
        <v>27</v>
      </c>
      <c r="B30" s="91"/>
      <c r="C30" s="92"/>
      <c r="D30" s="92"/>
      <c r="E30" s="93"/>
      <c r="F30" s="94"/>
      <c r="G30" s="94"/>
      <c r="H30" s="95"/>
      <c r="I30" s="111"/>
    </row>
    <row r="31" ht="27" customHeight="1" spans="1:9">
      <c r="A31" s="96"/>
      <c r="B31" s="320" t="s">
        <v>28</v>
      </c>
      <c r="C31" s="97"/>
      <c r="D31" s="97"/>
      <c r="E31" s="97"/>
      <c r="F31" s="97"/>
      <c r="G31" s="97"/>
      <c r="H31" s="98"/>
      <c r="I31" s="98"/>
    </row>
    <row r="32" spans="1:9">
      <c r="A32" s="92"/>
      <c r="B32" s="99"/>
      <c r="C32" s="93"/>
      <c r="D32" s="93"/>
      <c r="E32" s="93"/>
      <c r="F32" s="93"/>
      <c r="G32" s="93"/>
      <c r="H32" s="93"/>
      <c r="I32" s="93"/>
    </row>
    <row r="33" spans="1:9">
      <c r="A33" s="92"/>
      <c r="B33" s="99"/>
      <c r="C33" s="93"/>
      <c r="D33" s="93"/>
      <c r="E33" s="86"/>
      <c r="F33" s="93"/>
      <c r="G33" s="93"/>
      <c r="H33" s="93"/>
      <c r="I33" s="93"/>
    </row>
    <row r="34" spans="1:9">
      <c r="A34" s="100"/>
      <c r="B34" s="99"/>
      <c r="C34" s="93"/>
      <c r="D34" s="93"/>
      <c r="E34" s="86"/>
      <c r="F34" s="93"/>
      <c r="G34" s="93"/>
      <c r="H34" s="93"/>
      <c r="I34" s="93"/>
    </row>
    <row r="35" spans="1:9">
      <c r="A35" s="92"/>
      <c r="B35" s="86"/>
      <c r="C35" s="86"/>
      <c r="D35" s="86"/>
      <c r="E35" s="86"/>
      <c r="F35" s="86"/>
      <c r="G35" s="86"/>
      <c r="H35" s="86"/>
      <c r="I35" s="111"/>
    </row>
    <row r="36" spans="1:9">
      <c r="A36" s="86"/>
      <c r="B36" s="86"/>
      <c r="C36" s="86"/>
      <c r="D36" s="86"/>
      <c r="E36" s="86"/>
      <c r="F36" s="86"/>
      <c r="G36" s="86"/>
      <c r="H36" s="86"/>
      <c r="I36" s="86"/>
    </row>
    <row r="37" spans="1:9">
      <c r="A37" s="86"/>
      <c r="B37" s="86"/>
      <c r="C37" s="86"/>
      <c r="D37" s="86"/>
      <c r="E37" s="86"/>
      <c r="F37" s="86"/>
      <c r="G37" s="86"/>
      <c r="H37" s="86"/>
      <c r="I37" s="86"/>
    </row>
    <row r="38" spans="1:9">
      <c r="A38" s="86"/>
      <c r="B38" s="86"/>
      <c r="C38" s="86"/>
      <c r="D38" s="86"/>
      <c r="E38" s="86"/>
      <c r="F38" s="86"/>
      <c r="G38" s="86"/>
      <c r="H38" s="86"/>
      <c r="I38" s="86"/>
    </row>
    <row r="39" spans="1:9">
      <c r="A39" s="86"/>
      <c r="B39" s="86"/>
      <c r="C39" s="86"/>
      <c r="D39" s="86"/>
      <c r="E39" s="86"/>
      <c r="F39" s="86"/>
      <c r="G39" s="86"/>
      <c r="H39" s="86"/>
      <c r="I39" s="86"/>
    </row>
    <row r="40" spans="1:9">
      <c r="A40" s="86"/>
      <c r="B40" s="86"/>
      <c r="C40" s="86"/>
      <c r="D40" s="86"/>
      <c r="E40" s="86"/>
      <c r="F40" s="86"/>
      <c r="G40" s="86"/>
      <c r="H40" s="86"/>
      <c r="I40" s="86"/>
    </row>
    <row r="41" spans="1:9">
      <c r="A41" s="86"/>
      <c r="B41" s="86"/>
      <c r="C41" s="86"/>
      <c r="D41" s="86"/>
      <c r="E41" s="86"/>
      <c r="F41" s="86"/>
      <c r="G41" s="86"/>
      <c r="H41" s="86"/>
      <c r="I41" s="86"/>
    </row>
    <row r="42" spans="1:9">
      <c r="A42" s="86"/>
      <c r="B42" s="86"/>
      <c r="C42" s="86"/>
      <c r="D42" s="86"/>
      <c r="E42" s="86"/>
      <c r="F42" s="86"/>
      <c r="G42" s="86"/>
      <c r="H42" s="86"/>
      <c r="I42" s="86"/>
    </row>
    <row r="43" spans="1:9">
      <c r="A43" s="86"/>
      <c r="B43" s="86"/>
      <c r="C43" s="86"/>
      <c r="D43" s="86"/>
      <c r="E43" s="86"/>
      <c r="F43" s="86"/>
      <c r="G43" s="86"/>
      <c r="H43" s="86"/>
      <c r="I43" s="86"/>
    </row>
    <row r="44" spans="1:9">
      <c r="A44" s="86"/>
      <c r="B44" s="86"/>
      <c r="C44" s="86"/>
      <c r="D44" s="86"/>
      <c r="E44" s="86"/>
      <c r="F44" s="86"/>
      <c r="G44" s="86"/>
      <c r="H44" s="86"/>
      <c r="I44" s="86"/>
    </row>
    <row r="45" spans="1:9">
      <c r="A45" s="86"/>
      <c r="B45" s="86"/>
      <c r="C45" s="86"/>
      <c r="D45" s="86"/>
      <c r="E45" s="86"/>
      <c r="F45" s="86"/>
      <c r="G45" s="86"/>
      <c r="H45" s="86"/>
      <c r="I45" s="86"/>
    </row>
    <row r="46" spans="1:9">
      <c r="A46" s="86"/>
      <c r="B46" s="86"/>
      <c r="C46" s="86"/>
      <c r="D46" s="86"/>
      <c r="E46" s="86"/>
      <c r="F46" s="86"/>
      <c r="G46" s="86"/>
      <c r="H46" s="86"/>
      <c r="I46" s="86"/>
    </row>
    <row r="47" spans="1:9">
      <c r="A47" s="86"/>
      <c r="B47" s="86"/>
      <c r="C47" s="86"/>
      <c r="D47" s="86"/>
      <c r="E47" s="86"/>
      <c r="F47" s="86"/>
      <c r="G47" s="86"/>
      <c r="H47" s="86"/>
      <c r="I47" s="86"/>
    </row>
    <row r="48" spans="1:9">
      <c r="A48" s="86"/>
      <c r="B48" s="86"/>
      <c r="C48" s="86"/>
      <c r="D48" s="86"/>
      <c r="E48" s="86"/>
      <c r="F48" s="86"/>
      <c r="G48" s="86"/>
      <c r="H48" s="86"/>
      <c r="I48" s="86"/>
    </row>
    <row r="49" spans="1:9">
      <c r="A49" s="86"/>
      <c r="B49" s="86"/>
      <c r="C49" s="86"/>
      <c r="D49" s="86"/>
      <c r="E49" s="86"/>
      <c r="F49" s="86"/>
      <c r="G49" s="86"/>
      <c r="H49" s="86"/>
      <c r="I49" s="86"/>
    </row>
    <row r="50" spans="1:9">
      <c r="A50" s="86"/>
      <c r="B50" s="86"/>
      <c r="C50" s="86"/>
      <c r="D50" s="86"/>
      <c r="E50" s="86"/>
      <c r="F50" s="86"/>
      <c r="G50" s="86"/>
      <c r="H50" s="86"/>
      <c r="I50" s="86"/>
    </row>
    <row r="51" spans="1:9">
      <c r="A51" s="86"/>
      <c r="B51" s="86"/>
      <c r="C51" s="86"/>
      <c r="D51" s="86"/>
      <c r="E51" s="86"/>
      <c r="F51" s="86"/>
      <c r="G51" s="86"/>
      <c r="H51" s="86"/>
      <c r="I51" s="86"/>
    </row>
    <row r="52" spans="1:9">
      <c r="A52" s="86"/>
      <c r="B52" s="86"/>
      <c r="C52" s="86"/>
      <c r="D52" s="86"/>
      <c r="E52" s="86"/>
      <c r="F52" s="86"/>
      <c r="G52" s="86"/>
      <c r="H52" s="86"/>
      <c r="I52" s="86"/>
    </row>
    <row r="53" spans="1:9">
      <c r="A53" s="86"/>
      <c r="B53" s="86"/>
      <c r="C53" s="86"/>
      <c r="D53" s="86"/>
      <c r="E53" s="86"/>
      <c r="F53" s="86"/>
      <c r="G53" s="86"/>
      <c r="H53" s="86"/>
      <c r="I53" s="86"/>
    </row>
    <row r="54" spans="1:9">
      <c r="A54" s="86"/>
      <c r="B54" s="86"/>
      <c r="C54" s="86"/>
      <c r="D54" s="86"/>
      <c r="E54" s="86"/>
      <c r="F54" s="86"/>
      <c r="G54" s="86"/>
      <c r="H54" s="86"/>
      <c r="I54" s="86"/>
    </row>
    <row r="55" spans="1:9">
      <c r="A55" s="86"/>
      <c r="B55" s="86"/>
      <c r="C55" s="86"/>
      <c r="D55" s="86"/>
      <c r="E55" s="86"/>
      <c r="F55" s="86"/>
      <c r="G55" s="86"/>
      <c r="H55" s="86"/>
      <c r="I55" s="86"/>
    </row>
    <row r="56" spans="1:9">
      <c r="A56" s="86"/>
      <c r="B56" s="86"/>
      <c r="C56" s="86"/>
      <c r="D56" s="86"/>
      <c r="E56" s="86"/>
      <c r="F56" s="86"/>
      <c r="G56" s="86"/>
      <c r="H56" s="86"/>
      <c r="I56" s="86"/>
    </row>
    <row r="57" spans="1:9">
      <c r="A57" s="86"/>
      <c r="B57" s="86"/>
      <c r="C57" s="86"/>
      <c r="D57" s="86"/>
      <c r="E57" s="86"/>
      <c r="F57" s="86"/>
      <c r="G57" s="86"/>
      <c r="H57" s="86"/>
      <c r="I57" s="86"/>
    </row>
    <row r="58" spans="1:9">
      <c r="A58" s="86"/>
      <c r="B58" s="86"/>
      <c r="C58" s="86"/>
      <c r="D58" s="86"/>
      <c r="E58" s="86"/>
      <c r="F58" s="86"/>
      <c r="G58" s="86"/>
      <c r="H58" s="86"/>
      <c r="I58" s="86"/>
    </row>
    <row r="59" spans="1:9">
      <c r="A59" s="86"/>
      <c r="B59" s="86"/>
      <c r="C59" s="86"/>
      <c r="D59" s="86"/>
      <c r="E59" s="86"/>
      <c r="F59" s="86"/>
      <c r="G59" s="86"/>
      <c r="H59" s="86"/>
      <c r="I59" s="86"/>
    </row>
    <row r="60" spans="1:9">
      <c r="A60" s="86"/>
      <c r="B60" s="86"/>
      <c r="C60" s="86"/>
      <c r="D60" s="86"/>
      <c r="E60" s="86"/>
      <c r="F60" s="86"/>
      <c r="G60" s="86"/>
      <c r="H60" s="86"/>
      <c r="I60" s="86"/>
    </row>
    <row r="61" spans="1:9">
      <c r="A61" s="86"/>
      <c r="B61" s="86"/>
      <c r="C61" s="86"/>
      <c r="D61" s="86"/>
      <c r="E61" s="86"/>
      <c r="F61" s="86"/>
      <c r="G61" s="86"/>
      <c r="H61" s="86"/>
      <c r="I61" s="86"/>
    </row>
    <row r="62" spans="1:9">
      <c r="A62" s="86"/>
      <c r="B62" s="86"/>
      <c r="C62" s="86"/>
      <c r="D62" s="86"/>
      <c r="E62" s="86"/>
      <c r="F62" s="86"/>
      <c r="G62" s="86"/>
      <c r="H62" s="86"/>
      <c r="I62" s="86"/>
    </row>
    <row r="63" spans="1:9">
      <c r="A63" s="86"/>
      <c r="B63" s="86"/>
      <c r="C63" s="86"/>
      <c r="D63" s="86"/>
      <c r="E63" s="86"/>
      <c r="F63" s="86"/>
      <c r="G63" s="86"/>
      <c r="H63" s="86"/>
      <c r="I63" s="86"/>
    </row>
    <row r="64" spans="1:9">
      <c r="A64" s="86"/>
      <c r="B64" s="86"/>
      <c r="C64" s="86"/>
      <c r="D64" s="86"/>
      <c r="E64" s="86"/>
      <c r="F64" s="86"/>
      <c r="G64" s="86"/>
      <c r="H64" s="86"/>
      <c r="I64" s="86"/>
    </row>
    <row r="65" spans="1:9">
      <c r="A65" s="86"/>
      <c r="B65" s="86"/>
      <c r="C65" s="86"/>
      <c r="D65" s="86"/>
      <c r="E65" s="86"/>
      <c r="F65" s="86"/>
      <c r="G65" s="86"/>
      <c r="H65" s="86"/>
      <c r="I65" s="86"/>
    </row>
    <row r="66" spans="1:9">
      <c r="A66" s="86"/>
      <c r="B66" s="86"/>
      <c r="C66" s="86"/>
      <c r="D66" s="86"/>
      <c r="E66" s="86"/>
      <c r="F66" s="86"/>
      <c r="G66" s="86"/>
      <c r="H66" s="86"/>
      <c r="I66" s="86"/>
    </row>
    <row r="67" spans="1:9">
      <c r="A67" s="86"/>
      <c r="B67" s="86"/>
      <c r="C67" s="86"/>
      <c r="D67" s="86"/>
      <c r="E67" s="86"/>
      <c r="F67" s="86"/>
      <c r="G67" s="86"/>
      <c r="H67" s="86"/>
      <c r="I67" s="86"/>
    </row>
    <row r="68" spans="1:9">
      <c r="A68" s="86"/>
      <c r="B68" s="86"/>
      <c r="C68" s="86"/>
      <c r="D68" s="86"/>
      <c r="E68" s="86"/>
      <c r="F68" s="86"/>
      <c r="G68" s="86"/>
      <c r="H68" s="86"/>
      <c r="I68" s="86"/>
    </row>
    <row r="69" spans="1:9">
      <c r="A69" s="86"/>
      <c r="B69" s="86"/>
      <c r="C69" s="86"/>
      <c r="D69" s="86"/>
      <c r="E69" s="86"/>
      <c r="F69" s="86"/>
      <c r="G69" s="86"/>
      <c r="H69" s="86"/>
      <c r="I69" s="86"/>
    </row>
    <row r="70" spans="1:9">
      <c r="A70" s="86"/>
      <c r="B70" s="86"/>
      <c r="C70" s="86"/>
      <c r="D70" s="86"/>
      <c r="E70" s="86"/>
      <c r="F70" s="86"/>
      <c r="G70" s="86"/>
      <c r="H70" s="86"/>
      <c r="I70" s="86"/>
    </row>
    <row r="71" spans="1:9">
      <c r="A71" s="86"/>
      <c r="B71" s="86"/>
      <c r="C71" s="86"/>
      <c r="D71" s="86"/>
      <c r="E71" s="86"/>
      <c r="F71" s="86"/>
      <c r="G71" s="86"/>
      <c r="H71" s="86"/>
      <c r="I71" s="86"/>
    </row>
    <row r="72" spans="1:9">
      <c r="A72" s="86"/>
      <c r="B72" s="86"/>
      <c r="C72" s="86"/>
      <c r="D72" s="86"/>
      <c r="E72" s="86"/>
      <c r="F72" s="86"/>
      <c r="G72" s="86"/>
      <c r="H72" s="86"/>
      <c r="I72" s="86"/>
    </row>
    <row r="73" spans="1:9">
      <c r="A73" s="86"/>
      <c r="B73" s="86"/>
      <c r="C73" s="86"/>
      <c r="D73" s="86"/>
      <c r="E73" s="86"/>
      <c r="F73" s="86"/>
      <c r="G73" s="86"/>
      <c r="H73" s="86"/>
      <c r="I73" s="86"/>
    </row>
    <row r="74" spans="1:9">
      <c r="A74" s="86"/>
      <c r="B74" s="86"/>
      <c r="C74" s="86"/>
      <c r="D74" s="86"/>
      <c r="E74" s="86"/>
      <c r="F74" s="86"/>
      <c r="G74" s="86"/>
      <c r="H74" s="86"/>
      <c r="I74" s="86"/>
    </row>
    <row r="75" spans="1:9">
      <c r="A75" s="86"/>
      <c r="B75" s="86"/>
      <c r="C75" s="86"/>
      <c r="D75" s="86"/>
      <c r="E75" s="86"/>
      <c r="F75" s="86"/>
      <c r="G75" s="86"/>
      <c r="H75" s="86"/>
      <c r="I75" s="86"/>
    </row>
    <row r="76" spans="1:9">
      <c r="A76" s="86"/>
      <c r="B76" s="86"/>
      <c r="C76" s="86"/>
      <c r="D76" s="86"/>
      <c r="E76" s="86"/>
      <c r="F76" s="86"/>
      <c r="G76" s="86"/>
      <c r="H76" s="86"/>
      <c r="I76" s="86"/>
    </row>
    <row r="77" spans="1:9">
      <c r="A77" s="86"/>
      <c r="B77" s="86"/>
      <c r="C77" s="86"/>
      <c r="D77" s="86"/>
      <c r="E77" s="86"/>
      <c r="F77" s="86"/>
      <c r="G77" s="86"/>
      <c r="H77" s="86"/>
      <c r="I77" s="86"/>
    </row>
    <row r="78" spans="1:9">
      <c r="A78" s="86"/>
      <c r="B78" s="86"/>
      <c r="C78" s="86"/>
      <c r="D78" s="86"/>
      <c r="E78" s="86"/>
      <c r="F78" s="86"/>
      <c r="G78" s="86"/>
      <c r="H78" s="86"/>
      <c r="I78" s="86"/>
    </row>
    <row r="79" spans="1:9">
      <c r="A79" s="86"/>
      <c r="B79" s="86"/>
      <c r="C79" s="86"/>
      <c r="D79" s="86"/>
      <c r="E79" s="86"/>
      <c r="F79" s="86"/>
      <c r="G79" s="86"/>
      <c r="H79" s="86"/>
      <c r="I79" s="86"/>
    </row>
    <row r="80" spans="1:9">
      <c r="A80" s="86"/>
      <c r="B80" s="86"/>
      <c r="C80" s="86"/>
      <c r="D80" s="86"/>
      <c r="E80" s="86"/>
      <c r="F80" s="86"/>
      <c r="G80" s="86"/>
      <c r="H80" s="86"/>
      <c r="I80" s="86"/>
    </row>
    <row r="81" spans="1:9">
      <c r="A81" s="86"/>
      <c r="B81" s="86"/>
      <c r="C81" s="86"/>
      <c r="D81" s="86"/>
      <c r="E81" s="86"/>
      <c r="F81" s="86"/>
      <c r="G81" s="86"/>
      <c r="H81" s="86"/>
      <c r="I81" s="86"/>
    </row>
    <row r="82" spans="1:9">
      <c r="A82" s="86"/>
      <c r="B82" s="86"/>
      <c r="C82" s="86"/>
      <c r="D82" s="86"/>
      <c r="E82" s="86"/>
      <c r="F82" s="86"/>
      <c r="G82" s="86"/>
      <c r="H82" s="86"/>
      <c r="I82" s="86"/>
    </row>
    <row r="83" spans="1:9">
      <c r="A83" s="86"/>
      <c r="B83" s="86"/>
      <c r="C83" s="86"/>
      <c r="D83" s="86"/>
      <c r="E83" s="86"/>
      <c r="F83" s="86"/>
      <c r="G83" s="86"/>
      <c r="H83" s="86"/>
      <c r="I83" s="86"/>
    </row>
    <row r="84" spans="1:9">
      <c r="A84" s="86"/>
      <c r="B84" s="86"/>
      <c r="C84" s="86"/>
      <c r="D84" s="86"/>
      <c r="E84" s="86"/>
      <c r="F84" s="86"/>
      <c r="G84" s="86"/>
      <c r="H84" s="86"/>
      <c r="I84" s="86"/>
    </row>
    <row r="85" spans="1:9">
      <c r="A85" s="86"/>
      <c r="B85" s="86"/>
      <c r="C85" s="86"/>
      <c r="D85" s="86"/>
      <c r="E85" s="86"/>
      <c r="F85" s="86"/>
      <c r="G85" s="86"/>
      <c r="H85" s="86"/>
      <c r="I85" s="86"/>
    </row>
    <row r="86" spans="1:9">
      <c r="A86" s="86"/>
      <c r="B86" s="86"/>
      <c r="C86" s="86"/>
      <c r="D86" s="86"/>
      <c r="E86" s="86"/>
      <c r="F86" s="86"/>
      <c r="G86" s="86"/>
      <c r="H86" s="86"/>
      <c r="I86" s="86"/>
    </row>
    <row r="87" spans="1:9">
      <c r="A87" s="86"/>
      <c r="B87" s="86"/>
      <c r="C87" s="86"/>
      <c r="D87" s="86"/>
      <c r="E87" s="86"/>
      <c r="F87" s="86"/>
      <c r="G87" s="86"/>
      <c r="H87" s="86"/>
      <c r="I87" s="86"/>
    </row>
    <row r="88" spans="1:9">
      <c r="A88" s="86"/>
      <c r="B88" s="86"/>
      <c r="C88" s="86"/>
      <c r="D88" s="86"/>
      <c r="E88" s="86"/>
      <c r="F88" s="86"/>
      <c r="G88" s="86"/>
      <c r="H88" s="86"/>
      <c r="I88" s="86"/>
    </row>
    <row r="89" spans="1:9">
      <c r="A89" s="86"/>
      <c r="B89" s="86"/>
      <c r="C89" s="86"/>
      <c r="D89" s="86"/>
      <c r="E89" s="86"/>
      <c r="F89" s="86"/>
      <c r="G89" s="86"/>
      <c r="H89" s="86"/>
      <c r="I89" s="86"/>
    </row>
    <row r="90" spans="1:9">
      <c r="A90" s="86"/>
      <c r="B90" s="86"/>
      <c r="C90" s="86"/>
      <c r="D90" s="86"/>
      <c r="E90" s="86"/>
      <c r="F90" s="86"/>
      <c r="G90" s="86"/>
      <c r="H90" s="86"/>
      <c r="I90" s="86"/>
    </row>
    <row r="91" spans="1:9">
      <c r="A91" s="86"/>
      <c r="B91" s="86"/>
      <c r="C91" s="86"/>
      <c r="D91" s="86"/>
      <c r="E91" s="86"/>
      <c r="F91" s="86"/>
      <c r="G91" s="86"/>
      <c r="H91" s="86"/>
      <c r="I91" s="86"/>
    </row>
    <row r="92" spans="1:9">
      <c r="A92" s="86"/>
      <c r="B92" s="86"/>
      <c r="C92" s="86"/>
      <c r="D92" s="86"/>
      <c r="E92" s="86"/>
      <c r="F92" s="86"/>
      <c r="G92" s="86"/>
      <c r="H92" s="86"/>
      <c r="I92" s="86"/>
    </row>
    <row r="93" spans="1:9">
      <c r="A93" s="86"/>
      <c r="B93" s="86"/>
      <c r="C93" s="86"/>
      <c r="D93" s="86"/>
      <c r="E93" s="86"/>
      <c r="F93" s="86"/>
      <c r="G93" s="86"/>
      <c r="H93" s="86"/>
      <c r="I93" s="86"/>
    </row>
    <row r="94" spans="1:9">
      <c r="A94" s="86"/>
      <c r="B94" s="86"/>
      <c r="C94" s="86"/>
      <c r="D94" s="86"/>
      <c r="E94" s="86"/>
      <c r="F94" s="86"/>
      <c r="G94" s="86"/>
      <c r="H94" s="86"/>
      <c r="I94" s="86"/>
    </row>
    <row r="95" spans="1:9">
      <c r="A95" s="86"/>
      <c r="B95" s="86"/>
      <c r="C95" s="86"/>
      <c r="D95" s="86"/>
      <c r="E95" s="86"/>
      <c r="F95" s="86"/>
      <c r="G95" s="86"/>
      <c r="H95" s="86"/>
      <c r="I95" s="86"/>
    </row>
    <row r="96" spans="1:9">
      <c r="A96" s="86"/>
      <c r="B96" s="86"/>
      <c r="C96" s="86"/>
      <c r="D96" s="86"/>
      <c r="E96" s="86"/>
      <c r="F96" s="86"/>
      <c r="G96" s="86"/>
      <c r="H96" s="86"/>
      <c r="I96" s="86"/>
    </row>
    <row r="97" spans="1:9">
      <c r="A97" s="86"/>
      <c r="B97" s="86"/>
      <c r="C97" s="86"/>
      <c r="D97" s="86"/>
      <c r="E97" s="86"/>
      <c r="F97" s="86"/>
      <c r="G97" s="86"/>
      <c r="H97" s="86"/>
      <c r="I97" s="86"/>
    </row>
    <row r="98" spans="1:9">
      <c r="A98" s="86"/>
      <c r="B98" s="86"/>
      <c r="C98" s="86"/>
      <c r="D98" s="86"/>
      <c r="E98" s="86"/>
      <c r="F98" s="86"/>
      <c r="G98" s="86"/>
      <c r="H98" s="86"/>
      <c r="I98" s="86"/>
    </row>
    <row r="99" spans="1:9">
      <c r="A99" s="86"/>
      <c r="B99" s="86"/>
      <c r="C99" s="86"/>
      <c r="D99" s="86"/>
      <c r="E99" s="86"/>
      <c r="F99" s="86"/>
      <c r="G99" s="86"/>
      <c r="H99" s="86"/>
      <c r="I99" s="86"/>
    </row>
    <row r="100" spans="1:9">
      <c r="A100" s="86"/>
      <c r="B100" s="86"/>
      <c r="C100" s="86"/>
      <c r="D100" s="86"/>
      <c r="E100" s="86"/>
      <c r="F100" s="86"/>
      <c r="G100" s="86"/>
      <c r="H100" s="86"/>
      <c r="I100" s="86"/>
    </row>
    <row r="101" spans="1:9">
      <c r="A101" s="86"/>
      <c r="B101" s="86"/>
      <c r="C101" s="86"/>
      <c r="D101" s="86"/>
      <c r="E101" s="86"/>
      <c r="F101" s="86"/>
      <c r="G101" s="86"/>
      <c r="H101" s="86"/>
      <c r="I101" s="86"/>
    </row>
    <row r="102" spans="1:9">
      <c r="A102" s="86"/>
      <c r="B102" s="86"/>
      <c r="C102" s="86"/>
      <c r="D102" s="86"/>
      <c r="E102" s="86"/>
      <c r="F102" s="86"/>
      <c r="G102" s="86"/>
      <c r="H102" s="86"/>
      <c r="I102" s="86"/>
    </row>
    <row r="103" spans="1:9">
      <c r="A103" s="86"/>
      <c r="B103" s="86"/>
      <c r="C103" s="86"/>
      <c r="D103" s="86"/>
      <c r="E103" s="86"/>
      <c r="F103" s="86"/>
      <c r="G103" s="86"/>
      <c r="H103" s="86"/>
      <c r="I103" s="86"/>
    </row>
    <row r="104" spans="1:9">
      <c r="A104" s="86"/>
      <c r="B104" s="86"/>
      <c r="C104" s="86"/>
      <c r="D104" s="86"/>
      <c r="E104" s="86"/>
      <c r="F104" s="86"/>
      <c r="G104" s="86"/>
      <c r="H104" s="86"/>
      <c r="I104" s="86"/>
    </row>
    <row r="105" spans="1:9">
      <c r="A105" s="86"/>
      <c r="B105" s="86"/>
      <c r="C105" s="86"/>
      <c r="D105" s="86"/>
      <c r="E105" s="86"/>
      <c r="F105" s="86"/>
      <c r="G105" s="86"/>
      <c r="H105" s="86"/>
      <c r="I105" s="86"/>
    </row>
    <row r="106" spans="1:9">
      <c r="A106" s="86"/>
      <c r="B106" s="86"/>
      <c r="C106" s="86"/>
      <c r="D106" s="86"/>
      <c r="E106" s="86"/>
      <c r="F106" s="86"/>
      <c r="G106" s="86"/>
      <c r="H106" s="86"/>
      <c r="I106" s="86"/>
    </row>
    <row r="107" spans="1:9">
      <c r="A107" s="86"/>
      <c r="B107" s="86"/>
      <c r="C107" s="86"/>
      <c r="D107" s="86"/>
      <c r="E107" s="86"/>
      <c r="F107" s="86"/>
      <c r="G107" s="86"/>
      <c r="H107" s="86"/>
      <c r="I107" s="86"/>
    </row>
    <row r="108" spans="1:9">
      <c r="A108" s="86"/>
      <c r="B108" s="86"/>
      <c r="C108" s="86"/>
      <c r="D108" s="86"/>
      <c r="E108" s="86"/>
      <c r="F108" s="86"/>
      <c r="G108" s="86"/>
      <c r="H108" s="86"/>
      <c r="I108" s="86"/>
    </row>
    <row r="109" spans="1:9">
      <c r="A109" s="86"/>
      <c r="B109" s="86"/>
      <c r="C109" s="86"/>
      <c r="D109" s="86"/>
      <c r="E109" s="86"/>
      <c r="F109" s="86"/>
      <c r="G109" s="86"/>
      <c r="H109" s="86"/>
      <c r="I109" s="86"/>
    </row>
    <row r="110" spans="1:9">
      <c r="A110" s="86"/>
      <c r="B110" s="86"/>
      <c r="C110" s="86"/>
      <c r="D110" s="86"/>
      <c r="E110" s="86"/>
      <c r="F110" s="86"/>
      <c r="G110" s="86"/>
      <c r="H110" s="86"/>
      <c r="I110" s="86"/>
    </row>
    <row r="111" spans="1:9">
      <c r="A111" s="86"/>
      <c r="B111" s="86"/>
      <c r="C111" s="86"/>
      <c r="D111" s="86"/>
      <c r="E111" s="86"/>
      <c r="F111" s="86"/>
      <c r="G111" s="86"/>
      <c r="H111" s="86"/>
      <c r="I111" s="86"/>
    </row>
    <row r="112" spans="1:9">
      <c r="A112" s="86"/>
      <c r="B112" s="86"/>
      <c r="C112" s="86"/>
      <c r="D112" s="86"/>
      <c r="E112" s="86"/>
      <c r="F112" s="86"/>
      <c r="G112" s="86"/>
      <c r="H112" s="86"/>
      <c r="I112" s="86"/>
    </row>
    <row r="113" spans="1:9">
      <c r="A113" s="86"/>
      <c r="B113" s="86"/>
      <c r="C113" s="86"/>
      <c r="D113" s="86"/>
      <c r="E113" s="86"/>
      <c r="F113" s="86"/>
      <c r="G113" s="86"/>
      <c r="H113" s="86"/>
      <c r="I113" s="86"/>
    </row>
    <row r="114" spans="1:9">
      <c r="A114" s="86"/>
      <c r="B114" s="86"/>
      <c r="C114" s="86"/>
      <c r="D114" s="86"/>
      <c r="E114" s="86"/>
      <c r="F114" s="86"/>
      <c r="G114" s="86"/>
      <c r="H114" s="86"/>
      <c r="I114" s="86"/>
    </row>
    <row r="115" spans="1:9">
      <c r="A115" s="86"/>
      <c r="B115" s="86"/>
      <c r="C115" s="86"/>
      <c r="D115" s="86"/>
      <c r="E115" s="86"/>
      <c r="F115" s="86"/>
      <c r="G115" s="86"/>
      <c r="H115" s="86"/>
      <c r="I115" s="86"/>
    </row>
    <row r="116" spans="1:9">
      <c r="A116" s="86"/>
      <c r="B116" s="86"/>
      <c r="C116" s="86"/>
      <c r="D116" s="86"/>
      <c r="E116" s="86"/>
      <c r="F116" s="86"/>
      <c r="G116" s="86"/>
      <c r="H116" s="86"/>
      <c r="I116" s="86"/>
    </row>
    <row r="117" spans="1:9">
      <c r="A117" s="86"/>
      <c r="B117" s="86"/>
      <c r="C117" s="86"/>
      <c r="D117" s="86"/>
      <c r="E117" s="86"/>
      <c r="F117" s="86"/>
      <c r="G117" s="86"/>
      <c r="H117" s="86"/>
      <c r="I117" s="86"/>
    </row>
    <row r="118" spans="1:9">
      <c r="A118" s="86"/>
      <c r="B118" s="86"/>
      <c r="C118" s="86"/>
      <c r="D118" s="86"/>
      <c r="E118" s="86"/>
      <c r="F118" s="86"/>
      <c r="G118" s="86"/>
      <c r="H118" s="86"/>
      <c r="I118" s="86"/>
    </row>
    <row r="119" spans="1:9">
      <c r="A119" s="86"/>
      <c r="B119" s="86"/>
      <c r="C119" s="86"/>
      <c r="D119" s="86"/>
      <c r="E119" s="86"/>
      <c r="F119" s="86"/>
      <c r="G119" s="86"/>
      <c r="H119" s="86"/>
      <c r="I119" s="86"/>
    </row>
    <row r="120" spans="1:9">
      <c r="A120" s="86"/>
      <c r="B120" s="86"/>
      <c r="C120" s="86"/>
      <c r="D120" s="86"/>
      <c r="E120" s="86"/>
      <c r="F120" s="86"/>
      <c r="G120" s="86"/>
      <c r="H120" s="86"/>
      <c r="I120" s="86"/>
    </row>
    <row r="121" spans="1:9">
      <c r="A121" s="86"/>
      <c r="B121" s="86"/>
      <c r="C121" s="86"/>
      <c r="D121" s="86"/>
      <c r="E121" s="86"/>
      <c r="F121" s="86"/>
      <c r="G121" s="86"/>
      <c r="H121" s="86"/>
      <c r="I121" s="86"/>
    </row>
    <row r="122" spans="1:9">
      <c r="A122" s="86"/>
      <c r="B122" s="86"/>
      <c r="C122" s="86"/>
      <c r="D122" s="86"/>
      <c r="E122" s="86"/>
      <c r="F122" s="86"/>
      <c r="G122" s="86"/>
      <c r="H122" s="86"/>
      <c r="I122" s="86"/>
    </row>
    <row r="123" spans="1:9">
      <c r="A123" s="86"/>
      <c r="B123" s="86"/>
      <c r="C123" s="86"/>
      <c r="D123" s="86"/>
      <c r="E123" s="86"/>
      <c r="F123" s="86"/>
      <c r="G123" s="86"/>
      <c r="H123" s="86"/>
      <c r="I123" s="86"/>
    </row>
    <row r="124" spans="1:9">
      <c r="A124" s="86"/>
      <c r="B124" s="86"/>
      <c r="C124" s="86"/>
      <c r="D124" s="86"/>
      <c r="E124" s="86"/>
      <c r="F124" s="86"/>
      <c r="G124" s="86"/>
      <c r="H124" s="86"/>
      <c r="I124" s="86"/>
    </row>
    <row r="125" spans="1:9">
      <c r="A125" s="86"/>
      <c r="B125" s="86"/>
      <c r="C125" s="86"/>
      <c r="D125" s="86"/>
      <c r="E125" s="86"/>
      <c r="F125" s="86"/>
      <c r="G125" s="86"/>
      <c r="H125" s="86"/>
      <c r="I125" s="86"/>
    </row>
    <row r="126" spans="1:9">
      <c r="A126" s="86"/>
      <c r="B126" s="86"/>
      <c r="C126" s="86"/>
      <c r="D126" s="86"/>
      <c r="E126" s="86"/>
      <c r="F126" s="86"/>
      <c r="G126" s="86"/>
      <c r="H126" s="86"/>
      <c r="I126" s="86"/>
    </row>
    <row r="127" spans="1:9">
      <c r="A127" s="86"/>
      <c r="B127" s="86"/>
      <c r="C127" s="86"/>
      <c r="D127" s="86"/>
      <c r="F127" s="86"/>
      <c r="G127" s="86"/>
      <c r="H127" s="86"/>
      <c r="I127" s="86"/>
    </row>
    <row r="128" spans="1:9">
      <c r="A128" s="86"/>
      <c r="B128" s="86"/>
      <c r="C128" s="86"/>
      <c r="D128" s="86"/>
      <c r="F128" s="86"/>
      <c r="G128" s="86"/>
      <c r="H128" s="86"/>
      <c r="I128" s="86"/>
    </row>
  </sheetData>
  <mergeCells count="45">
    <mergeCell ref="A1:H1"/>
    <mergeCell ref="A2:H2"/>
    <mergeCell ref="A3:H3"/>
    <mergeCell ref="A4:H4"/>
    <mergeCell ref="A7:H7"/>
    <mergeCell ref="E8:G8"/>
    <mergeCell ref="A21:B21"/>
    <mergeCell ref="A22:B22"/>
    <mergeCell ref="A23:D23"/>
    <mergeCell ref="A24:D24"/>
    <mergeCell ref="A25:D25"/>
    <mergeCell ref="A26:D26"/>
    <mergeCell ref="A27:D27"/>
    <mergeCell ref="A28:D28"/>
    <mergeCell ref="A29:C29"/>
    <mergeCell ref="A30:B30"/>
    <mergeCell ref="B31:G31"/>
    <mergeCell ref="A8:A9"/>
    <mergeCell ref="A10:A11"/>
    <mergeCell ref="A12:A13"/>
    <mergeCell ref="A14:A15"/>
    <mergeCell ref="A16:A17"/>
    <mergeCell ref="A18:A19"/>
    <mergeCell ref="B8:B9"/>
    <mergeCell ref="B10:B11"/>
    <mergeCell ref="B12:B13"/>
    <mergeCell ref="B14:B15"/>
    <mergeCell ref="B16:B17"/>
    <mergeCell ref="B18:B19"/>
    <mergeCell ref="C8:C9"/>
    <mergeCell ref="C10:C11"/>
    <mergeCell ref="C12:C13"/>
    <mergeCell ref="C14:C15"/>
    <mergeCell ref="C16:C17"/>
    <mergeCell ref="C18:C19"/>
    <mergeCell ref="D8:D9"/>
    <mergeCell ref="D10:D11"/>
    <mergeCell ref="D12:D13"/>
    <mergeCell ref="D14:D15"/>
    <mergeCell ref="D16:D17"/>
    <mergeCell ref="D18:D19"/>
    <mergeCell ref="H8:H9"/>
    <mergeCell ref="H21:H22"/>
    <mergeCell ref="E28:G29"/>
    <mergeCell ref="A5:H6"/>
  </mergeCells>
  <printOptions horizontalCentered="1"/>
  <pageMargins left="0" right="0" top="0.708661417322835" bottom="0.433070866141732" header="0.31496062992126" footer="0.118110236220472"/>
  <pageSetup paperSize="9" scale="90" orientation="landscape"/>
  <headerFooter>
    <oddHeader>&amp;RFls.:________
Processo n.º 23069.164942/2022-40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Resumo</vt:lpstr>
      <vt:lpstr>Orçamento</vt:lpstr>
      <vt:lpstr>Cronograma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JULY</cp:lastModifiedBy>
  <dcterms:created xsi:type="dcterms:W3CDTF">2009-04-27T20:33:00Z</dcterms:created>
  <cp:lastPrinted>2022-09-04T13:39:00Z</cp:lastPrinted>
  <dcterms:modified xsi:type="dcterms:W3CDTF">2022-11-11T18:02:17Z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1AB64940CDBD43259B69120AB943433A</vt:lpwstr>
  </property>
  <property fmtid="{D5CDD505-2E9C-101B-9397-08002B2CF9AE}" pid="3" name="KSOProductBuildVer">
    <vt:lpwstr>1046-11.2.0.11380</vt:lpwstr>
  </property>
</Properties>
</file>